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Analytics/Canpotex/2022/"/>
    </mc:Choice>
  </mc:AlternateContent>
  <xr:revisionPtr revIDLastSave="27" documentId="8_{CBED52C1-5257-405A-9496-C4CAB7B98DEF}" xr6:coauthVersionLast="47" xr6:coauthVersionMax="47" xr10:uidLastSave="{ABE3A594-8A9D-46DC-8834-8145F084F2C3}"/>
  <bookViews>
    <workbookView xWindow="-28920" yWindow="-120" windowWidth="29040" windowHeight="15840" tabRatio="959" firstSheet="4" activeTab="7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106" r:id="rId5"/>
    <sheet name="Country" sheetId="107" r:id="rId6"/>
    <sheet name="Grade" sheetId="108" r:id="rId7"/>
    <sheet name="Rail Billings - Nutrien" sheetId="110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Grade!$A$1:$W$26</definedName>
    <definedName name="_xlnm.Print_Area" localSheetId="7">'Rail Billings - Nutrien'!$A$1:$AP$22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<sst xmlns="http://schemas.openxmlformats.org/spreadsheetml/2006/main" count="739" uniqueCount="153">
  <si>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</si>
  <si>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</si>
  <si>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</si>
  <si>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</si>
  <si>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</si>
  <si>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</si>
  <si>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</si>
  <si>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</si>
  <si>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</si>
  <si>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</si>
  <si>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</si>
  <si>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</si>
  <si>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</si>
  <si>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</si>
  <si>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</si>
  <si>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</si>
  <si>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</si>
  <si>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</si>
  <si>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</si>
  <si>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</si>
  <si>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</si>
  <si>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</si>
  <si>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</si>
  <si>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</si>
  <si>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</si>
  <si>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</si>
  <si>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</si>
  <si>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</si>
  <si>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</si>
  <si>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</si>
  <si>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</si>
  <si>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</si>
  <si>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</si>
  <si>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</si>
  <si>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</si>
  <si>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</si>
  <si>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</si>
  <si>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</si>
  <si>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</si>
  <si>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</si>
  <si>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</si>
  <si>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</si>
  <si>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</si>
  <si>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</si>
  <si>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</si>
  <si>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</si>
  <si>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</si>
  <si>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</si>
  <si>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</si>
  <si>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</si>
  <si>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</si>
  <si>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</si>
  <si>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</si>
  <si>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</si>
  <si>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</si>
  <si>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</si>
  <si>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</si>
  <si>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</si>
  <si>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</si>
  <si>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</si>
  <si>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</si>
  <si>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</si>
  <si>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</si>
  <si>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</si>
  <si>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</si>
  <si>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</si>
  <si>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</si>
  <si>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</si>
  <si>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</si>
  <si>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</si>
  <si>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</si>
  <si>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</si>
  <si>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</si>
  <si>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</si>
  <si>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</si>
  <si>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</si>
  <si>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</si>
  <si>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</si>
  <si>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</si>
  <si>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</si>
  <si>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</si>
  <si>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</si>
  <si>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</si>
  <si>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</si>
  <si>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</si>
  <si>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</si>
  <si>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</si>
  <si>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</si>
  <si>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</si>
  <si>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</si>
  <si>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</si>
  <si>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</si>
  <si>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</si>
  <si>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</si>
  <si>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</si>
  <si>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</si>
  <si>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</si>
  <si>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</si>
  <si>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</si>
  <si>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</si>
  <si>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</si>
  <si>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</si>
  <si>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</si>
  <si>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</si>
  <si>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</si>
  <si>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</si>
  <si>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</si>
  <si>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</si>
  <si>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</si>
  <si>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</si>
  <si>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</si>
  <si>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</si>
  <si>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</si>
  <si>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</si>
  <si>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</si>
  <si>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</si>
  <si>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</si>
  <si>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</si>
  <si>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</si>
  <si>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</si>
  <si>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</si>
  <si>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</si>
  <si>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</si>
  <si>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</si>
  <si>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</si>
  <si>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</si>
  <si>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</si>
  <si>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</si>
  <si>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</si>
  <si>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Total 
2023</t>
  </si>
  <si>
    <t>2023 Forecasted Rail Billings (MT)</t>
  </si>
  <si>
    <t xml:space="preserve">      MALW</t>
  </si>
  <si>
    <t>Malaysia</t>
  </si>
  <si>
    <t xml:space="preserve">      INDO</t>
  </si>
  <si>
    <t>Indonesia</t>
  </si>
  <si>
    <t>January-22
 Forecast</t>
  </si>
  <si>
    <t>January-22 
Forecast</t>
  </si>
  <si>
    <t>February-22
 Forecast</t>
  </si>
  <si>
    <t>February-22 
Forecast</t>
  </si>
  <si>
    <t>Qtr 1 2022
Forecast</t>
  </si>
  <si>
    <t>March-22
 Forecast</t>
  </si>
  <si>
    <t>March-22 
Forecast</t>
  </si>
  <si>
    <t>2022 
Forecast</t>
  </si>
  <si>
    <t>Qtr 4 2022 
Forecast</t>
  </si>
  <si>
    <t>Qtr 3 2022
Forecast</t>
  </si>
  <si>
    <t>Qtr 2 2022 
Forecast</t>
  </si>
  <si>
    <t>Qtr 1 2022 
Forecast</t>
  </si>
  <si>
    <t>April-22
 Forecast</t>
  </si>
  <si>
    <t>December-21 YTD
 Actual</t>
  </si>
  <si>
    <t>April-22 
Forecast</t>
  </si>
  <si>
    <t>Total 
2024</t>
  </si>
  <si>
    <t>2024 Forecasted Rail Billings (MT)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</si>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</sst>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  <font>
      <sz val="16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rgb="FF2D7F66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32" fillId="0" borderId="0" xfId="0" applyFont="1"/>
    <xf numFmtId="0" fontId="21" fillId="0" borderId="0" xfId="0" applyFont="1" applyAlignment="1">
      <alignment horizontal="left"/>
    </xf>
    <xf numFmtId="171" fontId="12" fillId="20" borderId="4" xfId="23" applyNumberFormat="1" applyFont="1" applyFill="1" applyBorder="1"/>
    <xf numFmtId="171" fontId="12" fillId="21" borderId="0" xfId="23" applyNumberFormat="1" applyFont="1" applyFill="1"/>
    <xf numFmtId="171" fontId="15" fillId="22" borderId="0" xfId="23" applyNumberFormat="1" applyFont="1" applyFill="1"/>
    <xf numFmtId="172" fontId="22" fillId="23" borderId="0" xfId="0" applyNumberFormat="1" applyFont="1" applyFill="1" applyAlignment="1">
      <alignment horizontal="center"/>
    </xf>
    <xf numFmtId="172" fontId="9" fillId="23" borderId="0" xfId="0" applyNumberFormat="1" applyFont="1" applyFill="1" applyAlignment="1">
      <alignment horizontal="center"/>
    </xf>
    <xf numFmtId="0" fontId="33" fillId="0" borderId="0" xfId="0" applyFont="1"/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2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  <xf numFmtId="43" fontId="0" fillId="0" borderId="0" xfId="0" applyNumberFormat="1"/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41" customWidth="1"/>
    <col min="2" max="3" width="17.6640625" style="141" hidden="1" customWidth="1" outlineLevel="1"/>
    <col min="4" max="4" width="18.109375" style="141" customWidth="1" collapsed="1"/>
    <col min="5" max="9" width="18.109375" style="141" customWidth="1"/>
    <col min="10" max="10" width="63" style="141" hidden="1" customWidth="1"/>
    <col min="11" max="11" width="9.109375" style="141"/>
    <col min="12" max="12" width="8.6640625" style="141" customWidth="1"/>
    <col min="13" max="13" width="11.33203125" style="141" bestFit="1" customWidth="1"/>
    <col min="14" max="14" width="10.5546875" style="141" bestFit="1" customWidth="1"/>
    <col min="15" max="17" width="8.6640625" style="141" customWidth="1"/>
    <col min="18" max="16384" width="9.109375" style="141"/>
  </cols>
  <sheetData>
    <row r="1" spans="1:17" ht="27" x14ac:dyDescent="0.75">
      <c r="A1" s="181" t="s">
        <v>128</v>
      </c>
      <c r="B1" s="181"/>
      <c r="C1" s="181"/>
      <c r="D1" s="181"/>
      <c r="E1" s="181"/>
      <c r="F1" s="181"/>
      <c r="G1" s="181"/>
      <c r="H1" s="181"/>
      <c r="I1" s="181"/>
      <c r="J1" s="181"/>
      <c r="M1" s="141" t="s">
        <v>127</v>
      </c>
    </row>
    <row r="2" spans="1:17" s="6" customFormat="1" ht="37.5" customHeight="1" x14ac:dyDescent="0.45">
      <c r="A2" s="88"/>
      <c r="B2" s="88"/>
      <c r="C2" s="88"/>
      <c r="D2" s="143" t="s">
        <v>116</v>
      </c>
      <c r="E2" s="143" t="s">
        <v>117</v>
      </c>
      <c r="F2" s="143" t="s">
        <v>67</v>
      </c>
      <c r="G2" s="143" t="s">
        <v>116</v>
      </c>
      <c r="H2" s="143" t="s">
        <v>117</v>
      </c>
      <c r="I2" s="143" t="s">
        <v>67</v>
      </c>
      <c r="J2" s="19" t="s">
        <v>68</v>
      </c>
    </row>
    <row r="3" spans="1:17" s="145" customFormat="1" ht="22.5" hidden="1" customHeight="1" x14ac:dyDescent="0.3">
      <c r="A3" s="23" t="s">
        <v>101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102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104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122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72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103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73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2" t="s">
        <v>109</v>
      </c>
      <c r="M9" s="183"/>
      <c r="N9" s="183"/>
      <c r="O9" s="183"/>
      <c r="P9" s="183"/>
      <c r="Q9" s="184"/>
    </row>
    <row r="10" spans="1:17" s="145" customFormat="1" hidden="1" outlineLevel="1" x14ac:dyDescent="0.3">
      <c r="A10" s="26" t="s">
        <v>74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107</v>
      </c>
      <c r="B11" s="27" t="s">
        <v>108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75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76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77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78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79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80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81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82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83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98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84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69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85</v>
      </c>
      <c r="B24" s="27" t="e">
        <f>_xll.DE.NAME(#REF!,"DXMEAS_S","BOF")</f>
        <v>#VALUE!</v>
      </c>
      <c r="C24" s="27" t="s">
        <v>106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86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118</v>
      </c>
      <c r="B26" s="27" t="s">
        <v>119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120</v>
      </c>
      <c r="B27" s="27" t="s">
        <v>121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87</v>
      </c>
      <c r="B28" s="27" t="e">
        <f>_xll.DE.NAME(#REF!,"DXMEAS_S","CHEMOF")</f>
        <v>#VALUE!</v>
      </c>
      <c r="C28" s="27" t="s">
        <v>114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90</v>
      </c>
      <c r="B29" s="27" t="e">
        <f>_xll.DE.NAME(#REF!,"DXMEAS_S","WHSOF")</f>
        <v>#VALUE!</v>
      </c>
      <c r="C29" s="27" t="s">
        <v>115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88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91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92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89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93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94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105</v>
      </c>
      <c r="B36" s="27" t="s">
        <v>110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99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95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96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70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97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111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112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71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113</v>
      </c>
      <c r="G47" s="137"/>
    </row>
    <row r="48" spans="1:17" x14ac:dyDescent="0.3">
      <c r="G48" s="137"/>
    </row>
    <row r="50" spans="1:6" x14ac:dyDescent="0.3">
      <c r="A50" s="144" t="s">
        <v>124</v>
      </c>
      <c r="C50" s="141" t="s">
        <v>123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EpmWorksheetKeyString_GUID" r:id="rId2"/>
    <customPr name="QAA_DRILLPATH_NODE_ID" r:id="rId3"/>
    <customPr name="REPORT_C2UN_CONVERTER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6640625" style="78" customWidth="1"/>
    <col min="5" max="5" width="14.6640625" style="78" customWidth="1"/>
    <col min="6" max="6" width="11.6640625" style="78" customWidth="1"/>
    <col min="7" max="7" width="14.6640625" style="78" customWidth="1"/>
    <col min="8" max="8" width="11.6640625" style="78" customWidth="1"/>
    <col min="9" max="9" width="14.6640625" style="78" customWidth="1"/>
    <col min="10" max="10" width="11.6640625" style="78" customWidth="1"/>
    <col min="11" max="11" width="14.6640625" style="78" customWidth="1"/>
    <col min="12" max="12" width="11.6640625" style="78" customWidth="1"/>
    <col min="13" max="13" width="14.6640625" style="78" customWidth="1"/>
    <col min="14" max="14" width="11.6640625" style="78" customWidth="1"/>
    <col min="15" max="15" width="14.6640625" style="78" customWidth="1"/>
    <col min="16" max="16" width="11.6640625" style="78" customWidth="1"/>
    <col min="17" max="17" width="14.6640625" style="78" customWidth="1"/>
    <col min="18" max="18" width="11.6640625" style="78" customWidth="1"/>
    <col min="19" max="19" width="14.6640625" style="78" customWidth="1"/>
    <col min="20" max="20" width="11.6640625" style="78" customWidth="1"/>
    <col min="21" max="21" width="14.664062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81" t="s">
        <v>60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 spans="1:30" s="6" customFormat="1" ht="37.5" customHeight="1" x14ac:dyDescent="0.45">
      <c r="A2" s="94"/>
      <c r="B2" s="94"/>
      <c r="C2" s="94"/>
      <c r="D2" s="186" t="e">
        <f>CONCATENATE(#REF!," YTD","
 Actual")</f>
        <v>#REF!</v>
      </c>
      <c r="E2" s="186"/>
      <c r="F2" s="186" t="e">
        <f>CONCATENATE(#REF!,"
 Forecast")</f>
        <v>#REF!</v>
      </c>
      <c r="G2" s="186"/>
      <c r="H2" s="186" t="e">
        <f>CONCATENATE(#REF!,"
 Forecast")</f>
        <v>#REF!</v>
      </c>
      <c r="I2" s="186"/>
      <c r="J2" s="186" t="e">
        <f>CONCATENATE(#REF!,"
 Forecast")</f>
        <v>#REF!</v>
      </c>
      <c r="K2" s="186"/>
      <c r="L2" s="186" t="e">
        <f>CONCATENATE("Qtr 1 ",#REF!," 
Actual")</f>
        <v>#REF!</v>
      </c>
      <c r="M2" s="186"/>
      <c r="N2" s="186" t="e">
        <f>CONCATENATE("Qtr 2 ",#REF!," 
Actual")</f>
        <v>#REF!</v>
      </c>
      <c r="O2" s="186"/>
      <c r="P2" s="186" t="e">
        <f>CONCATENATE("Qtr 3 ",#REF!," 
Actual")</f>
        <v>#REF!</v>
      </c>
      <c r="Q2" s="186"/>
      <c r="R2" s="186" t="e">
        <f>CONCATENATE("Qtr 4 ",#REF!," 
Forecast")</f>
        <v>#REF!</v>
      </c>
      <c r="S2" s="186"/>
      <c r="T2" s="186" t="e">
        <f>CONCATENATE(#REF!," 
Forecast")</f>
        <v>#REF!</v>
      </c>
      <c r="U2" s="186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7"/>
      <c r="Z3" s="187"/>
      <c r="AA3" s="187"/>
      <c r="AB3" s="187"/>
      <c r="AC3" s="187"/>
      <c r="AD3" s="187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5" t="s">
        <v>66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6" t="e">
        <f>CONCATENATE(#REF!,"
 Forecast")</f>
        <v>#REF!</v>
      </c>
      <c r="E39" s="186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5" t="s">
        <v>66</v>
      </c>
      <c r="B58" s="185"/>
      <c r="C58" s="185"/>
      <c r="D58" s="185"/>
      <c r="E58" s="185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A58:E58"/>
    <mergeCell ref="T2:U2"/>
    <mergeCell ref="Y3:Z3"/>
    <mergeCell ref="AA3:AB3"/>
    <mergeCell ref="AC3:AD3"/>
    <mergeCell ref="A21:U21"/>
    <mergeCell ref="D39:E39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EpmWorksheetKeyString_GUID" r:id="rId2"/>
    <customPr name="QAA_DRILLPATH_NODE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78" customWidth="1"/>
    <col min="2" max="2" width="4.5546875" style="1" hidden="1" customWidth="1" outlineLevel="1"/>
    <col min="3" max="3" width="9.109375" style="78" customWidth="1" collapsed="1"/>
    <col min="4" max="21" width="13.109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81" t="s">
        <v>62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</row>
    <row r="2" spans="1:30" s="6" customFormat="1" ht="37.5" customHeight="1" x14ac:dyDescent="0.45">
      <c r="A2" s="94"/>
      <c r="B2" s="102"/>
      <c r="C2" s="94"/>
      <c r="D2" s="186" t="e">
        <f>CONCATENATE(#REF!," YTD","
 Actual")</f>
        <v>#REF!</v>
      </c>
      <c r="E2" s="186"/>
      <c r="F2" s="186" t="e">
        <f>CONCATENATE(#REF!,"
 Forecast")</f>
        <v>#REF!</v>
      </c>
      <c r="G2" s="186"/>
      <c r="H2" s="186" t="e">
        <f>CONCATENATE(#REF!,"
 Forecast")</f>
        <v>#REF!</v>
      </c>
      <c r="I2" s="186"/>
      <c r="J2" s="186" t="e">
        <f>CONCATENATE(#REF!,"
 Forecast")</f>
        <v>#REF!</v>
      </c>
      <c r="K2" s="186"/>
      <c r="L2" s="186" t="e">
        <f>CONCATENATE("Qtr 1 ",#REF!," 
Actual")</f>
        <v>#REF!</v>
      </c>
      <c r="M2" s="186"/>
      <c r="N2" s="186" t="e">
        <f>CONCATENATE("Qtr 2 ",#REF!," 
Actual")</f>
        <v>#REF!</v>
      </c>
      <c r="O2" s="186"/>
      <c r="P2" s="186" t="e">
        <f>CONCATENATE("Qtr 3 ",#REF!," 
Actual")</f>
        <v>#REF!</v>
      </c>
      <c r="Q2" s="186"/>
      <c r="R2" s="186" t="e">
        <f>CONCATENATE("Qtr 4 ",#REF!," 
Forecast")</f>
        <v>#REF!</v>
      </c>
      <c r="S2" s="186"/>
      <c r="T2" s="186" t="e">
        <f>CONCATENATE(#REF!," 
Forecast")</f>
        <v>#REF!</v>
      </c>
      <c r="U2" s="186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7"/>
      <c r="Z3" s="187"/>
      <c r="AA3" s="187"/>
      <c r="AB3" s="187"/>
      <c r="AC3" s="187"/>
      <c r="AD3" s="187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6" t="e">
        <f>CONCATENATE(#REF!,"
 Forecast")</f>
        <v>#REF!</v>
      </c>
      <c r="E15" s="186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EpmWorksheetKeyString_GUID" r:id="rId2"/>
    <customPr name="QAA_DRILLPATH_NODE_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78" bestFit="1" customWidth="1"/>
    <col min="2" max="19" width="13.5546875" style="78" customWidth="1"/>
    <col min="20" max="16384" width="9.109375" style="78"/>
  </cols>
  <sheetData>
    <row r="1" spans="1:19" ht="27" x14ac:dyDescent="0.75">
      <c r="A1" s="181" t="s">
        <v>63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</row>
    <row r="2" spans="1:19" s="6" customFormat="1" ht="37.5" customHeight="1" x14ac:dyDescent="0.45">
      <c r="A2" s="98"/>
      <c r="B2" s="186" t="e">
        <f>CONCATENATE(#REF!," YTD","
 Actual")</f>
        <v>#REF!</v>
      </c>
      <c r="C2" s="186"/>
      <c r="D2" s="188" t="e">
        <f>CONCATENATE(#REF!," 
Forecast")</f>
        <v>#REF!</v>
      </c>
      <c r="E2" s="188"/>
      <c r="F2" s="188" t="e">
        <f>CONCATENATE(#REF!," 
Forecast")</f>
        <v>#REF!</v>
      </c>
      <c r="G2" s="188"/>
      <c r="H2" s="188" t="e">
        <f>CONCATENATE(#REF!," 
Forecast")</f>
        <v>#REF!</v>
      </c>
      <c r="I2" s="188"/>
      <c r="J2" s="188" t="e">
        <f>CONCATENATE("Qtr 1 ",#REF!," 
Actual")</f>
        <v>#REF!</v>
      </c>
      <c r="K2" s="188"/>
      <c r="L2" s="188" t="e">
        <f>CONCATENATE("Qtr 2 ",#REF!," 
Actual")</f>
        <v>#REF!</v>
      </c>
      <c r="M2" s="188"/>
      <c r="N2" s="188" t="e">
        <f>CONCATENATE("Qtr 3 ",#REF!," 
Actual")</f>
        <v>#REF!</v>
      </c>
      <c r="O2" s="188"/>
      <c r="P2" s="188" t="e">
        <f>CONCATENATE("Qtr 4 ",#REF!," 
Forecast")</f>
        <v>#REF!</v>
      </c>
      <c r="Q2" s="188"/>
      <c r="R2" s="188" t="e">
        <f>CONCATENATE(#REF!," 
Forecast")</f>
        <v>#REF!</v>
      </c>
      <c r="S2" s="188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6" t="e">
        <f>CONCATENATE(#REF!,"
 Forecast")</f>
        <v>#REF!</v>
      </c>
      <c r="C48" s="186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EpmWorksheetKeyString_GUID" r:id="rId2"/>
    <customPr name="QAA_DRILLPATH_NODE_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3288-8978-4AC2-9A2F-ACB6BEF9EBE6}">
  <sheetPr>
    <tabColor theme="5"/>
    <pageSetUpPr fitToPage="1"/>
  </sheetPr>
  <dimension ref="A1:AF37"/>
  <sheetViews>
    <sheetView showGridLines="0" zoomScale="80" zoomScaleNormal="80" workbookViewId="0">
      <selection activeCell="N2" sqref="N2:S3"/>
    </sheetView>
  </sheetViews>
  <sheetFormatPr defaultColWidth="10.6640625" defaultRowHeight="14.4" outlineLevelCol="1" x14ac:dyDescent="0.3"/>
  <cols>
    <col min="1" max="1" width="10.6640625" style="158"/>
    <col min="2" max="2" width="0" style="158" hidden="1" customWidth="1" outlineLevel="1"/>
    <col min="3" max="3" width="10.6640625" style="158" collapsed="1"/>
    <col min="4" max="4" width="13.44140625" style="158" bestFit="1" customWidth="1"/>
    <col min="5" max="5" width="15.5546875" style="158" bestFit="1" customWidth="1"/>
    <col min="6" max="13" width="10.6640625" style="158"/>
    <col min="14" max="14" width="12.33203125" style="158" bestFit="1" customWidth="1"/>
    <col min="15" max="15" width="15.5546875" style="158" bestFit="1" customWidth="1"/>
    <col min="16" max="16" width="12.33203125" style="158" bestFit="1" customWidth="1"/>
    <col min="17" max="17" width="15.5546875" style="158" bestFit="1" customWidth="1"/>
    <col min="18" max="18" width="12.33203125" style="158" bestFit="1" customWidth="1"/>
    <col min="19" max="19" width="15.5546875" style="158" bestFit="1" customWidth="1"/>
    <col min="20" max="20" width="12.33203125" style="158" bestFit="1" customWidth="1"/>
    <col min="21" max="21" width="15.5546875" style="158" bestFit="1" customWidth="1"/>
    <col min="22" max="22" width="13.44140625" style="158" bestFit="1" customWidth="1"/>
    <col min="23" max="23" width="15.5546875" style="158" bestFit="1" customWidth="1"/>
    <col min="24" max="25" width="0" style="158" hidden="1" customWidth="1"/>
    <col min="26" max="16384" width="10.6640625" style="158"/>
  </cols>
  <sheetData>
    <row r="1" spans="1:32" ht="27" x14ac:dyDescent="0.75">
      <c r="A1" s="190" t="s">
        <v>60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54"/>
      <c r="Y1" s="154"/>
    </row>
    <row r="2" spans="1:32" s="6" customFormat="1" ht="37.5" customHeight="1" x14ac:dyDescent="0.45">
      <c r="A2" s="98"/>
      <c r="B2" s="98"/>
      <c r="C2" s="98"/>
      <c r="D2" s="188" t="s">
        <v>148</v>
      </c>
      <c r="E2" s="188"/>
      <c r="F2" s="188" t="s">
        <v>135</v>
      </c>
      <c r="G2" s="188"/>
      <c r="H2" s="188" t="s">
        <v>137</v>
      </c>
      <c r="I2" s="188"/>
      <c r="J2" s="188" t="s">
        <v>140</v>
      </c>
      <c r="K2" s="188"/>
      <c r="L2" s="188" t="s">
        <v>147</v>
      </c>
      <c r="M2" s="188"/>
      <c r="N2" s="188" t="s">
        <v>146</v>
      </c>
      <c r="O2" s="188"/>
      <c r="P2" s="188" t="s">
        <v>145</v>
      </c>
      <c r="Q2" s="188"/>
      <c r="R2" s="188" t="s">
        <v>144</v>
      </c>
      <c r="S2" s="188"/>
      <c r="T2" s="188" t="s">
        <v>143</v>
      </c>
      <c r="U2" s="188"/>
      <c r="V2" s="188" t="s">
        <v>142</v>
      </c>
      <c r="W2" s="188"/>
      <c r="X2" s="188" t="s">
        <v>139</v>
      </c>
      <c r="Y2" s="188"/>
    </row>
    <row r="3" spans="1:32" ht="16.2" x14ac:dyDescent="0.45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7"/>
      <c r="AB3" s="187"/>
      <c r="AC3" s="187"/>
      <c r="AD3" s="187"/>
      <c r="AE3" s="187"/>
      <c r="AF3" s="187"/>
    </row>
    <row r="4" spans="1:32" x14ac:dyDescent="0.3">
      <c r="A4" s="152" t="s">
        <v>64</v>
      </c>
      <c r="B4" s="151" t="s">
        <v>65</v>
      </c>
      <c r="C4" s="2" t="s">
        <v>7</v>
      </c>
      <c r="D4" s="38">
        <v>12269046.77</v>
      </c>
      <c r="E4" s="4">
        <v>226.80179168874</v>
      </c>
      <c r="F4" s="38">
        <v>824913.54200000002</v>
      </c>
      <c r="G4" s="4">
        <v>438.48867958334</v>
      </c>
      <c r="H4" s="38">
        <v>940563</v>
      </c>
      <c r="I4" s="4">
        <v>494.64012823761999</v>
      </c>
      <c r="J4" s="38">
        <v>981170</v>
      </c>
      <c r="K4" s="4">
        <v>501.73608677286001</v>
      </c>
      <c r="L4" s="38">
        <v>923000</v>
      </c>
      <c r="M4" s="4">
        <v>557.23213937221999</v>
      </c>
      <c r="N4" s="38">
        <v>2746646.5419999999</v>
      </c>
      <c r="O4" s="4">
        <v>480.31074578524999</v>
      </c>
      <c r="P4" s="38">
        <v>3220136</v>
      </c>
      <c r="Q4" s="4">
        <v>518.27269707984999</v>
      </c>
      <c r="R4" s="38">
        <v>3817136</v>
      </c>
      <c r="S4" s="4">
        <v>484.68269394229998</v>
      </c>
      <c r="T4" s="38">
        <v>3499136.01</v>
      </c>
      <c r="U4" s="4">
        <v>419.37549423411002</v>
      </c>
      <c r="V4" s="38">
        <v>13283054.551999999</v>
      </c>
      <c r="W4" s="4">
        <v>474.71792329131</v>
      </c>
      <c r="X4" s="38">
        <v>0</v>
      </c>
      <c r="Y4" s="4">
        <v>0</v>
      </c>
    </row>
    <row r="5" spans="1:32" x14ac:dyDescent="0.3">
      <c r="A5" s="149" t="s">
        <v>1</v>
      </c>
      <c r="B5" s="148" t="s">
        <v>6</v>
      </c>
      <c r="C5" s="14" t="s">
        <v>7</v>
      </c>
      <c r="D5" s="39">
        <v>6375302.75</v>
      </c>
      <c r="E5" s="5">
        <v>187.46388256899999</v>
      </c>
      <c r="F5" s="39">
        <v>453507</v>
      </c>
      <c r="G5" s="5">
        <v>319.07308249426001</v>
      </c>
      <c r="H5" s="39">
        <v>527505</v>
      </c>
      <c r="I5" s="5">
        <v>408.92887752131998</v>
      </c>
      <c r="J5" s="39">
        <v>609606</v>
      </c>
      <c r="K5" s="5">
        <v>451.49953922740002</v>
      </c>
      <c r="L5" s="39">
        <v>493900</v>
      </c>
      <c r="M5" s="5">
        <v>491.32224093248999</v>
      </c>
      <c r="N5" s="39">
        <v>1590618</v>
      </c>
      <c r="O5" s="5">
        <v>399.62500868836003</v>
      </c>
      <c r="P5" s="39">
        <v>1635436</v>
      </c>
      <c r="Q5" s="5">
        <v>453.03034360087003</v>
      </c>
      <c r="R5" s="39">
        <v>1759736</v>
      </c>
      <c r="S5" s="5">
        <v>423.57040576456001</v>
      </c>
      <c r="T5" s="39">
        <v>1652136</v>
      </c>
      <c r="U5" s="5">
        <v>384.59902909714998</v>
      </c>
      <c r="V5" s="39">
        <v>6637926</v>
      </c>
      <c r="W5" s="5">
        <v>415.39102095776002</v>
      </c>
      <c r="X5" s="39">
        <v>0</v>
      </c>
      <c r="Y5" s="5">
        <v>0</v>
      </c>
    </row>
    <row r="6" spans="1:32" x14ac:dyDescent="0.3">
      <c r="A6" s="48"/>
      <c r="B6" s="147" t="s">
        <v>6</v>
      </c>
      <c r="C6" s="53" t="s">
        <v>8</v>
      </c>
      <c r="D6" s="57">
        <v>4929777</v>
      </c>
      <c r="E6" s="55">
        <v>180.09309696689999</v>
      </c>
      <c r="F6" s="57">
        <v>347795</v>
      </c>
      <c r="G6" s="55">
        <v>340.76178718839998</v>
      </c>
      <c r="H6" s="57">
        <v>404830</v>
      </c>
      <c r="I6" s="55">
        <v>393.17813448496003</v>
      </c>
      <c r="J6" s="57">
        <v>465436</v>
      </c>
      <c r="K6" s="55">
        <v>434.07684275943001</v>
      </c>
      <c r="L6" s="57">
        <v>287800</v>
      </c>
      <c r="M6" s="55">
        <v>474.00056476741997</v>
      </c>
      <c r="N6" s="57">
        <v>1218061</v>
      </c>
      <c r="O6" s="55">
        <v>393.83950339541002</v>
      </c>
      <c r="P6" s="57">
        <v>1190800</v>
      </c>
      <c r="Q6" s="55">
        <v>446.53701628963</v>
      </c>
      <c r="R6" s="57">
        <v>1357500</v>
      </c>
      <c r="S6" s="55">
        <v>428.59938765484998</v>
      </c>
      <c r="T6" s="57">
        <v>1291600</v>
      </c>
      <c r="U6" s="55">
        <v>387.72237465985</v>
      </c>
      <c r="V6" s="57">
        <v>5057961</v>
      </c>
      <c r="W6" s="55">
        <v>414.01321722234002</v>
      </c>
      <c r="X6" s="57">
        <v>0</v>
      </c>
      <c r="Y6" s="55">
        <v>0</v>
      </c>
    </row>
    <row r="7" spans="1:32" x14ac:dyDescent="0.3">
      <c r="A7" s="50"/>
      <c r="B7" s="153" t="s">
        <v>6</v>
      </c>
      <c r="C7" s="54" t="s">
        <v>9</v>
      </c>
      <c r="D7" s="58">
        <v>1445525.75</v>
      </c>
      <c r="E7" s="56">
        <v>212.6009853381</v>
      </c>
      <c r="F7" s="58">
        <v>105712</v>
      </c>
      <c r="G7" s="56">
        <v>247.71672702754</v>
      </c>
      <c r="H7" s="58">
        <v>122675</v>
      </c>
      <c r="I7" s="56">
        <v>460.90665052651002</v>
      </c>
      <c r="J7" s="58">
        <v>144170</v>
      </c>
      <c r="K7" s="56">
        <v>507.74667908497997</v>
      </c>
      <c r="L7" s="58">
        <v>206100</v>
      </c>
      <c r="M7" s="56">
        <v>515.51039425760996</v>
      </c>
      <c r="N7" s="58">
        <v>372557</v>
      </c>
      <c r="O7" s="56">
        <v>418.54049910365001</v>
      </c>
      <c r="P7" s="58">
        <v>444636</v>
      </c>
      <c r="Q7" s="56">
        <v>470.42042034279001</v>
      </c>
      <c r="R7" s="58">
        <v>402236</v>
      </c>
      <c r="S7" s="56">
        <v>406.59817325412001</v>
      </c>
      <c r="T7" s="58">
        <v>360536</v>
      </c>
      <c r="U7" s="56">
        <v>373.40981878589997</v>
      </c>
      <c r="V7" s="58">
        <v>1579965</v>
      </c>
      <c r="W7" s="56">
        <v>419.80180066452999</v>
      </c>
      <c r="X7" s="58">
        <v>0</v>
      </c>
      <c r="Y7" s="56">
        <v>0</v>
      </c>
    </row>
    <row r="8" spans="1:32" x14ac:dyDescent="0.3">
      <c r="A8" s="149" t="s">
        <v>2</v>
      </c>
      <c r="B8" s="148" t="s">
        <v>10</v>
      </c>
      <c r="C8" s="14" t="s">
        <v>7</v>
      </c>
      <c r="D8" s="59">
        <v>4651296.47</v>
      </c>
      <c r="E8" s="5">
        <v>271.63855408204</v>
      </c>
      <c r="F8" s="59">
        <v>313288</v>
      </c>
      <c r="G8" s="5">
        <v>600.84684536829002</v>
      </c>
      <c r="H8" s="59">
        <v>367058</v>
      </c>
      <c r="I8" s="5">
        <v>608.95022405903001</v>
      </c>
      <c r="J8" s="59">
        <v>217341</v>
      </c>
      <c r="K8" s="5">
        <v>604.35547930375003</v>
      </c>
      <c r="L8" s="59">
        <v>333650</v>
      </c>
      <c r="M8" s="5">
        <v>664.75291313662001</v>
      </c>
      <c r="N8" s="59">
        <v>897687</v>
      </c>
      <c r="O8" s="5">
        <v>605.00974399959</v>
      </c>
      <c r="P8" s="59">
        <v>1266150</v>
      </c>
      <c r="Q8" s="5">
        <v>618.08185029322999</v>
      </c>
      <c r="R8" s="59">
        <v>1775000</v>
      </c>
      <c r="S8" s="5">
        <v>566.95597257506995</v>
      </c>
      <c r="T8" s="59">
        <v>1533000.01</v>
      </c>
      <c r="U8" s="5">
        <v>478.56292731900999</v>
      </c>
      <c r="V8" s="59">
        <v>5471837.0099999998</v>
      </c>
      <c r="W8" s="5">
        <v>560.26477669095004</v>
      </c>
      <c r="X8" s="59">
        <v>0</v>
      </c>
      <c r="Y8" s="5">
        <v>0</v>
      </c>
    </row>
    <row r="9" spans="1:32" x14ac:dyDescent="0.3">
      <c r="A9" s="48"/>
      <c r="B9" s="147" t="s">
        <v>10</v>
      </c>
      <c r="C9" s="53" t="s">
        <v>8</v>
      </c>
      <c r="D9" s="57">
        <v>214856</v>
      </c>
      <c r="E9" s="55">
        <v>289.15307994424001</v>
      </c>
      <c r="F9" s="57">
        <v>27910</v>
      </c>
      <c r="G9" s="55">
        <v>580.74678594867999</v>
      </c>
      <c r="H9" s="57">
        <v>11556</v>
      </c>
      <c r="I9" s="55">
        <v>626.41570968281997</v>
      </c>
      <c r="J9" s="57">
        <v>23061</v>
      </c>
      <c r="K9" s="55">
        <v>621.41459847784995</v>
      </c>
      <c r="L9" s="57">
        <v>18460</v>
      </c>
      <c r="M9" s="55">
        <v>656.41093163289997</v>
      </c>
      <c r="N9" s="57">
        <v>62527</v>
      </c>
      <c r="O9" s="55">
        <v>604.18610827993996</v>
      </c>
      <c r="P9" s="57">
        <v>77960</v>
      </c>
      <c r="Q9" s="55">
        <v>587.61666495086001</v>
      </c>
      <c r="R9" s="57">
        <v>95500</v>
      </c>
      <c r="S9" s="55">
        <v>518.21685124094995</v>
      </c>
      <c r="T9" s="57">
        <v>107500</v>
      </c>
      <c r="U9" s="55">
        <v>456.98595976327999</v>
      </c>
      <c r="V9" s="57">
        <v>343487</v>
      </c>
      <c r="W9" s="55">
        <v>530.45454401491997</v>
      </c>
      <c r="X9" s="57">
        <v>0</v>
      </c>
      <c r="Y9" s="55">
        <v>0</v>
      </c>
    </row>
    <row r="10" spans="1:32" x14ac:dyDescent="0.3">
      <c r="A10" s="50"/>
      <c r="B10" s="153" t="s">
        <v>10</v>
      </c>
      <c r="C10" s="54" t="s">
        <v>9</v>
      </c>
      <c r="D10" s="58">
        <v>4436440.47</v>
      </c>
      <c r="E10" s="56">
        <v>270.79032880006002</v>
      </c>
      <c r="F10" s="58">
        <v>285378</v>
      </c>
      <c r="G10" s="56">
        <v>602.81263340521002</v>
      </c>
      <c r="H10" s="58">
        <v>355502</v>
      </c>
      <c r="I10" s="56">
        <v>608.38248842921996</v>
      </c>
      <c r="J10" s="58">
        <v>194280</v>
      </c>
      <c r="K10" s="56">
        <v>602.33056501883004</v>
      </c>
      <c r="L10" s="58">
        <v>315190</v>
      </c>
      <c r="M10" s="56">
        <v>665.24148504105995</v>
      </c>
      <c r="N10" s="58">
        <v>835160</v>
      </c>
      <c r="O10" s="56">
        <v>605.07140819643996</v>
      </c>
      <c r="P10" s="58">
        <v>1188190</v>
      </c>
      <c r="Q10" s="56">
        <v>620.08074428265002</v>
      </c>
      <c r="R10" s="58">
        <v>1679500</v>
      </c>
      <c r="S10" s="56">
        <v>569.72738435679003</v>
      </c>
      <c r="T10" s="58">
        <v>1425500.01</v>
      </c>
      <c r="U10" s="56">
        <v>480.19009252136999</v>
      </c>
      <c r="V10" s="58">
        <v>5128350.01</v>
      </c>
      <c r="W10" s="56">
        <v>562.26140862348996</v>
      </c>
      <c r="X10" s="58">
        <v>0</v>
      </c>
      <c r="Y10" s="56">
        <v>0</v>
      </c>
    </row>
    <row r="11" spans="1:32" x14ac:dyDescent="0.3">
      <c r="A11" s="12" t="s">
        <v>3</v>
      </c>
      <c r="B11" s="150" t="s">
        <v>11</v>
      </c>
      <c r="C11" s="15" t="s">
        <v>7</v>
      </c>
      <c r="D11" s="59">
        <v>532410</v>
      </c>
      <c r="E11" s="5">
        <v>274.09023522079002</v>
      </c>
      <c r="F11" s="59">
        <v>34517</v>
      </c>
      <c r="G11" s="5">
        <v>497.31792239766003</v>
      </c>
      <c r="H11" s="59">
        <v>29500</v>
      </c>
      <c r="I11" s="5">
        <v>605.46772799697999</v>
      </c>
      <c r="J11" s="59">
        <v>70223</v>
      </c>
      <c r="K11" s="5">
        <v>612.52797450969001</v>
      </c>
      <c r="L11" s="59">
        <v>15950</v>
      </c>
      <c r="M11" s="5">
        <v>576.12658933224998</v>
      </c>
      <c r="N11" s="59">
        <v>134240</v>
      </c>
      <c r="O11" s="5">
        <v>581.35259726836</v>
      </c>
      <c r="P11" s="59">
        <v>155550</v>
      </c>
      <c r="Q11" s="5">
        <v>478.56533199896</v>
      </c>
      <c r="R11" s="59">
        <v>96900</v>
      </c>
      <c r="S11" s="5">
        <v>427.87534885302</v>
      </c>
      <c r="T11" s="59">
        <v>136000</v>
      </c>
      <c r="U11" s="5">
        <v>379.25733679854</v>
      </c>
      <c r="V11" s="59">
        <v>522690</v>
      </c>
      <c r="W11" s="5">
        <v>469.72723633166999</v>
      </c>
      <c r="X11" s="59">
        <v>0</v>
      </c>
      <c r="Y11" s="5">
        <v>0</v>
      </c>
    </row>
    <row r="12" spans="1:32" x14ac:dyDescent="0.3">
      <c r="A12" s="48"/>
      <c r="B12" s="147" t="s">
        <v>11</v>
      </c>
      <c r="C12" s="53" t="s">
        <v>8</v>
      </c>
      <c r="D12" s="112">
        <v>30517</v>
      </c>
      <c r="E12" s="108">
        <v>271.94884511255998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0</v>
      </c>
      <c r="O12" s="108">
        <v>0</v>
      </c>
      <c r="P12" s="112">
        <v>16000</v>
      </c>
      <c r="Q12" s="108">
        <v>455.04889082048999</v>
      </c>
      <c r="R12" s="112">
        <v>0</v>
      </c>
      <c r="S12" s="108">
        <v>0</v>
      </c>
      <c r="T12" s="112">
        <v>10000</v>
      </c>
      <c r="U12" s="108">
        <v>352.7031083942</v>
      </c>
      <c r="V12" s="112">
        <v>26000</v>
      </c>
      <c r="W12" s="108">
        <v>415.68512834884001</v>
      </c>
      <c r="X12" s="112">
        <v>0</v>
      </c>
      <c r="Y12" s="108">
        <v>0</v>
      </c>
    </row>
    <row r="13" spans="1:32" x14ac:dyDescent="0.3">
      <c r="A13" s="48"/>
      <c r="B13" s="147" t="s">
        <v>11</v>
      </c>
      <c r="C13" s="53" t="s">
        <v>9</v>
      </c>
      <c r="D13" s="112">
        <v>501893</v>
      </c>
      <c r="E13" s="108">
        <v>274.22043986985</v>
      </c>
      <c r="F13" s="112">
        <v>34517</v>
      </c>
      <c r="G13" s="108">
        <v>497.31792239766003</v>
      </c>
      <c r="H13" s="112">
        <v>29500</v>
      </c>
      <c r="I13" s="108">
        <v>605.46772799697999</v>
      </c>
      <c r="J13" s="112">
        <v>70223</v>
      </c>
      <c r="K13" s="108">
        <v>612.52797450969001</v>
      </c>
      <c r="L13" s="112">
        <v>15950</v>
      </c>
      <c r="M13" s="108">
        <v>576.12658933224998</v>
      </c>
      <c r="N13" s="112">
        <v>134240</v>
      </c>
      <c r="O13" s="108">
        <v>581.35259726836</v>
      </c>
      <c r="P13" s="112">
        <v>139550</v>
      </c>
      <c r="Q13" s="108">
        <v>481.26159182595001</v>
      </c>
      <c r="R13" s="112">
        <v>96900</v>
      </c>
      <c r="S13" s="108">
        <v>427.87534885302</v>
      </c>
      <c r="T13" s="112">
        <v>126000</v>
      </c>
      <c r="U13" s="108">
        <v>381.36481524332999</v>
      </c>
      <c r="V13" s="112">
        <v>496690</v>
      </c>
      <c r="W13" s="108">
        <v>472.55615337762998</v>
      </c>
      <c r="X13" s="112">
        <v>0</v>
      </c>
      <c r="Y13" s="108">
        <v>0</v>
      </c>
    </row>
    <row r="14" spans="1:32" x14ac:dyDescent="0.3">
      <c r="A14" s="149" t="s">
        <v>4</v>
      </c>
      <c r="B14" s="148" t="s">
        <v>12</v>
      </c>
      <c r="C14" s="14" t="s">
        <v>7</v>
      </c>
      <c r="D14" s="111">
        <v>664737.55000000005</v>
      </c>
      <c r="E14" s="110">
        <v>244.42126717168</v>
      </c>
      <c r="F14" s="111">
        <v>23601.542000000001</v>
      </c>
      <c r="G14" s="110">
        <v>491.88922317598002</v>
      </c>
      <c r="H14" s="111">
        <v>16500</v>
      </c>
      <c r="I14" s="110">
        <v>493.74703515754999</v>
      </c>
      <c r="J14" s="111">
        <v>80000</v>
      </c>
      <c r="K14" s="110">
        <v>505.06050220280002</v>
      </c>
      <c r="L14" s="111">
        <v>75000</v>
      </c>
      <c r="M14" s="110">
        <v>507.99371459797999</v>
      </c>
      <c r="N14" s="111">
        <v>120101.542</v>
      </c>
      <c r="O14" s="110">
        <v>500.91788510473998</v>
      </c>
      <c r="P14" s="111">
        <v>138500</v>
      </c>
      <c r="Q14" s="110">
        <v>436.80267624457002</v>
      </c>
      <c r="R14" s="111">
        <v>185500</v>
      </c>
      <c r="S14" s="110">
        <v>306.84471935864002</v>
      </c>
      <c r="T14" s="111">
        <v>168000</v>
      </c>
      <c r="U14" s="110">
        <v>267.42709488818002</v>
      </c>
      <c r="V14" s="111">
        <v>612101.54200000002</v>
      </c>
      <c r="W14" s="110">
        <v>363.51097520772998</v>
      </c>
      <c r="X14" s="111">
        <v>0</v>
      </c>
      <c r="Y14" s="110">
        <v>0</v>
      </c>
    </row>
    <row r="15" spans="1:32" x14ac:dyDescent="0.3">
      <c r="A15" s="48"/>
      <c r="B15" s="147" t="s">
        <v>12</v>
      </c>
      <c r="C15" s="53" t="s">
        <v>8</v>
      </c>
      <c r="D15" s="112">
        <v>145458</v>
      </c>
      <c r="E15" s="108">
        <v>221.34118420300001</v>
      </c>
      <c r="F15" s="112">
        <v>0</v>
      </c>
      <c r="G15" s="108">
        <v>0</v>
      </c>
      <c r="H15" s="112">
        <v>0</v>
      </c>
      <c r="I15" s="108">
        <v>0</v>
      </c>
      <c r="J15" s="112">
        <v>28000</v>
      </c>
      <c r="K15" s="108">
        <v>486.71315665822999</v>
      </c>
      <c r="L15" s="112">
        <v>0</v>
      </c>
      <c r="M15" s="108">
        <v>0</v>
      </c>
      <c r="N15" s="112">
        <v>28000</v>
      </c>
      <c r="O15" s="108">
        <v>486.71315665822999</v>
      </c>
      <c r="P15" s="112">
        <v>0</v>
      </c>
      <c r="Q15" s="108">
        <v>0</v>
      </c>
      <c r="R15" s="112">
        <v>50000</v>
      </c>
      <c r="S15" s="108">
        <v>322.94514563708998</v>
      </c>
      <c r="T15" s="112">
        <v>40000</v>
      </c>
      <c r="U15" s="108">
        <v>266.90839453792</v>
      </c>
      <c r="V15" s="112">
        <v>118000</v>
      </c>
      <c r="W15" s="108">
        <v>342.80984279492998</v>
      </c>
      <c r="X15" s="112">
        <v>0</v>
      </c>
      <c r="Y15" s="108">
        <v>0</v>
      </c>
    </row>
    <row r="16" spans="1:32" x14ac:dyDescent="0.3">
      <c r="A16" s="48"/>
      <c r="B16" s="147" t="s">
        <v>12</v>
      </c>
      <c r="C16" s="53" t="s">
        <v>9</v>
      </c>
      <c r="D16" s="112">
        <v>519279.55</v>
      </c>
      <c r="E16" s="108">
        <v>250.88634500588</v>
      </c>
      <c r="F16" s="112">
        <v>23601.542000000001</v>
      </c>
      <c r="G16" s="108">
        <v>491.88922317598002</v>
      </c>
      <c r="H16" s="112">
        <v>16500</v>
      </c>
      <c r="I16" s="108">
        <v>493.74703515754999</v>
      </c>
      <c r="J16" s="112">
        <v>52000</v>
      </c>
      <c r="K16" s="108">
        <v>514.93984211141003</v>
      </c>
      <c r="L16" s="112">
        <v>75000</v>
      </c>
      <c r="M16" s="108">
        <v>507.99371459797999</v>
      </c>
      <c r="N16" s="112">
        <v>92101.542000000001</v>
      </c>
      <c r="O16" s="108">
        <v>505.23629702125999</v>
      </c>
      <c r="P16" s="112">
        <v>138500</v>
      </c>
      <c r="Q16" s="108">
        <v>436.80267624457002</v>
      </c>
      <c r="R16" s="112">
        <v>135500</v>
      </c>
      <c r="S16" s="108">
        <v>300.90360265073002</v>
      </c>
      <c r="T16" s="112">
        <v>128000</v>
      </c>
      <c r="U16" s="108">
        <v>267.58918874762998</v>
      </c>
      <c r="V16" s="112">
        <v>494101.54200000002</v>
      </c>
      <c r="W16" s="108">
        <v>368.45476391726999</v>
      </c>
      <c r="X16" s="112">
        <v>0</v>
      </c>
      <c r="Y16" s="108">
        <v>0</v>
      </c>
    </row>
    <row r="17" spans="1:25" x14ac:dyDescent="0.3">
      <c r="A17" s="149" t="s">
        <v>5</v>
      </c>
      <c r="B17" s="148" t="s">
        <v>13</v>
      </c>
      <c r="C17" s="14" t="s">
        <v>7</v>
      </c>
      <c r="D17" s="111">
        <v>45300</v>
      </c>
      <c r="E17" s="110">
        <v>345.60551044370999</v>
      </c>
      <c r="F17" s="111">
        <v>0</v>
      </c>
      <c r="G17" s="110">
        <v>0</v>
      </c>
      <c r="H17" s="111">
        <v>0</v>
      </c>
      <c r="I17" s="110">
        <v>0</v>
      </c>
      <c r="J17" s="111">
        <v>4000</v>
      </c>
      <c r="K17" s="110">
        <v>570.48794777478997</v>
      </c>
      <c r="L17" s="111">
        <v>4500</v>
      </c>
      <c r="M17" s="110">
        <v>572.81170694906996</v>
      </c>
      <c r="N17" s="111">
        <v>4000</v>
      </c>
      <c r="O17" s="110">
        <v>570.48794777478997</v>
      </c>
      <c r="P17" s="111">
        <v>24500</v>
      </c>
      <c r="Q17" s="110">
        <v>427.92219859605001</v>
      </c>
      <c r="R17" s="111">
        <v>0</v>
      </c>
      <c r="S17" s="110">
        <v>0</v>
      </c>
      <c r="T17" s="111">
        <v>10000</v>
      </c>
      <c r="U17" s="110">
        <v>189.82699381662999</v>
      </c>
      <c r="V17" s="111">
        <v>38500</v>
      </c>
      <c r="W17" s="110">
        <v>380.89131415243003</v>
      </c>
      <c r="X17" s="111">
        <v>0</v>
      </c>
      <c r="Y17" s="110">
        <v>0</v>
      </c>
    </row>
    <row r="18" spans="1:25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3">
      <c r="A19" s="48"/>
      <c r="B19" s="147" t="s">
        <v>13</v>
      </c>
      <c r="C19" s="53" t="s">
        <v>9</v>
      </c>
      <c r="D19" s="112">
        <v>45300</v>
      </c>
      <c r="E19" s="108">
        <v>345.60551044370999</v>
      </c>
      <c r="F19" s="112">
        <v>0</v>
      </c>
      <c r="G19" s="108">
        <v>0</v>
      </c>
      <c r="H19" s="112">
        <v>0</v>
      </c>
      <c r="I19" s="108">
        <v>0</v>
      </c>
      <c r="J19" s="112">
        <v>4000</v>
      </c>
      <c r="K19" s="108">
        <v>570.48794777478997</v>
      </c>
      <c r="L19" s="112">
        <v>4500</v>
      </c>
      <c r="M19" s="108">
        <v>572.81170694906996</v>
      </c>
      <c r="N19" s="112">
        <v>4000</v>
      </c>
      <c r="O19" s="108">
        <v>570.48794777478997</v>
      </c>
      <c r="P19" s="112">
        <v>24500</v>
      </c>
      <c r="Q19" s="108">
        <v>427.92219859605001</v>
      </c>
      <c r="R19" s="112">
        <v>0</v>
      </c>
      <c r="S19" s="108">
        <v>0</v>
      </c>
      <c r="T19" s="112">
        <v>10000</v>
      </c>
      <c r="U19" s="108">
        <v>189.82699381662999</v>
      </c>
      <c r="V19" s="112">
        <v>38500</v>
      </c>
      <c r="W19" s="108">
        <v>380.89131415243003</v>
      </c>
      <c r="X19" s="112">
        <v>0</v>
      </c>
      <c r="Y19" s="108">
        <v>0</v>
      </c>
    </row>
    <row r="20" spans="1:25" ht="6.75" customHeight="1" x14ac:dyDescent="0.3"/>
    <row r="21" spans="1:25" ht="17.399999999999999" x14ac:dyDescent="0.45">
      <c r="A21" s="189" t="s">
        <v>66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74"/>
      <c r="Y21" s="174"/>
    </row>
    <row r="22" spans="1:25" x14ac:dyDescent="0.3">
      <c r="A22" s="152" t="s">
        <v>64</v>
      </c>
      <c r="B22" s="151" t="s">
        <v>65</v>
      </c>
      <c r="C22" s="2" t="s">
        <v>7</v>
      </c>
      <c r="D22" s="60">
        <v>1</v>
      </c>
      <c r="E22" s="17">
        <v>1.000010411006288</v>
      </c>
      <c r="F22" s="60">
        <v>1.0000000000000002</v>
      </c>
      <c r="G22" s="17">
        <v>1.0000000000000122</v>
      </c>
      <c r="H22" s="60">
        <v>1</v>
      </c>
      <c r="I22" s="17">
        <v>0.99999999999998535</v>
      </c>
      <c r="J22" s="60">
        <v>1</v>
      </c>
      <c r="K22" s="17">
        <v>1.0000000000000095</v>
      </c>
      <c r="L22" s="60">
        <v>1</v>
      </c>
      <c r="M22" s="17">
        <v>0.99999999999999933</v>
      </c>
      <c r="N22" s="60">
        <v>1</v>
      </c>
      <c r="O22" s="17">
        <v>0.99999999999998934</v>
      </c>
      <c r="P22" s="60">
        <v>1</v>
      </c>
      <c r="Q22" s="17">
        <v>1</v>
      </c>
      <c r="R22" s="60">
        <v>1</v>
      </c>
      <c r="S22" s="17">
        <v>1.0000000000000018</v>
      </c>
      <c r="T22" s="60">
        <v>1</v>
      </c>
      <c r="U22" s="17">
        <v>0.99999999999998701</v>
      </c>
      <c r="V22" s="60">
        <v>1</v>
      </c>
      <c r="W22" s="17">
        <v>1.0000000000000013</v>
      </c>
      <c r="X22" s="60" t="e">
        <v>#DIV/0!</v>
      </c>
      <c r="Y22" s="17" t="e">
        <v>#DIV/0!</v>
      </c>
    </row>
    <row r="23" spans="1:25" x14ac:dyDescent="0.3">
      <c r="A23" s="149" t="s">
        <v>1</v>
      </c>
      <c r="B23" s="148" t="s">
        <v>6</v>
      </c>
      <c r="C23" s="14" t="s">
        <v>7</v>
      </c>
      <c r="D23" s="61">
        <v>0.51962494475029219</v>
      </c>
      <c r="E23" s="18">
        <v>0.42949797220419411</v>
      </c>
      <c r="F23" s="61">
        <v>0.54976306838226208</v>
      </c>
      <c r="G23" s="18">
        <v>0.40004361580534564</v>
      </c>
      <c r="H23" s="61">
        <v>0.56083962477792559</v>
      </c>
      <c r="I23" s="18">
        <v>0.46365732405709936</v>
      </c>
      <c r="J23" s="61">
        <v>0.62130517647298633</v>
      </c>
      <c r="K23" s="18">
        <v>0.55909672095032104</v>
      </c>
      <c r="L23" s="61">
        <v>0.53510292524377034</v>
      </c>
      <c r="M23" s="18">
        <v>0.47181048935277331</v>
      </c>
      <c r="N23" s="61">
        <v>0.57911273827092968</v>
      </c>
      <c r="O23" s="18">
        <v>0.48182959697206768</v>
      </c>
      <c r="P23" s="61">
        <v>0.50787792813719668</v>
      </c>
      <c r="Q23" s="18">
        <v>0.44394411202379669</v>
      </c>
      <c r="R23" s="61">
        <v>0.46100951079552838</v>
      </c>
      <c r="S23" s="18">
        <v>0.40288210821125287</v>
      </c>
      <c r="T23" s="61">
        <v>0.47215541072951894</v>
      </c>
      <c r="U23" s="18">
        <v>0.43300220219393387</v>
      </c>
      <c r="V23" s="61">
        <v>0.49972888193857057</v>
      </c>
      <c r="W23" s="18">
        <v>0.43727628616027586</v>
      </c>
      <c r="X23" s="61" t="e">
        <v>#DIV/0!</v>
      </c>
      <c r="Y23" s="18" t="e">
        <v>#DIV/0!</v>
      </c>
    </row>
    <row r="24" spans="1:25" x14ac:dyDescent="0.3">
      <c r="A24" s="48"/>
      <c r="B24" s="147" t="s">
        <v>6</v>
      </c>
      <c r="C24" s="53" t="s">
        <v>8</v>
      </c>
      <c r="D24" s="62">
        <v>0.40180603207530197</v>
      </c>
      <c r="E24" s="52">
        <v>0.3190560892734573</v>
      </c>
      <c r="F24" s="62">
        <v>0.42161388108234016</v>
      </c>
      <c r="G24" s="52">
        <v>0.32764791044907599</v>
      </c>
      <c r="H24" s="62">
        <v>0.43041242319759548</v>
      </c>
      <c r="I24" s="52">
        <v>0.34212499947170882</v>
      </c>
      <c r="J24" s="62">
        <v>0.47436835614623357</v>
      </c>
      <c r="K24" s="52">
        <v>0.41039965784672788</v>
      </c>
      <c r="L24" s="62">
        <v>0.31180931744312024</v>
      </c>
      <c r="M24" s="52">
        <v>0.26523558518051799</v>
      </c>
      <c r="N24" s="62">
        <v>0.44347205997356176</v>
      </c>
      <c r="O24" s="52">
        <v>0.36363295512821453</v>
      </c>
      <c r="P24" s="62">
        <v>0.36979804579682352</v>
      </c>
      <c r="Q24" s="52">
        <v>0.31861318747880757</v>
      </c>
      <c r="R24" s="62">
        <v>0.35563312389183932</v>
      </c>
      <c r="S24" s="52">
        <v>0.31448232221794448</v>
      </c>
      <c r="T24" s="62">
        <v>0.36911969020604035</v>
      </c>
      <c r="U24" s="52">
        <v>0.34125971781389264</v>
      </c>
      <c r="V24" s="62">
        <v>0.38078297278681539</v>
      </c>
      <c r="W24" s="52">
        <v>0.33209022851706188</v>
      </c>
      <c r="X24" s="62" t="e">
        <v>#DIV/0!</v>
      </c>
      <c r="Y24" s="52" t="e">
        <v>#DIV/0!</v>
      </c>
    </row>
    <row r="25" spans="1:25" x14ac:dyDescent="0.3">
      <c r="A25" s="48"/>
      <c r="B25" s="147" t="s">
        <v>6</v>
      </c>
      <c r="C25" s="53" t="s">
        <v>9</v>
      </c>
      <c r="D25" s="62">
        <v>0.11781891267499016</v>
      </c>
      <c r="E25" s="52">
        <v>0.11044188293072485</v>
      </c>
      <c r="F25" s="62">
        <v>0.12814918729992192</v>
      </c>
      <c r="G25" s="52">
        <v>7.2395705356271101E-2</v>
      </c>
      <c r="H25" s="62">
        <v>0.13042720158033008</v>
      </c>
      <c r="I25" s="52">
        <v>0.12153232458539506</v>
      </c>
      <c r="J25" s="62">
        <v>0.14693682032675276</v>
      </c>
      <c r="K25" s="52">
        <v>0.14869706310359562</v>
      </c>
      <c r="L25" s="62">
        <v>0.22329360780065005</v>
      </c>
      <c r="M25" s="52">
        <v>0.20657490417225546</v>
      </c>
      <c r="N25" s="62">
        <v>0.13564067829736789</v>
      </c>
      <c r="O25" s="52">
        <v>0.11819664184386315</v>
      </c>
      <c r="P25" s="62">
        <v>0.13807988234037319</v>
      </c>
      <c r="Q25" s="52">
        <v>0.12533092454498654</v>
      </c>
      <c r="R25" s="62">
        <v>0.10537638690368904</v>
      </c>
      <c r="S25" s="52">
        <v>8.8399785993308055E-2</v>
      </c>
      <c r="T25" s="62">
        <v>0.1030357205234786</v>
      </c>
      <c r="U25" s="52">
        <v>9.1742484380045689E-2</v>
      </c>
      <c r="V25" s="62">
        <v>0.11894590915175518</v>
      </c>
      <c r="W25" s="52">
        <v>0.10518605764321368</v>
      </c>
      <c r="X25" s="62" t="e">
        <v>#DIV/0!</v>
      </c>
      <c r="Y25" s="52" t="e">
        <v>#DIV/0!</v>
      </c>
    </row>
    <row r="26" spans="1:25" x14ac:dyDescent="0.3">
      <c r="A26" s="149" t="s">
        <v>2</v>
      </c>
      <c r="B26" s="148" t="s">
        <v>10</v>
      </c>
      <c r="C26" s="14" t="s">
        <v>7</v>
      </c>
      <c r="D26" s="61">
        <v>0.37910821901610536</v>
      </c>
      <c r="E26" s="18">
        <v>0.4540546513648413</v>
      </c>
      <c r="F26" s="61">
        <v>0.37978283062299395</v>
      </c>
      <c r="G26" s="18">
        <v>0.52040412063019981</v>
      </c>
      <c r="H26" s="61">
        <v>0.39025349710758345</v>
      </c>
      <c r="I26" s="18">
        <v>0.48044010369761342</v>
      </c>
      <c r="J26" s="61">
        <v>0.22151207232181988</v>
      </c>
      <c r="K26" s="18">
        <v>0.26681763215533932</v>
      </c>
      <c r="L26" s="61">
        <v>0.36148429035752977</v>
      </c>
      <c r="M26" s="18">
        <v>0.43123452164660159</v>
      </c>
      <c r="N26" s="61">
        <v>0.32683018592786955</v>
      </c>
      <c r="O26" s="18">
        <v>0.41168233035528956</v>
      </c>
      <c r="P26" s="61">
        <v>0.39319767860736315</v>
      </c>
      <c r="Q26" s="18">
        <v>0.46891983717058228</v>
      </c>
      <c r="R26" s="61">
        <v>0.46500832037422823</v>
      </c>
      <c r="S26" s="18">
        <v>0.54394193939314806</v>
      </c>
      <c r="T26" s="61">
        <v>0.43810815173200429</v>
      </c>
      <c r="U26" s="18">
        <v>0.4999393680789278</v>
      </c>
      <c r="V26" s="61">
        <v>0.41194116824402544</v>
      </c>
      <c r="W26" s="18">
        <v>0.48617529550157784</v>
      </c>
      <c r="X26" s="61" t="e">
        <v>#DIV/0!</v>
      </c>
      <c r="Y26" s="18" t="e">
        <v>#DIV/0!</v>
      </c>
    </row>
    <row r="27" spans="1:25" x14ac:dyDescent="0.3">
      <c r="A27" s="48"/>
      <c r="B27" s="147" t="s">
        <v>10</v>
      </c>
      <c r="C27" s="53" t="s">
        <v>8</v>
      </c>
      <c r="D27" s="62">
        <v>1.7512036919230034E-2</v>
      </c>
      <c r="E27" s="52">
        <v>2.2326364238964693E-2</v>
      </c>
      <c r="F27" s="62">
        <v>3.3833848735629071E-2</v>
      </c>
      <c r="G27" s="52">
        <v>4.4810504408371817E-2</v>
      </c>
      <c r="H27" s="62">
        <v>1.2286258336762132E-2</v>
      </c>
      <c r="I27" s="52">
        <v>1.5559403283334279E-2</v>
      </c>
      <c r="J27" s="62">
        <v>2.3503572265764341E-2</v>
      </c>
      <c r="K27" s="52">
        <v>2.9109851388738343E-2</v>
      </c>
      <c r="L27" s="62">
        <v>0.02</v>
      </c>
      <c r="M27" s="52">
        <v>2.3559693896063324E-2</v>
      </c>
      <c r="N27" s="62">
        <v>2.2764851262758512E-2</v>
      </c>
      <c r="O27" s="52">
        <v>2.8636059073655074E-2</v>
      </c>
      <c r="P27" s="62">
        <v>2.4210157583406416E-2</v>
      </c>
      <c r="Q27" s="52">
        <v>2.744943373874895E-2</v>
      </c>
      <c r="R27" s="62">
        <v>2.5018757518726082E-2</v>
      </c>
      <c r="S27" s="52">
        <v>2.6749751755853972E-2</v>
      </c>
      <c r="T27" s="62">
        <v>3.0721869539446684E-2</v>
      </c>
      <c r="U27" s="52">
        <v>3.3477070621033958E-2</v>
      </c>
      <c r="V27" s="62">
        <v>2.58590370652571E-2</v>
      </c>
      <c r="W27" s="52">
        <v>2.8895146026956354E-2</v>
      </c>
      <c r="X27" s="62" t="e">
        <v>#DIV/0!</v>
      </c>
      <c r="Y27" s="52" t="e">
        <v>#DIV/0!</v>
      </c>
    </row>
    <row r="28" spans="1:25" x14ac:dyDescent="0.3">
      <c r="A28" s="48"/>
      <c r="B28" s="147" t="s">
        <v>10</v>
      </c>
      <c r="C28" s="53" t="s">
        <v>9</v>
      </c>
      <c r="D28" s="62">
        <v>0.36159618209687533</v>
      </c>
      <c r="E28" s="52">
        <v>0.43172828712587508</v>
      </c>
      <c r="F28" s="62">
        <v>0.34594898188736484</v>
      </c>
      <c r="G28" s="52">
        <v>0.47559361622182483</v>
      </c>
      <c r="H28" s="62">
        <v>0.37796723877082128</v>
      </c>
      <c r="I28" s="52">
        <v>0.4648807004142787</v>
      </c>
      <c r="J28" s="62">
        <v>0.19800850005605553</v>
      </c>
      <c r="K28" s="52">
        <v>0.23770778076660032</v>
      </c>
      <c r="L28" s="62">
        <v>0.34148429035752981</v>
      </c>
      <c r="M28" s="52">
        <v>0.4076748277505417</v>
      </c>
      <c r="N28" s="62">
        <v>0.30406533466511104</v>
      </c>
      <c r="O28" s="52">
        <v>0.38304627128163343</v>
      </c>
      <c r="P28" s="62">
        <v>0.36898752102395677</v>
      </c>
      <c r="Q28" s="52">
        <v>0.44147040343183208</v>
      </c>
      <c r="R28" s="62">
        <v>0.43998956285550211</v>
      </c>
      <c r="S28" s="52">
        <v>0.51719218763728891</v>
      </c>
      <c r="T28" s="62">
        <v>0.40738628219255762</v>
      </c>
      <c r="U28" s="52">
        <v>0.46646229745789031</v>
      </c>
      <c r="V28" s="62">
        <v>0.38608213117876833</v>
      </c>
      <c r="W28" s="52">
        <v>0.45728014947462398</v>
      </c>
      <c r="X28" s="62" t="e">
        <v>#DIV/0!</v>
      </c>
      <c r="Y28" s="52" t="e">
        <v>#DIV/0!</v>
      </c>
    </row>
    <row r="29" spans="1:25" x14ac:dyDescent="0.3">
      <c r="A29" s="12" t="s">
        <v>3</v>
      </c>
      <c r="B29" s="150" t="s">
        <v>11</v>
      </c>
      <c r="C29" s="15" t="s">
        <v>7</v>
      </c>
      <c r="D29" s="61">
        <v>4.3394569275083138E-2</v>
      </c>
      <c r="E29" s="18">
        <v>5.2442388622024751E-2</v>
      </c>
      <c r="F29" s="61">
        <v>4.1843172941874195E-2</v>
      </c>
      <c r="G29" s="18">
        <v>4.7457005854181437E-2</v>
      </c>
      <c r="H29" s="61">
        <v>3.1364193573423578E-2</v>
      </c>
      <c r="I29" s="18">
        <v>3.8391561742106881E-2</v>
      </c>
      <c r="J29" s="61">
        <v>7.1570675825799804E-2</v>
      </c>
      <c r="K29" s="18">
        <v>8.7374702066652585E-2</v>
      </c>
      <c r="L29" s="61">
        <v>1.7280606717226435E-2</v>
      </c>
      <c r="M29" s="18">
        <v>1.7866552027677191E-2</v>
      </c>
      <c r="N29" s="61">
        <v>4.8874144505776748E-2</v>
      </c>
      <c r="O29" s="18">
        <v>5.9155684308604128E-2</v>
      </c>
      <c r="P29" s="61">
        <v>4.8305413187517549E-2</v>
      </c>
      <c r="Q29" s="18">
        <v>4.4604503053475741E-2</v>
      </c>
      <c r="R29" s="61">
        <v>2.5385524644655051E-2</v>
      </c>
      <c r="S29" s="18">
        <v>2.2410208470207492E-2</v>
      </c>
      <c r="T29" s="61">
        <v>3.8866737277811619E-2</v>
      </c>
      <c r="U29" s="18">
        <v>3.5148680532589044E-2</v>
      </c>
      <c r="V29" s="61">
        <v>3.9350135765368797E-2</v>
      </c>
      <c r="W29" s="18">
        <v>3.8936449658758962E-2</v>
      </c>
      <c r="X29" s="61" t="e">
        <v>#DIV/0!</v>
      </c>
      <c r="Y29" s="18" t="e">
        <v>#DIV/0!</v>
      </c>
    </row>
    <row r="30" spans="1:25" x14ac:dyDescent="0.3">
      <c r="A30" s="48"/>
      <c r="B30" s="147" t="s">
        <v>11</v>
      </c>
      <c r="C30" s="53" t="s">
        <v>8</v>
      </c>
      <c r="D30" s="62">
        <v>2.4873162986565095E-3</v>
      </c>
      <c r="E30" s="52">
        <v>2.982440261219803E-3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0</v>
      </c>
      <c r="O30" s="52">
        <v>0</v>
      </c>
      <c r="P30" s="62">
        <v>4.968734239796083E-3</v>
      </c>
      <c r="Q30" s="52">
        <v>4.3626010348228788E-3</v>
      </c>
      <c r="R30" s="62">
        <v>0</v>
      </c>
      <c r="S30" s="52">
        <v>0</v>
      </c>
      <c r="T30" s="62">
        <v>2.8578483292508545E-3</v>
      </c>
      <c r="U30" s="52">
        <v>2.4035071264399211E-3</v>
      </c>
      <c r="V30" s="62">
        <v>1.9573811052432393E-3</v>
      </c>
      <c r="W30" s="52">
        <v>1.7139740802694162E-3</v>
      </c>
      <c r="X30" s="62" t="e">
        <v>#DIV/0!</v>
      </c>
      <c r="Y30" s="52" t="e">
        <v>#DIV/0!</v>
      </c>
    </row>
    <row r="31" spans="1:25" x14ac:dyDescent="0.3">
      <c r="A31" s="48"/>
      <c r="B31" s="147" t="s">
        <v>11</v>
      </c>
      <c r="C31" s="53" t="s">
        <v>9</v>
      </c>
      <c r="D31" s="62">
        <v>4.0907252976426632E-2</v>
      </c>
      <c r="E31" s="52">
        <v>4.9459948360804161E-2</v>
      </c>
      <c r="F31" s="62">
        <v>4.1843172941874195E-2</v>
      </c>
      <c r="G31" s="52">
        <v>4.7457005854181437E-2</v>
      </c>
      <c r="H31" s="62">
        <v>3.1364193573423578E-2</v>
      </c>
      <c r="I31" s="52">
        <v>3.8391561742106881E-2</v>
      </c>
      <c r="J31" s="62">
        <v>7.1570675825799804E-2</v>
      </c>
      <c r="K31" s="52">
        <v>8.7374702066652585E-2</v>
      </c>
      <c r="L31" s="62">
        <v>1.7280606717226435E-2</v>
      </c>
      <c r="M31" s="52">
        <v>1.7866552027677191E-2</v>
      </c>
      <c r="N31" s="62">
        <v>4.8874144505776748E-2</v>
      </c>
      <c r="O31" s="52">
        <v>5.9155684308604128E-2</v>
      </c>
      <c r="P31" s="62">
        <v>4.333667894772146E-2</v>
      </c>
      <c r="Q31" s="52">
        <v>4.0241902018653422E-2</v>
      </c>
      <c r="R31" s="62">
        <v>2.5385524644655051E-2</v>
      </c>
      <c r="S31" s="52">
        <v>2.2410208470207492E-2</v>
      </c>
      <c r="T31" s="62">
        <v>3.6008888948560767E-2</v>
      </c>
      <c r="U31" s="52">
        <v>3.2745173406149214E-2</v>
      </c>
      <c r="V31" s="62">
        <v>3.7392754660125559E-2</v>
      </c>
      <c r="W31" s="52">
        <v>3.7222475578490226E-2</v>
      </c>
      <c r="X31" s="62" t="e">
        <v>#DIV/0!</v>
      </c>
      <c r="Y31" s="52" t="e">
        <v>#DIV/0!</v>
      </c>
    </row>
    <row r="32" spans="1:25" x14ac:dyDescent="0.3">
      <c r="A32" s="149" t="s">
        <v>4</v>
      </c>
      <c r="B32" s="148" t="s">
        <v>12</v>
      </c>
      <c r="C32" s="14" t="s">
        <v>7</v>
      </c>
      <c r="D32" s="61">
        <v>5.4180048577645128E-2</v>
      </c>
      <c r="E32" s="18">
        <v>5.838911602138222E-2</v>
      </c>
      <c r="F32" s="61">
        <v>2.8610928052869813E-2</v>
      </c>
      <c r="G32" s="18">
        <v>3.2095257710285242E-2</v>
      </c>
      <c r="H32" s="61">
        <v>1.7542684541067423E-2</v>
      </c>
      <c r="I32" s="18">
        <v>1.751101050316577E-2</v>
      </c>
      <c r="J32" s="61">
        <v>8.1535309885137131E-2</v>
      </c>
      <c r="K32" s="18">
        <v>8.207554856721104E-2</v>
      </c>
      <c r="L32" s="61">
        <v>8.1256771397616473E-2</v>
      </c>
      <c r="M32" s="18">
        <v>7.4076719955561005E-2</v>
      </c>
      <c r="N32" s="61">
        <v>4.3726609945430685E-2</v>
      </c>
      <c r="O32" s="18">
        <v>4.560264613871079E-2</v>
      </c>
      <c r="P32" s="61">
        <v>4.3010605763234844E-2</v>
      </c>
      <c r="Q32" s="18">
        <v>3.6249541621882084E-2</v>
      </c>
      <c r="R32" s="61">
        <v>4.8596644185588359E-2</v>
      </c>
      <c r="S32" s="18">
        <v>3.0765743925393236E-2</v>
      </c>
      <c r="T32" s="61">
        <v>4.801185193141435E-2</v>
      </c>
      <c r="U32" s="18">
        <v>3.0616166797414357E-2</v>
      </c>
      <c r="V32" s="61">
        <v>4.6081384338501966E-2</v>
      </c>
      <c r="W32" s="18">
        <v>3.5286405121745912E-2</v>
      </c>
      <c r="X32" s="61" t="e">
        <v>#DIV/0!</v>
      </c>
      <c r="Y32" s="18" t="e">
        <v>#DIV/0!</v>
      </c>
    </row>
    <row r="33" spans="1:25" x14ac:dyDescent="0.3">
      <c r="A33" s="48"/>
      <c r="B33" s="147" t="s">
        <v>12</v>
      </c>
      <c r="C33" s="53" t="s">
        <v>8</v>
      </c>
      <c r="D33" s="62">
        <v>1.18556887692099E-2</v>
      </c>
      <c r="E33" s="52">
        <v>1.1570244538987071E-2</v>
      </c>
      <c r="F33" s="62">
        <v>0</v>
      </c>
      <c r="G33" s="52">
        <v>0</v>
      </c>
      <c r="H33" s="62">
        <v>0</v>
      </c>
      <c r="I33" s="52">
        <v>0</v>
      </c>
      <c r="J33" s="62">
        <v>2.8537358459797997E-2</v>
      </c>
      <c r="K33" s="52">
        <v>2.7682895818780563E-2</v>
      </c>
      <c r="L33" s="62">
        <v>0</v>
      </c>
      <c r="M33" s="52">
        <v>0</v>
      </c>
      <c r="N33" s="62">
        <v>1.0194249449953435E-2</v>
      </c>
      <c r="O33" s="52">
        <v>1.0330136006923021E-2</v>
      </c>
      <c r="P33" s="62">
        <v>0</v>
      </c>
      <c r="Q33" s="52">
        <v>0</v>
      </c>
      <c r="R33" s="62">
        <v>1.3098825926034598E-2</v>
      </c>
      <c r="S33" s="52">
        <v>8.7277765417011696E-3</v>
      </c>
      <c r="T33" s="62">
        <v>1.1431393317003418E-2</v>
      </c>
      <c r="U33" s="52">
        <v>7.2754247196657618E-3</v>
      </c>
      <c r="V33" s="62">
        <v>8.8834988622577792E-3</v>
      </c>
      <c r="W33" s="52">
        <v>6.4150745085113474E-3</v>
      </c>
      <c r="X33" s="62" t="e">
        <v>#DIV/0!</v>
      </c>
      <c r="Y33" s="52" t="e">
        <v>#DIV/0!</v>
      </c>
    </row>
    <row r="34" spans="1:25" x14ac:dyDescent="0.3">
      <c r="A34" s="48"/>
      <c r="B34" s="147" t="s">
        <v>12</v>
      </c>
      <c r="C34" s="53" t="s">
        <v>9</v>
      </c>
      <c r="D34" s="62">
        <v>4.2324359808435227E-2</v>
      </c>
      <c r="E34" s="52">
        <v>4.6818871482395184E-2</v>
      </c>
      <c r="F34" s="62">
        <v>2.8610928052869813E-2</v>
      </c>
      <c r="G34" s="52">
        <v>3.2095257710285242E-2</v>
      </c>
      <c r="H34" s="62">
        <v>1.7542684541067423E-2</v>
      </c>
      <c r="I34" s="52">
        <v>1.751101050316577E-2</v>
      </c>
      <c r="J34" s="62">
        <v>5.2997951425339133E-2</v>
      </c>
      <c r="K34" s="52">
        <v>5.4392652748429991E-2</v>
      </c>
      <c r="L34" s="62">
        <v>8.1256771397616473E-2</v>
      </c>
      <c r="M34" s="52">
        <v>7.4076719955561005E-2</v>
      </c>
      <c r="N34" s="62">
        <v>3.3532360495477254E-2</v>
      </c>
      <c r="O34" s="52">
        <v>3.527251013178806E-2</v>
      </c>
      <c r="P34" s="62">
        <v>4.3010605763234844E-2</v>
      </c>
      <c r="Q34" s="52">
        <v>3.6249541621882084E-2</v>
      </c>
      <c r="R34" s="62">
        <v>3.5497818259553761E-2</v>
      </c>
      <c r="S34" s="52">
        <v>2.2037967383692441E-2</v>
      </c>
      <c r="T34" s="62">
        <v>3.6580458614410935E-2</v>
      </c>
      <c r="U34" s="52">
        <v>2.3340742077748049E-2</v>
      </c>
      <c r="V34" s="62">
        <v>3.719788547624419E-2</v>
      </c>
      <c r="W34" s="52">
        <v>2.887133061323385E-2</v>
      </c>
      <c r="X34" s="62" t="e">
        <v>#DIV/0!</v>
      </c>
      <c r="Y34" s="52" t="e">
        <v>#DIV/0!</v>
      </c>
    </row>
    <row r="35" spans="1:25" x14ac:dyDescent="0.3">
      <c r="A35" s="149" t="s">
        <v>5</v>
      </c>
      <c r="B35" s="148" t="s">
        <v>13</v>
      </c>
      <c r="C35" s="14" t="s">
        <v>7</v>
      </c>
      <c r="D35" s="61">
        <v>3.6922183808742628E-3</v>
      </c>
      <c r="E35" s="18">
        <v>5.6262827938455395E-3</v>
      </c>
      <c r="F35" s="61">
        <v>0</v>
      </c>
      <c r="G35" s="18">
        <v>0</v>
      </c>
      <c r="H35" s="61">
        <v>0</v>
      </c>
      <c r="I35" s="18">
        <v>0</v>
      </c>
      <c r="J35" s="61">
        <v>4.0767654942568564E-3</v>
      </c>
      <c r="K35" s="18">
        <v>4.6353962604857553E-3</v>
      </c>
      <c r="L35" s="61">
        <v>4.8754062838569879E-3</v>
      </c>
      <c r="M35" s="18">
        <v>5.0117170173863248E-3</v>
      </c>
      <c r="N35" s="61">
        <v>1.4563213499933477E-3</v>
      </c>
      <c r="O35" s="18">
        <v>1.7297422253171467E-3</v>
      </c>
      <c r="P35" s="61">
        <v>7.6083743046877527E-3</v>
      </c>
      <c r="Q35" s="18">
        <v>6.2820061302632305E-3</v>
      </c>
      <c r="R35" s="61">
        <v>0</v>
      </c>
      <c r="S35" s="18">
        <v>0</v>
      </c>
      <c r="T35" s="61">
        <v>2.8578483292508545E-3</v>
      </c>
      <c r="U35" s="18">
        <v>1.2935823971219637E-3</v>
      </c>
      <c r="V35" s="61">
        <v>2.8984297135332582E-3</v>
      </c>
      <c r="W35" s="18">
        <v>2.3255635576427858E-3</v>
      </c>
      <c r="X35" s="61" t="e">
        <v>#DIV/0!</v>
      </c>
      <c r="Y35" s="18" t="e">
        <v>#DIV/0!</v>
      </c>
    </row>
    <row r="36" spans="1:25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 t="e">
        <v>#DIV/0!</v>
      </c>
      <c r="Y36" s="52" t="e">
        <v>#DIV/0!</v>
      </c>
    </row>
    <row r="37" spans="1:25" x14ac:dyDescent="0.3">
      <c r="A37" s="48"/>
      <c r="B37" s="147" t="s">
        <v>13</v>
      </c>
      <c r="C37" s="53" t="s">
        <v>9</v>
      </c>
      <c r="D37" s="62">
        <v>3.6922183808742628E-3</v>
      </c>
      <c r="E37" s="52">
        <v>5.6262827938455395E-3</v>
      </c>
      <c r="F37" s="62">
        <v>0</v>
      </c>
      <c r="G37" s="52">
        <v>0</v>
      </c>
      <c r="H37" s="62">
        <v>0</v>
      </c>
      <c r="I37" s="52">
        <v>0</v>
      </c>
      <c r="J37" s="62">
        <v>4.0767654942568564E-3</v>
      </c>
      <c r="K37" s="52">
        <v>4.6353962604857553E-3</v>
      </c>
      <c r="L37" s="62">
        <v>4.8754062838569879E-3</v>
      </c>
      <c r="M37" s="52">
        <v>5.0117170173863248E-3</v>
      </c>
      <c r="N37" s="62">
        <v>1.4563213499933477E-3</v>
      </c>
      <c r="O37" s="52">
        <v>1.7297422253171467E-3</v>
      </c>
      <c r="P37" s="62">
        <v>7.6083743046877527E-3</v>
      </c>
      <c r="Q37" s="52">
        <v>6.2820061302632305E-3</v>
      </c>
      <c r="R37" s="62">
        <v>0</v>
      </c>
      <c r="S37" s="52">
        <v>0</v>
      </c>
      <c r="T37" s="62">
        <v>2.8578483292508545E-3</v>
      </c>
      <c r="U37" s="52">
        <v>1.2935823971219637E-3</v>
      </c>
      <c r="V37" s="62">
        <v>2.8984297135332582E-3</v>
      </c>
      <c r="W37" s="52">
        <v>2.3255635576427858E-3</v>
      </c>
      <c r="X37" s="62" t="e">
        <v>#DIV/0!</v>
      </c>
      <c r="Y37" s="52" t="e">
        <v>#DIV/0!</v>
      </c>
    </row>
  </sheetData>
  <mergeCells count="16"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AA3:AB3"/>
    <mergeCell ref="AC3:AD3"/>
    <mergeCell ref="AE3:AF3"/>
    <mergeCell ref="A21:W21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EpmWorksheetKeyString_GUID" r:id="rId2"/>
    <customPr name="QAA_DRILLPATH_NODE_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0DA3-B5DD-462C-906F-F30318B699BF}">
  <sheetPr>
    <tabColor theme="5"/>
    <pageSetUpPr fitToPage="1"/>
  </sheetPr>
  <dimension ref="A1:AF18"/>
  <sheetViews>
    <sheetView showGridLines="0" zoomScale="80" zoomScaleNormal="80" zoomScaleSheetLayoutView="100" workbookViewId="0">
      <selection activeCell="A4" sqref="A4"/>
    </sheetView>
  </sheetViews>
  <sheetFormatPr defaultColWidth="9.109375" defaultRowHeight="14.4" outlineLevelCol="1" x14ac:dyDescent="0.3"/>
  <cols>
    <col min="1" max="1" width="12.33203125" style="158" customWidth="1"/>
    <col min="2" max="2" width="14" style="1" hidden="1" customWidth="1" outlineLevel="1"/>
    <col min="3" max="3" width="11.44140625" style="158" customWidth="1" collapsed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1.6640625" style="158" customWidth="1"/>
    <col min="21" max="21" width="14.33203125" style="158" customWidth="1"/>
    <col min="22" max="22" width="11.6640625" style="158" customWidth="1"/>
    <col min="23" max="23" width="14.33203125" style="158" customWidth="1"/>
    <col min="24" max="24" width="11.6640625" style="158" hidden="1" customWidth="1"/>
    <col min="25" max="25" width="14.33203125" style="158" hidden="1" customWidth="1"/>
    <col min="26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90" t="s">
        <v>62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</row>
    <row r="2" spans="1:32" s="6" customFormat="1" ht="37.5" customHeight="1" x14ac:dyDescent="0.45">
      <c r="A2" s="98"/>
      <c r="B2" s="157"/>
      <c r="C2" s="98"/>
      <c r="D2" s="188" t="s">
        <v>148</v>
      </c>
      <c r="E2" s="188"/>
      <c r="F2" s="188" t="s">
        <v>135</v>
      </c>
      <c r="G2" s="188"/>
      <c r="H2" s="188" t="s">
        <v>137</v>
      </c>
      <c r="I2" s="188"/>
      <c r="J2" s="188" t="s">
        <v>140</v>
      </c>
      <c r="K2" s="188"/>
      <c r="L2" s="188" t="s">
        <v>147</v>
      </c>
      <c r="M2" s="188"/>
      <c r="N2" s="188" t="s">
        <v>146</v>
      </c>
      <c r="O2" s="188"/>
      <c r="P2" s="188" t="s">
        <v>145</v>
      </c>
      <c r="Q2" s="188"/>
      <c r="R2" s="188" t="s">
        <v>144</v>
      </c>
      <c r="S2" s="188"/>
      <c r="T2" s="188" t="s">
        <v>143</v>
      </c>
      <c r="U2" s="188"/>
      <c r="V2" s="188" t="s">
        <v>142</v>
      </c>
      <c r="W2" s="188"/>
      <c r="X2" s="188" t="s">
        <v>139</v>
      </c>
      <c r="Y2" s="188"/>
    </row>
    <row r="3" spans="1:32" ht="16.2" x14ac:dyDescent="0.45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7"/>
      <c r="AB3" s="187"/>
      <c r="AC3" s="187"/>
      <c r="AD3" s="187"/>
      <c r="AE3" s="187"/>
      <c r="AF3" s="187"/>
    </row>
    <row r="4" spans="1:32" x14ac:dyDescent="0.3">
      <c r="A4" s="152" t="s">
        <v>17</v>
      </c>
      <c r="B4" s="3" t="s">
        <v>14</v>
      </c>
      <c r="C4" s="2" t="s">
        <v>7</v>
      </c>
      <c r="D4" s="38">
        <v>3708094</v>
      </c>
      <c r="E4" s="4">
        <v>275.69403099586998</v>
      </c>
      <c r="F4" s="38">
        <v>229038</v>
      </c>
      <c r="G4" s="4">
        <v>610.52295098732998</v>
      </c>
      <c r="H4" s="38">
        <v>334576</v>
      </c>
      <c r="I4" s="4">
        <v>602.87038703148005</v>
      </c>
      <c r="J4" s="38">
        <v>170991</v>
      </c>
      <c r="K4" s="4">
        <v>589.52912263530004</v>
      </c>
      <c r="L4" s="38">
        <v>244500</v>
      </c>
      <c r="M4" s="4">
        <v>662.60733418142001</v>
      </c>
      <c r="N4" s="38">
        <v>734605</v>
      </c>
      <c r="O4" s="4">
        <v>602.15094161926004</v>
      </c>
      <c r="P4" s="38">
        <v>924500</v>
      </c>
      <c r="Q4" s="4">
        <v>631.07611022570995</v>
      </c>
      <c r="R4" s="38">
        <v>1492500</v>
      </c>
      <c r="S4" s="4">
        <v>580.24345516987</v>
      </c>
      <c r="T4" s="38">
        <v>1314500.01</v>
      </c>
      <c r="U4" s="4">
        <v>482.02979547247998</v>
      </c>
      <c r="V4" s="38">
        <v>4466105.01</v>
      </c>
      <c r="W4" s="4">
        <v>565.46240595041002</v>
      </c>
      <c r="X4" s="38">
        <v>0</v>
      </c>
      <c r="Y4" s="4">
        <v>0</v>
      </c>
    </row>
    <row r="5" spans="1:32" x14ac:dyDescent="0.3">
      <c r="A5" s="63"/>
      <c r="B5" s="155" t="s">
        <v>14</v>
      </c>
      <c r="C5" s="65" t="s">
        <v>8</v>
      </c>
      <c r="D5" s="107">
        <v>69803</v>
      </c>
      <c r="E5" s="113">
        <v>404.11978164406003</v>
      </c>
      <c r="F5" s="107">
        <v>6300</v>
      </c>
      <c r="G5" s="113">
        <v>603.89439390396001</v>
      </c>
      <c r="H5" s="107">
        <v>10056</v>
      </c>
      <c r="I5" s="113">
        <v>619.20894769904999</v>
      </c>
      <c r="J5" s="107">
        <v>12211</v>
      </c>
      <c r="K5" s="113">
        <v>602.47692429218</v>
      </c>
      <c r="L5" s="107">
        <v>12210</v>
      </c>
      <c r="M5" s="113">
        <v>655.84138429148004</v>
      </c>
      <c r="N5" s="107">
        <v>28567</v>
      </c>
      <c r="O5" s="113">
        <v>608.67944068990005</v>
      </c>
      <c r="P5" s="107">
        <v>33210</v>
      </c>
      <c r="Q5" s="113">
        <v>631.55112162170997</v>
      </c>
      <c r="R5" s="107">
        <v>49000</v>
      </c>
      <c r="S5" s="113">
        <v>565.96904000293</v>
      </c>
      <c r="T5" s="107">
        <v>59000</v>
      </c>
      <c r="U5" s="113">
        <v>474.47985857843003</v>
      </c>
      <c r="V5" s="107">
        <v>169777</v>
      </c>
      <c r="W5" s="113">
        <v>554.19021980313005</v>
      </c>
      <c r="X5" s="107">
        <v>0</v>
      </c>
      <c r="Y5" s="113">
        <v>0</v>
      </c>
    </row>
    <row r="6" spans="1:32" x14ac:dyDescent="0.3">
      <c r="A6" s="63"/>
      <c r="B6" s="155" t="s">
        <v>14</v>
      </c>
      <c r="C6" s="65" t="s">
        <v>9</v>
      </c>
      <c r="D6" s="107">
        <v>3638291</v>
      </c>
      <c r="E6" s="113">
        <v>273.23009870664998</v>
      </c>
      <c r="F6" s="107">
        <v>222738</v>
      </c>
      <c r="G6" s="113">
        <v>610.71043542924997</v>
      </c>
      <c r="H6" s="107">
        <v>324520</v>
      </c>
      <c r="I6" s="113">
        <v>602.36409907981999</v>
      </c>
      <c r="J6" s="107">
        <v>158780</v>
      </c>
      <c r="K6" s="113">
        <v>588.53336998363</v>
      </c>
      <c r="L6" s="107">
        <v>232290</v>
      </c>
      <c r="M6" s="113">
        <v>662.96297690455003</v>
      </c>
      <c r="N6" s="107">
        <v>706038</v>
      </c>
      <c r="O6" s="113">
        <v>601.88679205088999</v>
      </c>
      <c r="P6" s="107">
        <v>891290</v>
      </c>
      <c r="Q6" s="113">
        <v>631.05841101618</v>
      </c>
      <c r="R6" s="107">
        <v>1443500</v>
      </c>
      <c r="S6" s="113">
        <v>580.72800407404998</v>
      </c>
      <c r="T6" s="107">
        <v>1255500.01</v>
      </c>
      <c r="U6" s="113">
        <v>482.38459138900998</v>
      </c>
      <c r="V6" s="107">
        <v>4296328.01</v>
      </c>
      <c r="W6" s="113">
        <v>565.90784632252996</v>
      </c>
      <c r="X6" s="107">
        <v>0</v>
      </c>
      <c r="Y6" s="113">
        <v>0</v>
      </c>
    </row>
    <row r="7" spans="1:32" x14ac:dyDescent="0.3">
      <c r="A7" s="152" t="s">
        <v>18</v>
      </c>
      <c r="B7" s="3" t="s">
        <v>15</v>
      </c>
      <c r="C7" s="2" t="s">
        <v>7</v>
      </c>
      <c r="D7" s="114">
        <v>1344567</v>
      </c>
      <c r="E7" s="115">
        <v>167.59538125724001</v>
      </c>
      <c r="F7" s="114">
        <v>57099</v>
      </c>
      <c r="G7" s="115">
        <v>136.36621139326999</v>
      </c>
      <c r="H7" s="114">
        <v>173759</v>
      </c>
      <c r="I7" s="115">
        <v>371.05789800811999</v>
      </c>
      <c r="J7" s="114">
        <v>110000</v>
      </c>
      <c r="K7" s="115">
        <v>452.08706908178999</v>
      </c>
      <c r="L7" s="114">
        <v>153000</v>
      </c>
      <c r="M7" s="115">
        <v>468.43730129701999</v>
      </c>
      <c r="N7" s="114">
        <v>340858</v>
      </c>
      <c r="O7" s="115">
        <v>357.89273305403998</v>
      </c>
      <c r="P7" s="114">
        <v>508000</v>
      </c>
      <c r="Q7" s="115">
        <v>452.04767110261002</v>
      </c>
      <c r="R7" s="114">
        <v>300000</v>
      </c>
      <c r="S7" s="115">
        <v>444.08961052975002</v>
      </c>
      <c r="T7" s="114">
        <v>377000</v>
      </c>
      <c r="U7" s="115">
        <v>435.12506417864</v>
      </c>
      <c r="V7" s="114">
        <v>1525858</v>
      </c>
      <c r="W7" s="115">
        <v>425.26883266840002</v>
      </c>
      <c r="X7" s="114">
        <v>0</v>
      </c>
      <c r="Y7" s="115">
        <v>0</v>
      </c>
    </row>
    <row r="8" spans="1:32" x14ac:dyDescent="0.3">
      <c r="A8" s="63"/>
      <c r="B8" s="155" t="s">
        <v>15</v>
      </c>
      <c r="C8" s="65" t="s">
        <v>8</v>
      </c>
      <c r="D8" s="107">
        <v>867842</v>
      </c>
      <c r="E8" s="113">
        <v>167.22620209439</v>
      </c>
      <c r="F8" s="107">
        <v>15600</v>
      </c>
      <c r="G8" s="113">
        <v>129.14057767575</v>
      </c>
      <c r="H8" s="107">
        <v>122684</v>
      </c>
      <c r="I8" s="113">
        <v>364.13512632508002</v>
      </c>
      <c r="J8" s="107">
        <v>50000</v>
      </c>
      <c r="K8" s="113">
        <v>451.44970126361</v>
      </c>
      <c r="L8" s="107">
        <v>73000</v>
      </c>
      <c r="M8" s="113">
        <v>469.74308939373998</v>
      </c>
      <c r="N8" s="107">
        <v>188284</v>
      </c>
      <c r="O8" s="113">
        <v>367.85192535207</v>
      </c>
      <c r="P8" s="107">
        <v>332000</v>
      </c>
      <c r="Q8" s="113">
        <v>450.64679743710002</v>
      </c>
      <c r="R8" s="107">
        <v>179000</v>
      </c>
      <c r="S8" s="113">
        <v>442.30864370070998</v>
      </c>
      <c r="T8" s="107">
        <v>228000</v>
      </c>
      <c r="U8" s="113">
        <v>439.69881686320002</v>
      </c>
      <c r="V8" s="107">
        <v>927284</v>
      </c>
      <c r="W8" s="113">
        <v>429.53393580536999</v>
      </c>
      <c r="X8" s="107">
        <v>0</v>
      </c>
      <c r="Y8" s="113">
        <v>0</v>
      </c>
    </row>
    <row r="9" spans="1:32" x14ac:dyDescent="0.3">
      <c r="A9" s="63"/>
      <c r="B9" s="155" t="s">
        <v>15</v>
      </c>
      <c r="C9" s="65" t="s">
        <v>9</v>
      </c>
      <c r="D9" s="107">
        <v>476725</v>
      </c>
      <c r="E9" s="113">
        <v>168.26744415102999</v>
      </c>
      <c r="F9" s="107">
        <v>41499</v>
      </c>
      <c r="G9" s="113">
        <v>139.08241867520999</v>
      </c>
      <c r="H9" s="107">
        <v>51075</v>
      </c>
      <c r="I9" s="113">
        <v>387.68664634215997</v>
      </c>
      <c r="J9" s="107">
        <v>60000</v>
      </c>
      <c r="K9" s="113">
        <v>452.61820893026999</v>
      </c>
      <c r="L9" s="107">
        <v>80000</v>
      </c>
      <c r="M9" s="113">
        <v>467.24576965876997</v>
      </c>
      <c r="N9" s="107">
        <v>152574</v>
      </c>
      <c r="O9" s="113">
        <v>345.60258818897</v>
      </c>
      <c r="P9" s="107">
        <v>176000</v>
      </c>
      <c r="Q9" s="113">
        <v>454.69022824438002</v>
      </c>
      <c r="R9" s="107">
        <v>121000</v>
      </c>
      <c r="S9" s="113">
        <v>446.72426393801999</v>
      </c>
      <c r="T9" s="107">
        <v>149000</v>
      </c>
      <c r="U9" s="113">
        <v>428.12630168146001</v>
      </c>
      <c r="V9" s="107">
        <v>598574</v>
      </c>
      <c r="W9" s="113">
        <v>418.66152614112002</v>
      </c>
      <c r="X9" s="107">
        <v>0</v>
      </c>
      <c r="Y9" s="113">
        <v>0</v>
      </c>
    </row>
    <row r="10" spans="1:32" x14ac:dyDescent="0.3">
      <c r="A10" s="152" t="s">
        <v>19</v>
      </c>
      <c r="B10" s="3" t="s">
        <v>16</v>
      </c>
      <c r="C10" s="2" t="s">
        <v>7</v>
      </c>
      <c r="D10" s="114">
        <v>745271</v>
      </c>
      <c r="E10" s="115">
        <v>165.48346695645</v>
      </c>
      <c r="F10" s="114">
        <v>0</v>
      </c>
      <c r="G10" s="115">
        <v>0</v>
      </c>
      <c r="H10" s="114">
        <v>0</v>
      </c>
      <c r="I10" s="115">
        <v>0</v>
      </c>
      <c r="J10" s="114">
        <v>25000</v>
      </c>
      <c r="K10" s="115">
        <v>471.21890716361003</v>
      </c>
      <c r="L10" s="114">
        <v>30000</v>
      </c>
      <c r="M10" s="115">
        <v>485.58637600460003</v>
      </c>
      <c r="N10" s="114">
        <v>25000</v>
      </c>
      <c r="O10" s="115">
        <v>471.21890716361003</v>
      </c>
      <c r="P10" s="114">
        <v>213000</v>
      </c>
      <c r="Q10" s="115">
        <v>444.97100234754998</v>
      </c>
      <c r="R10" s="114">
        <v>311500</v>
      </c>
      <c r="S10" s="115">
        <v>439.38077644534002</v>
      </c>
      <c r="T10" s="114">
        <v>290500</v>
      </c>
      <c r="U10" s="115">
        <v>435.21764405624998</v>
      </c>
      <c r="V10" s="114">
        <v>840000</v>
      </c>
      <c r="W10" s="115">
        <v>440.30611147641002</v>
      </c>
      <c r="X10" s="114">
        <v>0</v>
      </c>
      <c r="Y10" s="115">
        <v>0</v>
      </c>
    </row>
    <row r="11" spans="1:32" x14ac:dyDescent="0.3">
      <c r="A11" s="63"/>
      <c r="B11" s="155" t="s">
        <v>16</v>
      </c>
      <c r="C11" s="65" t="s">
        <v>8</v>
      </c>
      <c r="D11" s="107">
        <v>684386</v>
      </c>
      <c r="E11" s="113">
        <v>154.48037872122001</v>
      </c>
      <c r="F11" s="107">
        <v>0</v>
      </c>
      <c r="G11" s="113">
        <v>0</v>
      </c>
      <c r="H11" s="107">
        <v>0</v>
      </c>
      <c r="I11" s="113">
        <v>0</v>
      </c>
      <c r="J11" s="107">
        <v>25000</v>
      </c>
      <c r="K11" s="113">
        <v>471.21890716361003</v>
      </c>
      <c r="L11" s="107">
        <v>30000</v>
      </c>
      <c r="M11" s="113">
        <v>485.58637600460003</v>
      </c>
      <c r="N11" s="107">
        <v>25000</v>
      </c>
      <c r="O11" s="113">
        <v>471.21890716361003</v>
      </c>
      <c r="P11" s="107">
        <v>198000</v>
      </c>
      <c r="Q11" s="113">
        <v>443.25096105866999</v>
      </c>
      <c r="R11" s="107">
        <v>296500</v>
      </c>
      <c r="S11" s="113">
        <v>437.93409260858999</v>
      </c>
      <c r="T11" s="107">
        <v>290500</v>
      </c>
      <c r="U11" s="113">
        <v>435.21764405624998</v>
      </c>
      <c r="V11" s="107">
        <v>810000</v>
      </c>
      <c r="W11" s="113">
        <v>439.28684817963</v>
      </c>
      <c r="X11" s="107">
        <v>0</v>
      </c>
      <c r="Y11" s="113">
        <v>0</v>
      </c>
    </row>
    <row r="12" spans="1:32" x14ac:dyDescent="0.3">
      <c r="A12" s="63"/>
      <c r="B12" s="155" t="s">
        <v>16</v>
      </c>
      <c r="C12" s="65" t="s">
        <v>9</v>
      </c>
      <c r="D12" s="107">
        <v>60885</v>
      </c>
      <c r="E12" s="113">
        <v>289.16515448140001</v>
      </c>
      <c r="F12" s="107">
        <v>0</v>
      </c>
      <c r="G12" s="113">
        <v>0</v>
      </c>
      <c r="H12" s="107">
        <v>0</v>
      </c>
      <c r="I12" s="113">
        <v>0</v>
      </c>
      <c r="J12" s="107">
        <v>0</v>
      </c>
      <c r="K12" s="113">
        <v>0</v>
      </c>
      <c r="L12" s="107">
        <v>0</v>
      </c>
      <c r="M12" s="113">
        <v>0</v>
      </c>
      <c r="N12" s="107">
        <v>0</v>
      </c>
      <c r="O12" s="113">
        <v>0</v>
      </c>
      <c r="P12" s="107">
        <v>15000</v>
      </c>
      <c r="Q12" s="113">
        <v>467.67554736072998</v>
      </c>
      <c r="R12" s="107">
        <v>15000</v>
      </c>
      <c r="S12" s="113">
        <v>467.97689361848001</v>
      </c>
      <c r="T12" s="107">
        <v>0</v>
      </c>
      <c r="U12" s="113">
        <v>0</v>
      </c>
      <c r="V12" s="107">
        <v>30000</v>
      </c>
      <c r="W12" s="113">
        <v>467.82622048960002</v>
      </c>
      <c r="X12" s="107">
        <v>0</v>
      </c>
      <c r="Y12" s="113">
        <v>0</v>
      </c>
    </row>
    <row r="13" spans="1:32" x14ac:dyDescent="0.3">
      <c r="A13" s="152" t="s">
        <v>134</v>
      </c>
      <c r="B13" s="3" t="s">
        <v>133</v>
      </c>
      <c r="C13" s="2" t="s">
        <v>7</v>
      </c>
      <c r="D13" s="114">
        <v>1689673</v>
      </c>
      <c r="E13" s="115">
        <v>184.69711213809001</v>
      </c>
      <c r="F13" s="114">
        <v>136389</v>
      </c>
      <c r="G13" s="115">
        <v>351.97847163464002</v>
      </c>
      <c r="H13" s="114">
        <v>109492</v>
      </c>
      <c r="I13" s="115">
        <v>367.66263940403002</v>
      </c>
      <c r="J13" s="114">
        <v>231949</v>
      </c>
      <c r="K13" s="115">
        <v>419.10150517311001</v>
      </c>
      <c r="L13" s="114">
        <v>87200</v>
      </c>
      <c r="M13" s="115">
        <v>469.83456517580998</v>
      </c>
      <c r="N13" s="114">
        <v>477830</v>
      </c>
      <c r="O13" s="115">
        <v>388.15537849193998</v>
      </c>
      <c r="P13" s="114">
        <v>325200</v>
      </c>
      <c r="Q13" s="115">
        <v>448.02243473229998</v>
      </c>
      <c r="R13" s="114">
        <v>419000</v>
      </c>
      <c r="S13" s="115">
        <v>453.59572591739999</v>
      </c>
      <c r="T13" s="114">
        <v>378500</v>
      </c>
      <c r="U13" s="115">
        <v>377.55797787794</v>
      </c>
      <c r="V13" s="114">
        <v>1600530</v>
      </c>
      <c r="W13" s="115">
        <v>414.94472710036001</v>
      </c>
      <c r="X13" s="114">
        <v>0</v>
      </c>
      <c r="Y13" s="115">
        <v>0</v>
      </c>
    </row>
    <row r="14" spans="1:32" x14ac:dyDescent="0.3">
      <c r="A14" s="63"/>
      <c r="B14" s="155" t="s">
        <v>133</v>
      </c>
      <c r="C14" s="65" t="s">
        <v>8</v>
      </c>
      <c r="D14" s="107">
        <v>1650176</v>
      </c>
      <c r="E14" s="113">
        <v>184.63817763130001</v>
      </c>
      <c r="F14" s="107">
        <v>136389</v>
      </c>
      <c r="G14" s="113">
        <v>351.97847163464002</v>
      </c>
      <c r="H14" s="107">
        <v>109492</v>
      </c>
      <c r="I14" s="113">
        <v>367.66263940403002</v>
      </c>
      <c r="J14" s="107">
        <v>216948</v>
      </c>
      <c r="K14" s="113">
        <v>420.33632557689998</v>
      </c>
      <c r="L14" s="107">
        <v>72000</v>
      </c>
      <c r="M14" s="113">
        <v>462.88167593044</v>
      </c>
      <c r="N14" s="107">
        <v>462829</v>
      </c>
      <c r="O14" s="113">
        <v>387.73118072260002</v>
      </c>
      <c r="P14" s="107">
        <v>310000</v>
      </c>
      <c r="Q14" s="113">
        <v>445.33807212453002</v>
      </c>
      <c r="R14" s="107">
        <v>404500</v>
      </c>
      <c r="S14" s="113">
        <v>451.38660212154002</v>
      </c>
      <c r="T14" s="107">
        <v>364000</v>
      </c>
      <c r="U14" s="113">
        <v>375.24139618558002</v>
      </c>
      <c r="V14" s="107">
        <v>1541329</v>
      </c>
      <c r="W14" s="113">
        <v>413.07325416636002</v>
      </c>
      <c r="X14" s="107">
        <v>0</v>
      </c>
      <c r="Y14" s="113">
        <v>0</v>
      </c>
    </row>
    <row r="15" spans="1:32" x14ac:dyDescent="0.3">
      <c r="A15" s="63"/>
      <c r="B15" s="155" t="s">
        <v>133</v>
      </c>
      <c r="C15" s="65" t="s">
        <v>9</v>
      </c>
      <c r="D15" s="107">
        <v>39497</v>
      </c>
      <c r="E15" s="113">
        <v>187.15938291008999</v>
      </c>
      <c r="F15" s="107">
        <v>0</v>
      </c>
      <c r="G15" s="113">
        <v>0</v>
      </c>
      <c r="H15" s="107">
        <v>0</v>
      </c>
      <c r="I15" s="113">
        <v>0</v>
      </c>
      <c r="J15" s="107">
        <v>15001</v>
      </c>
      <c r="K15" s="113">
        <v>401.24324125992001</v>
      </c>
      <c r="L15" s="107">
        <v>15200</v>
      </c>
      <c r="M15" s="113">
        <v>502.76930370653002</v>
      </c>
      <c r="N15" s="107">
        <v>15001</v>
      </c>
      <c r="O15" s="113">
        <v>401.24324125992001</v>
      </c>
      <c r="P15" s="107">
        <v>15200</v>
      </c>
      <c r="Q15" s="113">
        <v>502.76930370653002</v>
      </c>
      <c r="R15" s="107">
        <v>14500</v>
      </c>
      <c r="S15" s="113">
        <v>515.22266215366005</v>
      </c>
      <c r="T15" s="107">
        <v>14500</v>
      </c>
      <c r="U15" s="113">
        <v>435.71216656888998</v>
      </c>
      <c r="V15" s="107">
        <v>59201</v>
      </c>
      <c r="W15" s="113">
        <v>463.66950380831997</v>
      </c>
      <c r="X15" s="107">
        <v>0</v>
      </c>
      <c r="Y15" s="113">
        <v>0</v>
      </c>
    </row>
    <row r="16" spans="1:32" x14ac:dyDescent="0.3">
      <c r="A16" s="152" t="s">
        <v>132</v>
      </c>
      <c r="B16" s="3" t="s">
        <v>131</v>
      </c>
      <c r="C16" s="2" t="s">
        <v>7</v>
      </c>
      <c r="D16" s="114">
        <v>328615</v>
      </c>
      <c r="E16" s="115">
        <v>198.80168449979001</v>
      </c>
      <c r="F16" s="114">
        <v>45568</v>
      </c>
      <c r="G16" s="115">
        <v>404.67935922552999</v>
      </c>
      <c r="H16" s="114">
        <v>61705</v>
      </c>
      <c r="I16" s="115">
        <v>395.99307690316999</v>
      </c>
      <c r="J16" s="114">
        <v>92713</v>
      </c>
      <c r="K16" s="115">
        <v>399.59592689034002</v>
      </c>
      <c r="L16" s="114">
        <v>27500</v>
      </c>
      <c r="M16" s="115">
        <v>482.29494007126999</v>
      </c>
      <c r="N16" s="114">
        <v>199986</v>
      </c>
      <c r="O16" s="115">
        <v>399.64257008632001</v>
      </c>
      <c r="P16" s="114">
        <v>108500</v>
      </c>
      <c r="Q16" s="115">
        <v>462.65847646544</v>
      </c>
      <c r="R16" s="114">
        <v>105000</v>
      </c>
      <c r="S16" s="115">
        <v>445.37396048549999</v>
      </c>
      <c r="T16" s="114">
        <v>95000</v>
      </c>
      <c r="U16" s="115">
        <v>380.99964598503999</v>
      </c>
      <c r="V16" s="114">
        <v>508486</v>
      </c>
      <c r="W16" s="115">
        <v>419.04909070719998</v>
      </c>
      <c r="X16" s="114">
        <v>0</v>
      </c>
      <c r="Y16" s="115">
        <v>0</v>
      </c>
    </row>
    <row r="17" spans="1:25" x14ac:dyDescent="0.3">
      <c r="A17" s="63"/>
      <c r="B17" s="155" t="s">
        <v>131</v>
      </c>
      <c r="C17" s="65" t="s">
        <v>8</v>
      </c>
      <c r="D17" s="107">
        <v>328615</v>
      </c>
      <c r="E17" s="113">
        <v>198.80130445019</v>
      </c>
      <c r="F17" s="107">
        <v>45568</v>
      </c>
      <c r="G17" s="113">
        <v>404.67935922552999</v>
      </c>
      <c r="H17" s="107">
        <v>61705</v>
      </c>
      <c r="I17" s="113">
        <v>395.99307690316999</v>
      </c>
      <c r="J17" s="107">
        <v>92713</v>
      </c>
      <c r="K17" s="113">
        <v>399.59592689034002</v>
      </c>
      <c r="L17" s="107">
        <v>27500</v>
      </c>
      <c r="M17" s="113">
        <v>482.29494007126999</v>
      </c>
      <c r="N17" s="107">
        <v>199986</v>
      </c>
      <c r="O17" s="113">
        <v>399.64257008632001</v>
      </c>
      <c r="P17" s="107">
        <v>108500</v>
      </c>
      <c r="Q17" s="113">
        <v>462.65847646544</v>
      </c>
      <c r="R17" s="107">
        <v>105000</v>
      </c>
      <c r="S17" s="113">
        <v>445.37396048549999</v>
      </c>
      <c r="T17" s="107">
        <v>95000</v>
      </c>
      <c r="U17" s="113">
        <v>380.99964598503999</v>
      </c>
      <c r="V17" s="107">
        <v>508486</v>
      </c>
      <c r="W17" s="113">
        <v>419.04909070719998</v>
      </c>
      <c r="X17" s="107">
        <v>0</v>
      </c>
      <c r="Y17" s="113">
        <v>0</v>
      </c>
    </row>
    <row r="18" spans="1:25" x14ac:dyDescent="0.3">
      <c r="A18" s="63"/>
      <c r="B18" s="155" t="s">
        <v>131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A3:AB3"/>
    <mergeCell ref="AC3:AD3"/>
    <mergeCell ref="AE3:AF3"/>
    <mergeCell ref="L2:M2"/>
    <mergeCell ref="N2:O2"/>
    <mergeCell ref="P2:Q2"/>
    <mergeCell ref="R2:S2"/>
    <mergeCell ref="T2:U2"/>
    <mergeCell ref="A1:Y1"/>
    <mergeCell ref="D2:E2"/>
    <mergeCell ref="F2:G2"/>
    <mergeCell ref="H2:I2"/>
    <mergeCell ref="J2:K2"/>
    <mergeCell ref="V2:W2"/>
    <mergeCell ref="X2:Y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EpmWorksheetKeyString_GUID" r:id="rId2"/>
    <customPr name="QAA_DRILLPATH_NODE_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3FD2-8900-4B94-A557-0F3F71E8908B}">
  <sheetPr>
    <tabColor theme="5"/>
    <pageSetUpPr fitToPage="1"/>
  </sheetPr>
  <dimension ref="A1:W27"/>
  <sheetViews>
    <sheetView zoomScale="85" zoomScaleNormal="85" workbookViewId="0">
      <selection activeCell="A13" sqref="A11:A13"/>
    </sheetView>
  </sheetViews>
  <sheetFormatPr defaultColWidth="9.109375" defaultRowHeight="14.4" x14ac:dyDescent="0.3"/>
  <cols>
    <col min="1" max="1" width="12.33203125" style="158" customWidth="1"/>
    <col min="2" max="2" width="12.5546875" style="158" bestFit="1" customWidth="1"/>
    <col min="3" max="3" width="14.33203125" style="158" customWidth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2.5546875" style="158" bestFit="1" customWidth="1"/>
    <col min="21" max="21" width="14.33203125" style="158" customWidth="1"/>
    <col min="22" max="22" width="11.6640625" style="158" hidden="1" customWidth="1"/>
    <col min="23" max="23" width="14.33203125" style="158" hidden="1" customWidth="1"/>
    <col min="24" max="16384" width="9.109375" style="158"/>
  </cols>
  <sheetData>
    <row r="1" spans="1:23" ht="27" x14ac:dyDescent="0.75">
      <c r="A1" s="190" t="s">
        <v>63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</row>
    <row r="2" spans="1:23" s="6" customFormat="1" ht="37.5" customHeight="1" x14ac:dyDescent="0.45">
      <c r="A2" s="98"/>
      <c r="B2" s="188" t="s">
        <v>148</v>
      </c>
      <c r="C2" s="188"/>
      <c r="D2" s="188" t="s">
        <v>136</v>
      </c>
      <c r="E2" s="188"/>
      <c r="F2" s="188" t="s">
        <v>138</v>
      </c>
      <c r="G2" s="188"/>
      <c r="H2" s="188" t="s">
        <v>141</v>
      </c>
      <c r="I2" s="188"/>
      <c r="J2" s="188" t="s">
        <v>149</v>
      </c>
      <c r="K2" s="188"/>
      <c r="L2" s="188" t="s">
        <v>146</v>
      </c>
      <c r="M2" s="188"/>
      <c r="N2" s="188" t="s">
        <v>145</v>
      </c>
      <c r="O2" s="188"/>
      <c r="P2" s="188" t="s">
        <v>144</v>
      </c>
      <c r="Q2" s="188"/>
      <c r="R2" s="188" t="s">
        <v>143</v>
      </c>
      <c r="S2" s="188"/>
      <c r="T2" s="188" t="s">
        <v>142</v>
      </c>
      <c r="U2" s="188"/>
      <c r="V2" s="188" t="s">
        <v>139</v>
      </c>
      <c r="W2" s="188"/>
    </row>
    <row r="3" spans="1:23" ht="16.2" x14ac:dyDescent="0.45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3">
      <c r="A4" s="159" t="s">
        <v>7</v>
      </c>
      <c r="B4" s="114">
        <v>12269046.77</v>
      </c>
      <c r="C4" s="115">
        <v>226.80179168874</v>
      </c>
      <c r="D4" s="114">
        <v>824913.54200000002</v>
      </c>
      <c r="E4" s="115">
        <v>438.48867958334</v>
      </c>
      <c r="F4" s="114">
        <v>940563</v>
      </c>
      <c r="G4" s="115">
        <v>494.64012823761999</v>
      </c>
      <c r="H4" s="114">
        <v>981170</v>
      </c>
      <c r="I4" s="115">
        <v>501.73608677286001</v>
      </c>
      <c r="J4" s="114">
        <v>923000</v>
      </c>
      <c r="K4" s="115">
        <v>557.23213937221999</v>
      </c>
      <c r="L4" s="114">
        <v>2746646.5419999999</v>
      </c>
      <c r="M4" s="115">
        <v>480.31074578524999</v>
      </c>
      <c r="N4" s="114">
        <v>3220136</v>
      </c>
      <c r="O4" s="115">
        <v>518.27269707984999</v>
      </c>
      <c r="P4" s="114">
        <v>3817136</v>
      </c>
      <c r="Q4" s="115">
        <v>484.68269394229998</v>
      </c>
      <c r="R4" s="114">
        <v>3499136.01</v>
      </c>
      <c r="S4" s="115">
        <v>419.37549423411002</v>
      </c>
      <c r="T4" s="114">
        <v>13283054.551999999</v>
      </c>
      <c r="U4" s="115">
        <v>474.71792329131</v>
      </c>
      <c r="V4" s="114">
        <v>0</v>
      </c>
      <c r="W4" s="115">
        <v>0</v>
      </c>
    </row>
    <row r="5" spans="1:23" x14ac:dyDescent="0.3">
      <c r="A5" s="161" t="s">
        <v>8</v>
      </c>
      <c r="B5" s="109">
        <v>5320608</v>
      </c>
      <c r="C5" s="110">
        <v>186.15165603419999</v>
      </c>
      <c r="D5" s="109">
        <v>375705</v>
      </c>
      <c r="E5" s="110">
        <v>358.58955449359001</v>
      </c>
      <c r="F5" s="109">
        <v>416386</v>
      </c>
      <c r="G5" s="110">
        <v>399.65119894675001</v>
      </c>
      <c r="H5" s="109">
        <v>516497</v>
      </c>
      <c r="I5" s="110">
        <v>445.29474484558</v>
      </c>
      <c r="J5" s="109">
        <v>306260</v>
      </c>
      <c r="K5" s="110">
        <v>484.99545594595003</v>
      </c>
      <c r="L5" s="109">
        <v>1308588</v>
      </c>
      <c r="M5" s="110">
        <v>405.87752029222003</v>
      </c>
      <c r="N5" s="109">
        <v>1284760</v>
      </c>
      <c r="O5" s="110">
        <v>455.20381740588999</v>
      </c>
      <c r="P5" s="109">
        <v>1503000</v>
      </c>
      <c r="Q5" s="110">
        <v>430.77886581292</v>
      </c>
      <c r="R5" s="109">
        <v>1449100</v>
      </c>
      <c r="S5" s="110">
        <v>389.28409126400999</v>
      </c>
      <c r="T5" s="109">
        <v>5545448</v>
      </c>
      <c r="U5" s="110">
        <v>419.71835655875998</v>
      </c>
      <c r="V5" s="109">
        <v>0</v>
      </c>
      <c r="W5" s="110">
        <v>0</v>
      </c>
    </row>
    <row r="6" spans="1:23" x14ac:dyDescent="0.3">
      <c r="A6" s="67" t="s">
        <v>40</v>
      </c>
      <c r="B6" s="116">
        <v>540985</v>
      </c>
      <c r="C6" s="117">
        <v>155.18754468367999</v>
      </c>
      <c r="D6" s="116">
        <v>0</v>
      </c>
      <c r="E6" s="117">
        <v>0</v>
      </c>
      <c r="F6" s="116">
        <v>0</v>
      </c>
      <c r="G6" s="117">
        <v>0</v>
      </c>
      <c r="H6" s="116">
        <v>25000</v>
      </c>
      <c r="I6" s="117">
        <v>471.21890716361003</v>
      </c>
      <c r="J6" s="116">
        <v>30000</v>
      </c>
      <c r="K6" s="117">
        <v>485.58637600460003</v>
      </c>
      <c r="L6" s="116">
        <v>25000</v>
      </c>
      <c r="M6" s="117">
        <v>471.21890716361003</v>
      </c>
      <c r="N6" s="116">
        <v>176500</v>
      </c>
      <c r="O6" s="117">
        <v>444.17559774441003</v>
      </c>
      <c r="P6" s="116">
        <v>232500</v>
      </c>
      <c r="Q6" s="117">
        <v>438.21826092140998</v>
      </c>
      <c r="R6" s="116">
        <v>226500</v>
      </c>
      <c r="S6" s="117">
        <v>435.29237769969001</v>
      </c>
      <c r="T6" s="116">
        <v>660500</v>
      </c>
      <c r="U6" s="117">
        <v>440.05591959755998</v>
      </c>
      <c r="V6" s="116">
        <v>0</v>
      </c>
      <c r="W6" s="117">
        <v>0</v>
      </c>
    </row>
    <row r="7" spans="1:23" x14ac:dyDescent="0.3">
      <c r="A7" s="67" t="s">
        <v>20</v>
      </c>
      <c r="B7" s="116">
        <v>2981222</v>
      </c>
      <c r="C7" s="117">
        <v>190.42829612246001</v>
      </c>
      <c r="D7" s="116">
        <v>227968</v>
      </c>
      <c r="E7" s="117">
        <v>382.23858297934999</v>
      </c>
      <c r="F7" s="116">
        <v>176172</v>
      </c>
      <c r="G7" s="117">
        <v>377.60907852597001</v>
      </c>
      <c r="H7" s="116">
        <v>358436</v>
      </c>
      <c r="I7" s="117">
        <v>429.60392145098001</v>
      </c>
      <c r="J7" s="116">
        <v>126400</v>
      </c>
      <c r="K7" s="117">
        <v>474.79763725238001</v>
      </c>
      <c r="L7" s="116">
        <v>762576</v>
      </c>
      <c r="M7" s="117">
        <v>403.43234386594997</v>
      </c>
      <c r="N7" s="116">
        <v>727400</v>
      </c>
      <c r="O7" s="117">
        <v>449.19681580267002</v>
      </c>
      <c r="P7" s="116">
        <v>805000</v>
      </c>
      <c r="Q7" s="117">
        <v>437.63800503938</v>
      </c>
      <c r="R7" s="116">
        <v>642500</v>
      </c>
      <c r="S7" s="117">
        <v>371.46253338968</v>
      </c>
      <c r="T7" s="116">
        <v>2937476</v>
      </c>
      <c r="U7" s="117">
        <v>417.14616855775</v>
      </c>
      <c r="V7" s="116">
        <v>0</v>
      </c>
      <c r="W7" s="117">
        <v>0</v>
      </c>
    </row>
    <row r="8" spans="1:23" x14ac:dyDescent="0.3">
      <c r="A8" s="67" t="s">
        <v>21</v>
      </c>
      <c r="B8" s="116">
        <v>238933</v>
      </c>
      <c r="C8" s="117">
        <v>155.85088255535999</v>
      </c>
      <c r="D8" s="116">
        <v>15600</v>
      </c>
      <c r="E8" s="117">
        <v>129.14057767575</v>
      </c>
      <c r="F8" s="116">
        <v>21612</v>
      </c>
      <c r="G8" s="117">
        <v>446.79363535333999</v>
      </c>
      <c r="H8" s="116">
        <v>50000</v>
      </c>
      <c r="I8" s="117">
        <v>451.44970126361</v>
      </c>
      <c r="J8" s="116">
        <v>0</v>
      </c>
      <c r="K8" s="117">
        <v>0</v>
      </c>
      <c r="L8" s="116">
        <v>87212</v>
      </c>
      <c r="M8" s="117">
        <v>392.64300924388999</v>
      </c>
      <c r="N8" s="116">
        <v>0</v>
      </c>
      <c r="O8" s="117">
        <v>0</v>
      </c>
      <c r="P8" s="116">
        <v>20000</v>
      </c>
      <c r="Q8" s="117">
        <v>450.68721049763002</v>
      </c>
      <c r="R8" s="116">
        <v>70000</v>
      </c>
      <c r="S8" s="117">
        <v>448.72638693277997</v>
      </c>
      <c r="T8" s="116">
        <v>177212</v>
      </c>
      <c r="U8" s="117">
        <v>421.34716281868998</v>
      </c>
      <c r="V8" s="116">
        <v>0</v>
      </c>
      <c r="W8" s="117">
        <v>0</v>
      </c>
    </row>
    <row r="9" spans="1:23" x14ac:dyDescent="0.3">
      <c r="A9" s="67" t="s">
        <v>22</v>
      </c>
      <c r="B9" s="116">
        <v>341279</v>
      </c>
      <c r="C9" s="117">
        <v>200.12404515748</v>
      </c>
      <c r="D9" s="116">
        <v>47079</v>
      </c>
      <c r="E9" s="117">
        <v>343.21888161025998</v>
      </c>
      <c r="F9" s="116">
        <v>25926</v>
      </c>
      <c r="G9" s="117">
        <v>475.44094552561</v>
      </c>
      <c r="H9" s="116">
        <v>24850</v>
      </c>
      <c r="I9" s="117">
        <v>521.29983280904003</v>
      </c>
      <c r="J9" s="116">
        <v>6250</v>
      </c>
      <c r="K9" s="117">
        <v>657.52359931908995</v>
      </c>
      <c r="L9" s="116">
        <v>97855</v>
      </c>
      <c r="M9" s="117">
        <v>423.47334859057997</v>
      </c>
      <c r="N9" s="116">
        <v>65750</v>
      </c>
      <c r="O9" s="117">
        <v>484.05041157738998</v>
      </c>
      <c r="P9" s="116">
        <v>52000</v>
      </c>
      <c r="Q9" s="117">
        <v>435.25013165409001</v>
      </c>
      <c r="R9" s="116">
        <v>99000</v>
      </c>
      <c r="S9" s="117">
        <v>343.44853492207</v>
      </c>
      <c r="T9" s="116">
        <v>314605</v>
      </c>
      <c r="U9" s="117">
        <v>412.89779530153999</v>
      </c>
      <c r="V9" s="116">
        <v>0</v>
      </c>
      <c r="W9" s="117">
        <v>0</v>
      </c>
    </row>
    <row r="10" spans="1:23" x14ac:dyDescent="0.3">
      <c r="A10" s="67" t="s">
        <v>23</v>
      </c>
      <c r="B10" s="116">
        <v>802143</v>
      </c>
      <c r="C10" s="117">
        <v>181.67172611666999</v>
      </c>
      <c r="D10" s="116">
        <v>17500</v>
      </c>
      <c r="E10" s="117">
        <v>340.01549510503003</v>
      </c>
      <c r="F10" s="116">
        <v>117028</v>
      </c>
      <c r="G10" s="117">
        <v>360.24050547066997</v>
      </c>
      <c r="H10" s="116">
        <v>24000</v>
      </c>
      <c r="I10" s="117">
        <v>459.68533932289</v>
      </c>
      <c r="J10" s="116">
        <v>99210</v>
      </c>
      <c r="K10" s="117">
        <v>493.74466968913998</v>
      </c>
      <c r="L10" s="116">
        <v>158528</v>
      </c>
      <c r="M10" s="117">
        <v>373.06308779717</v>
      </c>
      <c r="N10" s="116">
        <v>235210</v>
      </c>
      <c r="O10" s="117">
        <v>475.87965461428001</v>
      </c>
      <c r="P10" s="116">
        <v>252000</v>
      </c>
      <c r="Q10" s="117">
        <v>431.16594573965</v>
      </c>
      <c r="R10" s="116">
        <v>249000</v>
      </c>
      <c r="S10" s="117">
        <v>417.43727680354999</v>
      </c>
      <c r="T10" s="116">
        <v>894738</v>
      </c>
      <c r="U10" s="117">
        <v>428.80519101079</v>
      </c>
      <c r="V10" s="116">
        <v>0</v>
      </c>
      <c r="W10" s="117">
        <v>0</v>
      </c>
    </row>
    <row r="11" spans="1:23" ht="13.5" customHeight="1" x14ac:dyDescent="0.3">
      <c r="A11" s="67" t="s">
        <v>24</v>
      </c>
      <c r="B11" s="116">
        <v>194369</v>
      </c>
      <c r="C11" s="117">
        <v>234.00530507076999</v>
      </c>
      <c r="D11" s="116">
        <v>16473</v>
      </c>
      <c r="E11" s="117">
        <v>299.05337800618997</v>
      </c>
      <c r="F11" s="116">
        <v>9691</v>
      </c>
      <c r="G11" s="117">
        <v>575.1723197197</v>
      </c>
      <c r="H11" s="116">
        <v>34211</v>
      </c>
      <c r="I11" s="117">
        <v>516.44739726923001</v>
      </c>
      <c r="J11" s="116">
        <v>11400</v>
      </c>
      <c r="K11" s="117">
        <v>481.15178168170002</v>
      </c>
      <c r="L11" s="116">
        <v>60375</v>
      </c>
      <c r="M11" s="117">
        <v>466.55872719299998</v>
      </c>
      <c r="N11" s="116">
        <v>25400</v>
      </c>
      <c r="O11" s="117">
        <v>440.41732285352998</v>
      </c>
      <c r="P11" s="116">
        <v>61000</v>
      </c>
      <c r="Q11" s="117">
        <v>322.30896150826999</v>
      </c>
      <c r="R11" s="116">
        <v>48600</v>
      </c>
      <c r="S11" s="117">
        <v>280.06407213246001</v>
      </c>
      <c r="T11" s="116">
        <v>195375</v>
      </c>
      <c r="U11" s="117">
        <v>371.73150972437003</v>
      </c>
      <c r="V11" s="116">
        <v>0</v>
      </c>
      <c r="W11" s="117">
        <v>0</v>
      </c>
    </row>
    <row r="12" spans="1:23" ht="13.5" customHeight="1" x14ac:dyDescent="0.3">
      <c r="A12" s="67" t="s">
        <v>37</v>
      </c>
      <c r="B12" s="116">
        <v>78276</v>
      </c>
      <c r="C12" s="117">
        <v>257.09689792401002</v>
      </c>
      <c r="D12" s="116">
        <v>51085</v>
      </c>
      <c r="E12" s="117">
        <v>362.84919422677001</v>
      </c>
      <c r="F12" s="116">
        <v>65957</v>
      </c>
      <c r="G12" s="117">
        <v>457.42545472025</v>
      </c>
      <c r="H12" s="116">
        <v>0</v>
      </c>
      <c r="I12" s="117">
        <v>0</v>
      </c>
      <c r="J12" s="116">
        <v>33000</v>
      </c>
      <c r="K12" s="117">
        <v>465.86770370885</v>
      </c>
      <c r="L12" s="116">
        <v>117042</v>
      </c>
      <c r="M12" s="117">
        <v>416.14601428597001</v>
      </c>
      <c r="N12" s="116">
        <v>33000</v>
      </c>
      <c r="O12" s="117">
        <v>465.86770370885</v>
      </c>
      <c r="P12" s="116">
        <v>16500</v>
      </c>
      <c r="Q12" s="117">
        <v>324.43434953423002</v>
      </c>
      <c r="R12" s="116">
        <v>49500</v>
      </c>
      <c r="S12" s="117">
        <v>324.26112075075002</v>
      </c>
      <c r="T12" s="116">
        <v>216042</v>
      </c>
      <c r="U12" s="117">
        <v>395.68365535833999</v>
      </c>
      <c r="V12" s="116">
        <v>0</v>
      </c>
      <c r="W12" s="117">
        <v>0</v>
      </c>
    </row>
    <row r="13" spans="1:23" ht="13.5" customHeight="1" x14ac:dyDescent="0.3">
      <c r="A13" s="67" t="s">
        <v>41</v>
      </c>
      <c r="B13" s="116">
        <v>143401</v>
      </c>
      <c r="C13" s="117">
        <v>152.76169880824</v>
      </c>
      <c r="D13" s="116">
        <v>0</v>
      </c>
      <c r="E13" s="117">
        <v>0</v>
      </c>
      <c r="F13" s="116">
        <v>0</v>
      </c>
      <c r="G13" s="117">
        <v>0</v>
      </c>
      <c r="H13" s="116">
        <v>0</v>
      </c>
      <c r="I13" s="117">
        <v>0</v>
      </c>
      <c r="J13" s="116">
        <v>0</v>
      </c>
      <c r="K13" s="117">
        <v>0</v>
      </c>
      <c r="L13" s="116">
        <v>0</v>
      </c>
      <c r="M13" s="117">
        <v>0</v>
      </c>
      <c r="N13" s="116">
        <v>21500</v>
      </c>
      <c r="O13" s="117">
        <v>435.66033896412</v>
      </c>
      <c r="P13" s="116">
        <v>64000</v>
      </c>
      <c r="Q13" s="117">
        <v>436.90176240967003</v>
      </c>
      <c r="R13" s="116">
        <v>64000</v>
      </c>
      <c r="S13" s="117">
        <v>434.95315702127999</v>
      </c>
      <c r="T13" s="116">
        <v>149500</v>
      </c>
      <c r="U13" s="117">
        <v>435.88904435658998</v>
      </c>
      <c r="V13" s="116">
        <v>0</v>
      </c>
      <c r="W13" s="117">
        <v>0</v>
      </c>
    </row>
    <row r="14" spans="1:23" x14ac:dyDescent="0.3">
      <c r="A14" s="161" t="s">
        <v>9</v>
      </c>
      <c r="B14" s="109">
        <v>6948438.7699999996</v>
      </c>
      <c r="C14" s="110">
        <v>257.92870294518002</v>
      </c>
      <c r="D14" s="109">
        <v>449208.54200000002</v>
      </c>
      <c r="E14" s="110">
        <v>505.31399118181002</v>
      </c>
      <c r="F14" s="109">
        <v>524177</v>
      </c>
      <c r="G14" s="110">
        <v>570.09567152110003</v>
      </c>
      <c r="H14" s="109">
        <v>464673</v>
      </c>
      <c r="I14" s="110">
        <v>564.47221256759997</v>
      </c>
      <c r="J14" s="109">
        <v>616740</v>
      </c>
      <c r="K14" s="110">
        <v>593.10334387676005</v>
      </c>
      <c r="L14" s="109">
        <v>1438058.5419999999</v>
      </c>
      <c r="M14" s="110">
        <v>548.04263766357997</v>
      </c>
      <c r="N14" s="109">
        <v>1935376</v>
      </c>
      <c r="O14" s="110">
        <v>560.13969028939005</v>
      </c>
      <c r="P14" s="109">
        <v>2314136</v>
      </c>
      <c r="Q14" s="110">
        <v>519.69250048714002</v>
      </c>
      <c r="R14" s="109">
        <v>2050036.01</v>
      </c>
      <c r="S14" s="110">
        <v>440.64607281481</v>
      </c>
      <c r="T14" s="109">
        <v>7737606.5520000001</v>
      </c>
      <c r="U14" s="110">
        <v>514.13544023122995</v>
      </c>
      <c r="V14" s="109">
        <v>0</v>
      </c>
      <c r="W14" s="110">
        <v>0</v>
      </c>
    </row>
    <row r="15" spans="1:23" x14ac:dyDescent="0.3">
      <c r="A15" s="67" t="s">
        <v>42</v>
      </c>
      <c r="B15" s="116">
        <v>170174</v>
      </c>
      <c r="C15" s="117">
        <v>226.57439688554001</v>
      </c>
      <c r="D15" s="116">
        <v>10235</v>
      </c>
      <c r="E15" s="117">
        <v>606.44071609310004</v>
      </c>
      <c r="F15" s="116">
        <v>21048</v>
      </c>
      <c r="G15" s="117">
        <v>404.66754028569</v>
      </c>
      <c r="H15" s="116">
        <v>9687</v>
      </c>
      <c r="I15" s="117">
        <v>617.39603349361005</v>
      </c>
      <c r="J15" s="116">
        <v>18490</v>
      </c>
      <c r="K15" s="117">
        <v>652.79415910140995</v>
      </c>
      <c r="L15" s="116">
        <v>40970</v>
      </c>
      <c r="M15" s="117">
        <v>505.37169864776001</v>
      </c>
      <c r="N15" s="116">
        <v>63490</v>
      </c>
      <c r="O15" s="117">
        <v>635.00520489710004</v>
      </c>
      <c r="P15" s="116">
        <v>100000</v>
      </c>
      <c r="Q15" s="117">
        <v>581.71364845191999</v>
      </c>
      <c r="R15" s="116">
        <v>76000</v>
      </c>
      <c r="S15" s="117">
        <v>479.89738708681</v>
      </c>
      <c r="T15" s="116">
        <v>280460</v>
      </c>
      <c r="U15" s="117">
        <v>555.03503250483004</v>
      </c>
      <c r="V15" s="116">
        <v>0</v>
      </c>
      <c r="W15" s="117">
        <v>0</v>
      </c>
    </row>
    <row r="16" spans="1:23" x14ac:dyDescent="0.3">
      <c r="A16" s="67" t="s">
        <v>25</v>
      </c>
      <c r="B16" s="116">
        <v>753409</v>
      </c>
      <c r="C16" s="117">
        <v>258.91728295959001</v>
      </c>
      <c r="D16" s="116">
        <v>34517</v>
      </c>
      <c r="E16" s="117">
        <v>497.31792239766003</v>
      </c>
      <c r="F16" s="116">
        <v>29500</v>
      </c>
      <c r="G16" s="117">
        <v>605.46772799697999</v>
      </c>
      <c r="H16" s="116">
        <v>111022</v>
      </c>
      <c r="I16" s="117">
        <v>583.65056620989003</v>
      </c>
      <c r="J16" s="116">
        <v>72550</v>
      </c>
      <c r="K16" s="117">
        <v>547.74415013236001</v>
      </c>
      <c r="L16" s="116">
        <v>175039</v>
      </c>
      <c r="M16" s="117">
        <v>570.30304026568001</v>
      </c>
      <c r="N16" s="116">
        <v>235150</v>
      </c>
      <c r="O16" s="117">
        <v>481.08488167892</v>
      </c>
      <c r="P16" s="116">
        <v>178900</v>
      </c>
      <c r="Q16" s="117">
        <v>398.78273156364003</v>
      </c>
      <c r="R16" s="116">
        <v>195000</v>
      </c>
      <c r="S16" s="117">
        <v>347.99911382428002</v>
      </c>
      <c r="T16" s="116">
        <v>784089</v>
      </c>
      <c r="U16" s="117">
        <v>449.12559883423</v>
      </c>
      <c r="V16" s="116">
        <v>0</v>
      </c>
      <c r="W16" s="117">
        <v>0</v>
      </c>
    </row>
    <row r="17" spans="1:23" x14ac:dyDescent="0.3">
      <c r="A17" s="67" t="s">
        <v>26</v>
      </c>
      <c r="B17" s="116">
        <v>338521</v>
      </c>
      <c r="C17" s="117">
        <v>162.10165695776999</v>
      </c>
      <c r="D17" s="116">
        <v>41499</v>
      </c>
      <c r="E17" s="117">
        <v>139.08241867520999</v>
      </c>
      <c r="F17" s="116">
        <v>41135</v>
      </c>
      <c r="G17" s="117">
        <v>359.07816070718002</v>
      </c>
      <c r="H17" s="116">
        <v>60000</v>
      </c>
      <c r="I17" s="117">
        <v>452.61820893026999</v>
      </c>
      <c r="J17" s="116">
        <v>76000</v>
      </c>
      <c r="K17" s="117">
        <v>464.17132049731998</v>
      </c>
      <c r="L17" s="116">
        <v>142634</v>
      </c>
      <c r="M17" s="117">
        <v>334.41924063763997</v>
      </c>
      <c r="N17" s="116">
        <v>156000</v>
      </c>
      <c r="O17" s="117">
        <v>458.48037605900998</v>
      </c>
      <c r="P17" s="116">
        <v>105000</v>
      </c>
      <c r="Q17" s="117">
        <v>453.57865877884001</v>
      </c>
      <c r="R17" s="116">
        <v>125000</v>
      </c>
      <c r="S17" s="117">
        <v>433.13346440481001</v>
      </c>
      <c r="T17" s="116">
        <v>528634</v>
      </c>
      <c r="U17" s="117">
        <v>418.03957909761999</v>
      </c>
      <c r="V17" s="116">
        <v>0</v>
      </c>
      <c r="W17" s="117">
        <v>0</v>
      </c>
    </row>
    <row r="18" spans="1:23" x14ac:dyDescent="0.3">
      <c r="A18" s="67" t="s">
        <v>27</v>
      </c>
      <c r="B18" s="116">
        <v>22372</v>
      </c>
      <c r="C18" s="117">
        <v>246.75822734668</v>
      </c>
      <c r="D18" s="116">
        <v>0</v>
      </c>
      <c r="E18" s="117">
        <v>0</v>
      </c>
      <c r="F18" s="116">
        <v>3250</v>
      </c>
      <c r="G18" s="117">
        <v>515.61009002204003</v>
      </c>
      <c r="H18" s="116">
        <v>0</v>
      </c>
      <c r="I18" s="117">
        <v>0</v>
      </c>
      <c r="J18" s="116">
        <v>0</v>
      </c>
      <c r="K18" s="117">
        <v>0</v>
      </c>
      <c r="L18" s="116">
        <v>3250</v>
      </c>
      <c r="M18" s="117">
        <v>515.61009002204003</v>
      </c>
      <c r="N18" s="116">
        <v>0</v>
      </c>
      <c r="O18" s="117">
        <v>0</v>
      </c>
      <c r="P18" s="116">
        <v>0</v>
      </c>
      <c r="Q18" s="117">
        <v>0</v>
      </c>
      <c r="R18" s="116">
        <v>0</v>
      </c>
      <c r="S18" s="117">
        <v>0</v>
      </c>
      <c r="T18" s="116">
        <v>3250</v>
      </c>
      <c r="U18" s="117">
        <v>515.61009002204003</v>
      </c>
      <c r="V18" s="116">
        <v>0</v>
      </c>
      <c r="W18" s="117">
        <v>0</v>
      </c>
    </row>
    <row r="19" spans="1:23" x14ac:dyDescent="0.3">
      <c r="A19" s="67" t="s">
        <v>28</v>
      </c>
      <c r="B19" s="116">
        <v>30613</v>
      </c>
      <c r="C19" s="117">
        <v>294.16291516349003</v>
      </c>
      <c r="D19" s="116">
        <v>0</v>
      </c>
      <c r="E19" s="117">
        <v>0</v>
      </c>
      <c r="F19" s="116">
        <v>0</v>
      </c>
      <c r="G19" s="117">
        <v>0</v>
      </c>
      <c r="H19" s="116">
        <v>6210</v>
      </c>
      <c r="I19" s="117">
        <v>599.91524126593004</v>
      </c>
      <c r="J19" s="116">
        <v>0</v>
      </c>
      <c r="K19" s="117">
        <v>0</v>
      </c>
      <c r="L19" s="116">
        <v>6210</v>
      </c>
      <c r="M19" s="117">
        <v>599.91524126593004</v>
      </c>
      <c r="N19" s="116">
        <v>6000</v>
      </c>
      <c r="O19" s="117">
        <v>418.95224007407</v>
      </c>
      <c r="P19" s="116">
        <v>20000</v>
      </c>
      <c r="Q19" s="117">
        <v>420.92321342354001</v>
      </c>
      <c r="R19" s="116">
        <v>6000</v>
      </c>
      <c r="S19" s="117">
        <v>308.12250501793</v>
      </c>
      <c r="T19" s="116">
        <v>38210</v>
      </c>
      <c r="U19" s="117">
        <v>431.99126896844001</v>
      </c>
      <c r="V19" s="116">
        <v>0</v>
      </c>
      <c r="W19" s="117">
        <v>0</v>
      </c>
    </row>
    <row r="20" spans="1:23" x14ac:dyDescent="0.3">
      <c r="A20" s="67" t="s">
        <v>29</v>
      </c>
      <c r="B20" s="116">
        <v>4577808.22</v>
      </c>
      <c r="C20" s="117">
        <v>270.09407404843</v>
      </c>
      <c r="D20" s="116">
        <v>292586</v>
      </c>
      <c r="E20" s="117">
        <v>587.81019913154</v>
      </c>
      <c r="F20" s="116">
        <v>355654</v>
      </c>
      <c r="G20" s="117">
        <v>615.18607883432003</v>
      </c>
      <c r="H20" s="116">
        <v>210736</v>
      </c>
      <c r="I20" s="117">
        <v>611.50094055971999</v>
      </c>
      <c r="J20" s="116">
        <v>347000</v>
      </c>
      <c r="K20" s="117">
        <v>644.26723504570998</v>
      </c>
      <c r="L20" s="116">
        <v>858976</v>
      </c>
      <c r="M20" s="117">
        <v>604.95716622424004</v>
      </c>
      <c r="N20" s="116">
        <v>1218500</v>
      </c>
      <c r="O20" s="117">
        <v>607.18073720523</v>
      </c>
      <c r="P20" s="116">
        <v>1646500</v>
      </c>
      <c r="Q20" s="117">
        <v>560.39718644829998</v>
      </c>
      <c r="R20" s="116">
        <v>1396000.01</v>
      </c>
      <c r="S20" s="117">
        <v>474.76053140975</v>
      </c>
      <c r="T20" s="116">
        <v>5119976.01</v>
      </c>
      <c r="U20" s="117">
        <v>555.65750379013002</v>
      </c>
      <c r="V20" s="116">
        <v>0</v>
      </c>
      <c r="W20" s="117">
        <v>0</v>
      </c>
    </row>
    <row r="21" spans="1:23" x14ac:dyDescent="0.3">
      <c r="A21" s="67" t="s">
        <v>30</v>
      </c>
      <c r="B21" s="116">
        <v>24333</v>
      </c>
      <c r="C21" s="117">
        <v>256.71365221304001</v>
      </c>
      <c r="D21" s="116">
        <v>5662</v>
      </c>
      <c r="E21" s="117">
        <v>337.90515834938998</v>
      </c>
      <c r="F21" s="116">
        <v>0</v>
      </c>
      <c r="G21" s="117">
        <v>0</v>
      </c>
      <c r="H21" s="116">
        <v>0</v>
      </c>
      <c r="I21" s="117">
        <v>0</v>
      </c>
      <c r="J21" s="116">
        <v>11000</v>
      </c>
      <c r="K21" s="117">
        <v>540.18569905011998</v>
      </c>
      <c r="L21" s="116">
        <v>5662</v>
      </c>
      <c r="M21" s="117">
        <v>337.90515834938998</v>
      </c>
      <c r="N21" s="116">
        <v>11000</v>
      </c>
      <c r="O21" s="117">
        <v>540.18569905011998</v>
      </c>
      <c r="P21" s="116">
        <v>6500</v>
      </c>
      <c r="Q21" s="117">
        <v>366.70988628188002</v>
      </c>
      <c r="R21" s="116">
        <v>5500</v>
      </c>
      <c r="S21" s="117">
        <v>366.35531719519997</v>
      </c>
      <c r="T21" s="116">
        <v>28662</v>
      </c>
      <c r="U21" s="117">
        <v>427.52879078681002</v>
      </c>
      <c r="V21" s="116">
        <v>0</v>
      </c>
      <c r="W21" s="117">
        <v>0</v>
      </c>
    </row>
    <row r="22" spans="1:23" x14ac:dyDescent="0.3">
      <c r="A22" s="67" t="s">
        <v>31</v>
      </c>
      <c r="B22" s="116">
        <v>255544</v>
      </c>
      <c r="C22" s="117">
        <v>219.67588571947999</v>
      </c>
      <c r="D22" s="116">
        <v>27074</v>
      </c>
      <c r="E22" s="117">
        <v>283.56066218744002</v>
      </c>
      <c r="F22" s="116">
        <v>27940</v>
      </c>
      <c r="G22" s="117">
        <v>521.41314050391998</v>
      </c>
      <c r="H22" s="116">
        <v>14000</v>
      </c>
      <c r="I22" s="117">
        <v>558.36746677504004</v>
      </c>
      <c r="J22" s="116">
        <v>15200</v>
      </c>
      <c r="K22" s="117">
        <v>556.71418365605996</v>
      </c>
      <c r="L22" s="116">
        <v>69014</v>
      </c>
      <c r="M22" s="117">
        <v>435.60073388866999</v>
      </c>
      <c r="N22" s="116">
        <v>60200</v>
      </c>
      <c r="O22" s="117">
        <v>446.35292817196</v>
      </c>
      <c r="P22" s="116">
        <v>58200</v>
      </c>
      <c r="Q22" s="117">
        <v>368.22965143123997</v>
      </c>
      <c r="R22" s="116">
        <v>64000</v>
      </c>
      <c r="S22" s="117">
        <v>344.99900231158</v>
      </c>
      <c r="T22" s="116">
        <v>251414</v>
      </c>
      <c r="U22" s="117">
        <v>399.51592666194</v>
      </c>
      <c r="V22" s="116">
        <v>0</v>
      </c>
      <c r="W22" s="117">
        <v>0</v>
      </c>
    </row>
    <row r="23" spans="1:23" x14ac:dyDescent="0.3">
      <c r="A23" s="67" t="s">
        <v>32</v>
      </c>
      <c r="B23" s="116">
        <v>82961</v>
      </c>
      <c r="C23" s="117">
        <v>208.09904085775</v>
      </c>
      <c r="D23" s="116">
        <v>0</v>
      </c>
      <c r="E23" s="117">
        <v>0</v>
      </c>
      <c r="F23" s="116">
        <v>0</v>
      </c>
      <c r="G23" s="117">
        <v>0</v>
      </c>
      <c r="H23" s="116">
        <v>0</v>
      </c>
      <c r="I23" s="117">
        <v>0</v>
      </c>
      <c r="J23" s="116">
        <v>7000</v>
      </c>
      <c r="K23" s="117">
        <v>536.68968905012002</v>
      </c>
      <c r="L23" s="116">
        <v>0</v>
      </c>
      <c r="M23" s="117">
        <v>0</v>
      </c>
      <c r="N23" s="116">
        <v>7000</v>
      </c>
      <c r="O23" s="117">
        <v>536.68968905012002</v>
      </c>
      <c r="P23" s="116">
        <v>5500</v>
      </c>
      <c r="Q23" s="117">
        <v>366.7098862679</v>
      </c>
      <c r="R23" s="116">
        <v>14500</v>
      </c>
      <c r="S23" s="117">
        <v>347.51671780001999</v>
      </c>
      <c r="T23" s="116">
        <v>27000</v>
      </c>
      <c r="U23" s="117">
        <v>400.47128170091003</v>
      </c>
      <c r="V23" s="116">
        <v>0</v>
      </c>
      <c r="W23" s="117">
        <v>0</v>
      </c>
    </row>
    <row r="24" spans="1:23" x14ac:dyDescent="0.3">
      <c r="A24" s="67" t="s">
        <v>33</v>
      </c>
      <c r="B24" s="116">
        <v>219353</v>
      </c>
      <c r="C24" s="117">
        <v>238.05583736124001</v>
      </c>
      <c r="D24" s="116">
        <v>8024</v>
      </c>
      <c r="E24" s="117">
        <v>330.91313835646002</v>
      </c>
      <c r="F24" s="116">
        <v>10200</v>
      </c>
      <c r="G24" s="117">
        <v>543.99571774360004</v>
      </c>
      <c r="H24" s="116">
        <v>12000</v>
      </c>
      <c r="I24" s="117">
        <v>533.46037248768005</v>
      </c>
      <c r="J24" s="116">
        <v>19000</v>
      </c>
      <c r="K24" s="117">
        <v>510.82448810415002</v>
      </c>
      <c r="L24" s="116">
        <v>30224</v>
      </c>
      <c r="M24" s="117">
        <v>483.24271482958</v>
      </c>
      <c r="N24" s="116">
        <v>61000</v>
      </c>
      <c r="O24" s="117">
        <v>455.59506707808998</v>
      </c>
      <c r="P24" s="116">
        <v>66000</v>
      </c>
      <c r="Q24" s="117">
        <v>388.82426838970002</v>
      </c>
      <c r="R24" s="116">
        <v>46000</v>
      </c>
      <c r="S24" s="117">
        <v>336.19037670546999</v>
      </c>
      <c r="T24" s="116">
        <v>203224</v>
      </c>
      <c r="U24" s="117">
        <v>410.99469524734002</v>
      </c>
      <c r="V24" s="116">
        <v>0</v>
      </c>
      <c r="W24" s="117">
        <v>0</v>
      </c>
    </row>
    <row r="25" spans="1:23" x14ac:dyDescent="0.3">
      <c r="A25" s="67" t="s">
        <v>34</v>
      </c>
      <c r="B25" s="116">
        <v>473242.55</v>
      </c>
      <c r="C25" s="117">
        <v>255.25143924717</v>
      </c>
      <c r="D25" s="116">
        <v>29611.542000000001</v>
      </c>
      <c r="E25" s="117">
        <v>459.82455631177999</v>
      </c>
      <c r="F25" s="116">
        <v>35450</v>
      </c>
      <c r="G25" s="117">
        <v>482.24136432736998</v>
      </c>
      <c r="H25" s="116">
        <v>40982</v>
      </c>
      <c r="I25" s="117">
        <v>427.6576471569</v>
      </c>
      <c r="J25" s="116">
        <v>50500</v>
      </c>
      <c r="K25" s="117">
        <v>540.14281012973004</v>
      </c>
      <c r="L25" s="116">
        <v>106043.542</v>
      </c>
      <c r="M25" s="117">
        <v>454.88707103962003</v>
      </c>
      <c r="N25" s="116">
        <v>117000</v>
      </c>
      <c r="O25" s="117">
        <v>447.57980293690002</v>
      </c>
      <c r="P25" s="116">
        <v>127500</v>
      </c>
      <c r="Q25" s="117">
        <v>336.23471335745</v>
      </c>
      <c r="R25" s="116">
        <v>122000</v>
      </c>
      <c r="S25" s="117">
        <v>292.04955100734003</v>
      </c>
      <c r="T25" s="116">
        <v>472543.54200000002</v>
      </c>
      <c r="U25" s="117">
        <v>379.02252051649998</v>
      </c>
      <c r="V25" s="116">
        <v>0</v>
      </c>
      <c r="W25" s="117">
        <v>0</v>
      </c>
    </row>
    <row r="26" spans="1:23" x14ac:dyDescent="0.3">
      <c r="A26" s="67" t="s">
        <v>35</v>
      </c>
      <c r="B26" s="116">
        <v>108</v>
      </c>
      <c r="C26" s="117">
        <v>676.56087500000001</v>
      </c>
      <c r="D26" s="116">
        <v>0</v>
      </c>
      <c r="E26" s="117">
        <v>0</v>
      </c>
      <c r="F26" s="116">
        <v>0</v>
      </c>
      <c r="G26" s="117">
        <v>0</v>
      </c>
      <c r="H26" s="116">
        <v>36</v>
      </c>
      <c r="I26" s="117">
        <v>651.79994058260002</v>
      </c>
      <c r="J26" s="116">
        <v>0</v>
      </c>
      <c r="K26" s="117">
        <v>0</v>
      </c>
      <c r="L26" s="116">
        <v>36</v>
      </c>
      <c r="M26" s="117">
        <v>651.79994058260002</v>
      </c>
      <c r="N26" s="116">
        <v>36</v>
      </c>
      <c r="O26" s="117">
        <v>652.48981533659003</v>
      </c>
      <c r="P26" s="116">
        <v>36</v>
      </c>
      <c r="Q26" s="117">
        <v>653.49562804060997</v>
      </c>
      <c r="R26" s="116">
        <v>36</v>
      </c>
      <c r="S26" s="117">
        <v>652.17480046437004</v>
      </c>
      <c r="T26" s="116">
        <v>144</v>
      </c>
      <c r="U26" s="117">
        <v>652.49004610604004</v>
      </c>
      <c r="V26" s="116">
        <v>0</v>
      </c>
      <c r="W26" s="117">
        <v>0</v>
      </c>
    </row>
    <row r="27" spans="1:23" x14ac:dyDescent="0.3">
      <c r="B27" s="70"/>
      <c r="D27" s="70"/>
      <c r="F27" s="70"/>
      <c r="H27" s="70"/>
      <c r="J27" s="70"/>
      <c r="L27" s="70"/>
      <c r="N27" s="70"/>
      <c r="P27" s="70"/>
      <c r="R27" s="70"/>
      <c r="T27" s="70"/>
      <c r="V27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EpmWorksheetKeyString_GUID" r:id="rId2"/>
    <customPr name="QAA_DRILLPATH_NODE_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7854-033A-4C0B-9D9A-BBB6564AD465}">
  <sheetPr>
    <tabColor theme="5" tint="0.39997558519241921"/>
    <pageSetUpPr fitToPage="1"/>
  </sheetPr>
  <dimension ref="A1:AP24"/>
  <sheetViews>
    <sheetView tabSelected="1" zoomScale="80" zoomScaleNormal="80" workbookViewId="0">
      <selection activeCell="L29" sqref="L29"/>
    </sheetView>
  </sheetViews>
  <sheetFormatPr defaultColWidth="9.109375" defaultRowHeight="14.4" x14ac:dyDescent="0.3"/>
  <cols>
    <col min="1" max="1" width="10.33203125" style="158" customWidth="1"/>
    <col min="2" max="14" width="13.5546875" style="158" customWidth="1"/>
    <col min="15" max="15" width="10.33203125" style="158" customWidth="1"/>
    <col min="16" max="28" width="13.5546875" style="158" customWidth="1"/>
    <col min="29" max="29" width="10.33203125" style="158" customWidth="1"/>
    <col min="30" max="42" width="13.5546875" style="158" customWidth="1"/>
    <col min="43" max="16384" width="9.109375" style="158"/>
  </cols>
  <sheetData>
    <row r="1" spans="1:42" ht="27" x14ac:dyDescent="0.75">
      <c r="A1" s="190" t="s">
        <v>152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 t="s">
        <v>152</v>
      </c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 t="s">
        <v>152</v>
      </c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</row>
    <row r="2" spans="1:42" s="6" customFormat="1" ht="21.75" customHeight="1" x14ac:dyDescent="0.45">
      <c r="A2" s="171"/>
      <c r="B2" s="192" t="s">
        <v>125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71"/>
      <c r="P2" s="192" t="s">
        <v>130</v>
      </c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71"/>
      <c r="AD2" s="192" t="s">
        <v>151</v>
      </c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</row>
    <row r="3" spans="1:42" ht="34.5" customHeight="1" x14ac:dyDescent="0.3">
      <c r="A3" s="169"/>
      <c r="B3" s="172">
        <v>44562</v>
      </c>
      <c r="C3" s="172">
        <v>44593</v>
      </c>
      <c r="D3" s="172">
        <v>44621</v>
      </c>
      <c r="E3" s="172">
        <v>44652</v>
      </c>
      <c r="F3" s="172">
        <v>44682</v>
      </c>
      <c r="G3" s="172">
        <v>44713</v>
      </c>
      <c r="H3" s="172">
        <v>44743</v>
      </c>
      <c r="I3" s="172">
        <v>44774</v>
      </c>
      <c r="J3" s="172">
        <v>44805</v>
      </c>
      <c r="K3" s="172">
        <v>44835</v>
      </c>
      <c r="L3" s="172">
        <v>44866</v>
      </c>
      <c r="M3" s="172">
        <v>44896</v>
      </c>
      <c r="N3" s="191" t="s">
        <v>126</v>
      </c>
      <c r="O3" s="169"/>
      <c r="P3" s="172">
        <v>44927</v>
      </c>
      <c r="Q3" s="172">
        <v>44958</v>
      </c>
      <c r="R3" s="172">
        <v>44986</v>
      </c>
      <c r="S3" s="172">
        <v>45017</v>
      </c>
      <c r="T3" s="172">
        <v>45047</v>
      </c>
      <c r="U3" s="172">
        <v>45078</v>
      </c>
      <c r="V3" s="172">
        <v>45108</v>
      </c>
      <c r="W3" s="172">
        <v>45139</v>
      </c>
      <c r="X3" s="172">
        <v>45170</v>
      </c>
      <c r="Y3" s="172">
        <v>45200</v>
      </c>
      <c r="Z3" s="172">
        <v>45231</v>
      </c>
      <c r="AA3" s="172">
        <v>45261</v>
      </c>
      <c r="AB3" s="191" t="s">
        <v>129</v>
      </c>
      <c r="AC3" s="169"/>
      <c r="AD3" s="172">
        <v>45292</v>
      </c>
      <c r="AE3" s="179">
        <v>45323</v>
      </c>
      <c r="AF3" s="179">
        <v>45352</v>
      </c>
      <c r="AG3" s="179">
        <v>45383</v>
      </c>
      <c r="AH3" s="179">
        <v>45413</v>
      </c>
      <c r="AI3" s="179">
        <v>45444</v>
      </c>
      <c r="AJ3" s="179">
        <v>45474</v>
      </c>
      <c r="AK3" s="179">
        <v>45505</v>
      </c>
      <c r="AL3" s="179">
        <v>45536</v>
      </c>
      <c r="AM3" s="179">
        <v>45566</v>
      </c>
      <c r="AN3" s="179">
        <v>45597</v>
      </c>
      <c r="AO3" s="179">
        <v>45627</v>
      </c>
      <c r="AP3" s="191" t="s">
        <v>150</v>
      </c>
    </row>
    <row r="4" spans="1:42" ht="16.2" x14ac:dyDescent="0.45">
      <c r="A4" s="169"/>
      <c r="B4" s="170" t="s">
        <v>100</v>
      </c>
      <c r="C4" s="170" t="s">
        <v>100</v>
      </c>
      <c r="D4" s="170" t="s">
        <v>100</v>
      </c>
      <c r="E4" s="170" t="s">
        <v>100</v>
      </c>
      <c r="F4" s="170" t="s">
        <v>100</v>
      </c>
      <c r="G4" s="170" t="s">
        <v>100</v>
      </c>
      <c r="H4" s="170" t="s">
        <v>100</v>
      </c>
      <c r="I4" s="170" t="s">
        <v>100</v>
      </c>
      <c r="J4" s="170" t="s">
        <v>100</v>
      </c>
      <c r="K4" s="170" t="s">
        <v>100</v>
      </c>
      <c r="L4" s="170" t="s">
        <v>100</v>
      </c>
      <c r="M4" s="170" t="s">
        <v>100</v>
      </c>
      <c r="N4" s="191"/>
      <c r="O4" s="169"/>
      <c r="P4" s="170" t="s">
        <v>100</v>
      </c>
      <c r="Q4" s="170" t="s">
        <v>100</v>
      </c>
      <c r="R4" s="170" t="s">
        <v>100</v>
      </c>
      <c r="S4" s="170" t="s">
        <v>100</v>
      </c>
      <c r="T4" s="170" t="s">
        <v>100</v>
      </c>
      <c r="U4" s="170" t="s">
        <v>100</v>
      </c>
      <c r="V4" s="170" t="s">
        <v>100</v>
      </c>
      <c r="W4" s="170" t="s">
        <v>100</v>
      </c>
      <c r="X4" s="170" t="s">
        <v>100</v>
      </c>
      <c r="Y4" s="170" t="s">
        <v>100</v>
      </c>
      <c r="Z4" s="170" t="s">
        <v>100</v>
      </c>
      <c r="AA4" s="170" t="s">
        <v>100</v>
      </c>
      <c r="AB4" s="191"/>
      <c r="AC4" s="169"/>
      <c r="AD4" s="170" t="s">
        <v>100</v>
      </c>
      <c r="AE4" s="178" t="s">
        <v>100</v>
      </c>
      <c r="AF4" s="178" t="s">
        <v>100</v>
      </c>
      <c r="AG4" s="178" t="s">
        <v>100</v>
      </c>
      <c r="AH4" s="178" t="s">
        <v>100</v>
      </c>
      <c r="AI4" s="178" t="s">
        <v>100</v>
      </c>
      <c r="AJ4" s="178" t="s">
        <v>100</v>
      </c>
      <c r="AK4" s="178" t="s">
        <v>100</v>
      </c>
      <c r="AL4" s="178" t="s">
        <v>100</v>
      </c>
      <c r="AM4" s="178" t="s">
        <v>100</v>
      </c>
      <c r="AN4" s="178" t="s">
        <v>100</v>
      </c>
      <c r="AO4" s="178" t="s">
        <v>100</v>
      </c>
      <c r="AP4" s="191"/>
    </row>
    <row r="5" spans="1:42" x14ac:dyDescent="0.3">
      <c r="A5" s="159" t="s">
        <v>7</v>
      </c>
      <c r="B5" s="160">
        <v>562678.85700000008</v>
      </c>
      <c r="C5" s="160">
        <v>654945.5</v>
      </c>
      <c r="D5" s="160">
        <v>800469</v>
      </c>
      <c r="E5" s="160">
        <v>749480</v>
      </c>
      <c r="F5" s="160">
        <v>850250</v>
      </c>
      <c r="G5" s="160">
        <v>831208.5</v>
      </c>
      <c r="H5" s="160">
        <v>808038</v>
      </c>
      <c r="I5" s="160">
        <v>793327.5</v>
      </c>
      <c r="J5" s="160">
        <v>756688.5</v>
      </c>
      <c r="K5" s="160">
        <v>751756.5</v>
      </c>
      <c r="L5" s="160">
        <v>673578.5</v>
      </c>
      <c r="M5" s="160">
        <v>583430</v>
      </c>
      <c r="N5" s="163">
        <v>8815850.8570000008</v>
      </c>
      <c r="O5" s="159" t="s">
        <v>7</v>
      </c>
      <c r="P5" s="160">
        <v>700578.54990727501</v>
      </c>
      <c r="Q5" s="160">
        <v>708508.23984863749</v>
      </c>
      <c r="R5" s="160">
        <v>708782.8</v>
      </c>
      <c r="S5" s="160">
        <v>734994.88127389702</v>
      </c>
      <c r="T5" s="160">
        <v>786372.83992592129</v>
      </c>
      <c r="U5" s="160">
        <v>827183.85548571695</v>
      </c>
      <c r="V5" s="160">
        <v>861067.72237802506</v>
      </c>
      <c r="W5" s="160">
        <v>779900</v>
      </c>
      <c r="X5" s="160">
        <v>700436</v>
      </c>
      <c r="Y5" s="160">
        <v>784404</v>
      </c>
      <c r="Z5" s="160">
        <v>664053.10029873438</v>
      </c>
      <c r="AA5" s="160">
        <v>742338.09881291259</v>
      </c>
      <c r="AB5" s="163">
        <v>8998620.0879311189</v>
      </c>
      <c r="AC5" s="159" t="s">
        <v>7</v>
      </c>
      <c r="AD5" s="160">
        <v>688657.91277552897</v>
      </c>
      <c r="AE5" s="177">
        <v>0</v>
      </c>
      <c r="AF5" s="177">
        <v>0</v>
      </c>
      <c r="AG5" s="177">
        <v>0</v>
      </c>
      <c r="AH5" s="177">
        <v>0</v>
      </c>
      <c r="AI5" s="177">
        <v>0</v>
      </c>
      <c r="AJ5" s="177">
        <v>0</v>
      </c>
      <c r="AK5" s="177">
        <v>0</v>
      </c>
      <c r="AL5" s="177">
        <v>0</v>
      </c>
      <c r="AM5" s="177">
        <v>0</v>
      </c>
      <c r="AN5" s="177">
        <v>0</v>
      </c>
      <c r="AO5" s="177">
        <v>0</v>
      </c>
      <c r="AP5" s="163">
        <v>688657.91277552897</v>
      </c>
    </row>
    <row r="6" spans="1:42" x14ac:dyDescent="0.3">
      <c r="A6" s="161" t="s">
        <v>8</v>
      </c>
      <c r="B6" s="162">
        <v>282948.49300000002</v>
      </c>
      <c r="C6" s="162">
        <v>233703</v>
      </c>
      <c r="D6" s="162">
        <v>298908</v>
      </c>
      <c r="E6" s="162">
        <v>227700</v>
      </c>
      <c r="F6" s="162">
        <v>273033</v>
      </c>
      <c r="G6" s="162">
        <v>256783.5</v>
      </c>
      <c r="H6" s="162">
        <v>304290.5</v>
      </c>
      <c r="I6" s="162">
        <v>318987</v>
      </c>
      <c r="J6" s="162">
        <v>334926</v>
      </c>
      <c r="K6" s="162">
        <v>217660.5</v>
      </c>
      <c r="L6" s="162">
        <v>247986</v>
      </c>
      <c r="M6" s="162">
        <v>238774.5</v>
      </c>
      <c r="N6" s="164">
        <v>3235700.4929999998</v>
      </c>
      <c r="O6" s="161" t="s">
        <v>8</v>
      </c>
      <c r="P6" s="162">
        <v>260521.912775529</v>
      </c>
      <c r="Q6" s="162">
        <v>257083.7873658505</v>
      </c>
      <c r="R6" s="162">
        <v>324153.8</v>
      </c>
      <c r="S6" s="162">
        <v>287469.2</v>
      </c>
      <c r="T6" s="162">
        <v>319802.51701690129</v>
      </c>
      <c r="U6" s="162">
        <v>306125.98977572098</v>
      </c>
      <c r="V6" s="162">
        <v>369419.27317653102</v>
      </c>
      <c r="W6" s="162">
        <v>384400</v>
      </c>
      <c r="X6" s="162">
        <v>376400</v>
      </c>
      <c r="Y6" s="162">
        <v>339000</v>
      </c>
      <c r="Z6" s="162">
        <v>334138.52480560401</v>
      </c>
      <c r="AA6" s="162">
        <v>325582.86615898705</v>
      </c>
      <c r="AB6" s="164">
        <v>3884097.8710751235</v>
      </c>
      <c r="AC6" s="161" t="s">
        <v>8</v>
      </c>
      <c r="AD6" s="162">
        <v>263021.91277552897</v>
      </c>
      <c r="AE6" s="176">
        <v>0</v>
      </c>
      <c r="AF6" s="176">
        <v>0</v>
      </c>
      <c r="AG6" s="176">
        <v>0</v>
      </c>
      <c r="AH6" s="176">
        <v>0</v>
      </c>
      <c r="AI6" s="176">
        <v>0</v>
      </c>
      <c r="AJ6" s="176">
        <v>0</v>
      </c>
      <c r="AK6" s="176">
        <v>0</v>
      </c>
      <c r="AL6" s="176">
        <v>0</v>
      </c>
      <c r="AM6" s="176">
        <v>0</v>
      </c>
      <c r="AN6" s="176">
        <v>0</v>
      </c>
      <c r="AO6" s="176">
        <v>0</v>
      </c>
      <c r="AP6" s="164">
        <v>263021.91277552897</v>
      </c>
    </row>
    <row r="7" spans="1:42" x14ac:dyDescent="0.3">
      <c r="A7" s="165" t="s">
        <v>21</v>
      </c>
      <c r="B7" s="166">
        <v>19875.633999999998</v>
      </c>
      <c r="C7" s="166">
        <v>0</v>
      </c>
      <c r="D7" s="166">
        <v>0</v>
      </c>
      <c r="E7" s="166">
        <v>0</v>
      </c>
      <c r="F7" s="166">
        <v>0</v>
      </c>
      <c r="G7" s="166">
        <v>0</v>
      </c>
      <c r="H7" s="166">
        <v>0</v>
      </c>
      <c r="I7" s="166">
        <v>0</v>
      </c>
      <c r="J7" s="166">
        <v>20700</v>
      </c>
      <c r="K7" s="166">
        <v>0</v>
      </c>
      <c r="L7" s="166">
        <v>12420</v>
      </c>
      <c r="M7" s="166">
        <v>0</v>
      </c>
      <c r="N7" s="167">
        <v>52995.633999999998</v>
      </c>
      <c r="O7" s="165" t="s">
        <v>21</v>
      </c>
      <c r="P7" s="166">
        <v>20700</v>
      </c>
      <c r="Q7" s="166">
        <v>11168.5</v>
      </c>
      <c r="R7" s="166">
        <v>16500</v>
      </c>
      <c r="S7" s="166">
        <v>21218</v>
      </c>
      <c r="T7" s="166">
        <v>9573</v>
      </c>
      <c r="U7" s="166">
        <v>0</v>
      </c>
      <c r="V7" s="166">
        <v>0</v>
      </c>
      <c r="W7" s="166">
        <v>0</v>
      </c>
      <c r="X7" s="166">
        <v>0</v>
      </c>
      <c r="Y7" s="166">
        <v>0</v>
      </c>
      <c r="Z7" s="166">
        <v>20700</v>
      </c>
      <c r="AA7" s="166">
        <v>20700</v>
      </c>
      <c r="AB7" s="167">
        <v>120559.5</v>
      </c>
      <c r="AC7" s="165" t="s">
        <v>21</v>
      </c>
      <c r="AD7" s="166">
        <v>20700</v>
      </c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67">
        <v>20700</v>
      </c>
    </row>
    <row r="8" spans="1:42" x14ac:dyDescent="0.3">
      <c r="A8" s="165" t="s">
        <v>24</v>
      </c>
      <c r="B8" s="166">
        <v>34567.981</v>
      </c>
      <c r="C8" s="166">
        <v>27945</v>
      </c>
      <c r="D8" s="166">
        <v>34672.5</v>
      </c>
      <c r="E8" s="166">
        <v>13455</v>
      </c>
      <c r="F8" s="166">
        <v>30015</v>
      </c>
      <c r="G8" s="166">
        <v>6727.5</v>
      </c>
      <c r="H8" s="166">
        <v>20700</v>
      </c>
      <c r="I8" s="166">
        <v>8073</v>
      </c>
      <c r="J8" s="166">
        <v>20700</v>
      </c>
      <c r="K8" s="166">
        <v>27220.5</v>
      </c>
      <c r="L8" s="166">
        <v>2587.5</v>
      </c>
      <c r="M8" s="166">
        <v>4657.5</v>
      </c>
      <c r="N8" s="167">
        <v>231321.481</v>
      </c>
      <c r="O8" s="165" t="s">
        <v>24</v>
      </c>
      <c r="P8" s="166">
        <v>10000</v>
      </c>
      <c r="Q8" s="166">
        <v>24900</v>
      </c>
      <c r="R8" s="166">
        <v>7000</v>
      </c>
      <c r="S8" s="166">
        <v>6000</v>
      </c>
      <c r="T8" s="166">
        <v>12800</v>
      </c>
      <c r="U8" s="166">
        <v>6000</v>
      </c>
      <c r="V8" s="166">
        <v>0</v>
      </c>
      <c r="W8" s="166">
        <v>24000</v>
      </c>
      <c r="X8" s="166">
        <v>42000</v>
      </c>
      <c r="Y8" s="166">
        <v>24000</v>
      </c>
      <c r="Z8" s="166">
        <v>11500</v>
      </c>
      <c r="AA8" s="166">
        <v>22800</v>
      </c>
      <c r="AB8" s="167">
        <v>191000</v>
      </c>
      <c r="AC8" s="165" t="s">
        <v>24</v>
      </c>
      <c r="AD8" s="166">
        <v>12500</v>
      </c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67">
        <v>12500</v>
      </c>
    </row>
    <row r="9" spans="1:42" x14ac:dyDescent="0.3">
      <c r="A9" s="165" t="s">
        <v>41</v>
      </c>
      <c r="B9" s="166">
        <v>0</v>
      </c>
      <c r="C9" s="166">
        <v>0</v>
      </c>
      <c r="D9" s="166">
        <v>0</v>
      </c>
      <c r="E9" s="166">
        <v>21217.5</v>
      </c>
      <c r="F9" s="166">
        <v>21217.5</v>
      </c>
      <c r="G9" s="166">
        <v>21217.5</v>
      </c>
      <c r="H9" s="166">
        <v>21217.5</v>
      </c>
      <c r="I9" s="166">
        <v>21217.5</v>
      </c>
      <c r="J9" s="166">
        <v>21217.5</v>
      </c>
      <c r="K9" s="166">
        <v>21217.5</v>
      </c>
      <c r="L9" s="166">
        <v>0</v>
      </c>
      <c r="M9" s="166">
        <v>21217.5</v>
      </c>
      <c r="N9" s="167">
        <v>169740</v>
      </c>
      <c r="O9" s="165" t="s">
        <v>41</v>
      </c>
      <c r="P9" s="166">
        <v>28000</v>
      </c>
      <c r="Q9" s="166">
        <v>0</v>
      </c>
      <c r="R9" s="166">
        <v>21000</v>
      </c>
      <c r="S9" s="166">
        <v>0</v>
      </c>
      <c r="T9" s="166">
        <v>21000</v>
      </c>
      <c r="U9" s="166">
        <v>0</v>
      </c>
      <c r="V9" s="166">
        <v>21000</v>
      </c>
      <c r="W9" s="166">
        <v>21000</v>
      </c>
      <c r="X9" s="166"/>
      <c r="Y9" s="166"/>
      <c r="Z9" s="166">
        <v>21000</v>
      </c>
      <c r="AA9" s="166"/>
      <c r="AB9" s="167">
        <v>133000</v>
      </c>
      <c r="AC9" s="165" t="s">
        <v>41</v>
      </c>
      <c r="AD9" s="166">
        <v>28000</v>
      </c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67">
        <v>28000</v>
      </c>
    </row>
    <row r="10" spans="1:42" x14ac:dyDescent="0.3">
      <c r="A10" s="165" t="s">
        <v>37</v>
      </c>
      <c r="B10" s="166">
        <v>36793.449999999997</v>
      </c>
      <c r="C10" s="166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33637.5</v>
      </c>
      <c r="I10" s="166">
        <v>33637.5</v>
      </c>
      <c r="J10" s="166">
        <v>0</v>
      </c>
      <c r="K10" s="166">
        <v>33637.5</v>
      </c>
      <c r="L10" s="166">
        <v>33637.5</v>
      </c>
      <c r="M10" s="166">
        <v>0</v>
      </c>
      <c r="N10" s="167">
        <v>171343.45</v>
      </c>
      <c r="O10" s="165" t="s">
        <v>37</v>
      </c>
      <c r="P10" s="166">
        <v>0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0</v>
      </c>
      <c r="W10" s="166">
        <v>0</v>
      </c>
      <c r="X10" s="166">
        <v>33000</v>
      </c>
      <c r="Y10" s="166">
        <v>33000</v>
      </c>
      <c r="Z10" s="166">
        <v>33000</v>
      </c>
      <c r="AA10" s="166">
        <v>33000</v>
      </c>
      <c r="AB10" s="167">
        <v>132000</v>
      </c>
      <c r="AC10" s="165" t="s">
        <v>37</v>
      </c>
      <c r="AD10" s="166">
        <v>0</v>
      </c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67">
        <v>0</v>
      </c>
    </row>
    <row r="11" spans="1:42" x14ac:dyDescent="0.3">
      <c r="A11" s="165" t="s">
        <v>20</v>
      </c>
      <c r="B11" s="166">
        <v>191711.42799999999</v>
      </c>
      <c r="C11" s="166">
        <v>205758</v>
      </c>
      <c r="D11" s="166">
        <v>228010.5</v>
      </c>
      <c r="E11" s="166">
        <v>171810</v>
      </c>
      <c r="F11" s="166">
        <v>168498</v>
      </c>
      <c r="G11" s="166">
        <v>186403.5</v>
      </c>
      <c r="H11" s="166">
        <v>187335.5</v>
      </c>
      <c r="I11" s="166">
        <v>214141.5</v>
      </c>
      <c r="J11" s="166">
        <v>229873.5</v>
      </c>
      <c r="K11" s="166">
        <v>114885</v>
      </c>
      <c r="L11" s="166">
        <v>166117.5</v>
      </c>
      <c r="M11" s="166">
        <v>171499.5</v>
      </c>
      <c r="N11" s="167">
        <v>2236043.9279999998</v>
      </c>
      <c r="O11" s="165" t="s">
        <v>20</v>
      </c>
      <c r="P11" s="166">
        <v>123167.912775529</v>
      </c>
      <c r="Q11" s="166">
        <v>178579.2873658505</v>
      </c>
      <c r="R11" s="166">
        <v>212000</v>
      </c>
      <c r="S11" s="166">
        <v>180692</v>
      </c>
      <c r="T11" s="166">
        <v>196654.51701690126</v>
      </c>
      <c r="U11" s="166">
        <v>210346.38977572101</v>
      </c>
      <c r="V11" s="166">
        <v>310127.27317653102</v>
      </c>
      <c r="W11" s="166">
        <v>298000</v>
      </c>
      <c r="X11" s="166">
        <v>260000</v>
      </c>
      <c r="Y11" s="166">
        <v>220000</v>
      </c>
      <c r="Z11" s="166">
        <v>191561.12480560399</v>
      </c>
      <c r="AA11" s="166">
        <v>184685.26615898701</v>
      </c>
      <c r="AB11" s="167">
        <v>2565813.7710751239</v>
      </c>
      <c r="AC11" s="165" t="s">
        <v>20</v>
      </c>
      <c r="AD11" s="166">
        <v>123167.912775529</v>
      </c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67">
        <v>123167.912775529</v>
      </c>
    </row>
    <row r="12" spans="1:42" x14ac:dyDescent="0.3">
      <c r="A12" s="165" t="s">
        <v>40</v>
      </c>
      <c r="B12" s="166">
        <v>0</v>
      </c>
      <c r="C12" s="166">
        <v>0</v>
      </c>
      <c r="D12" s="166">
        <v>36225</v>
      </c>
      <c r="E12" s="166">
        <v>21217.5</v>
      </c>
      <c r="F12" s="166">
        <v>53302.5</v>
      </c>
      <c r="G12" s="166">
        <v>42435</v>
      </c>
      <c r="H12" s="166">
        <v>41400</v>
      </c>
      <c r="I12" s="166">
        <v>41917.5</v>
      </c>
      <c r="J12" s="166">
        <v>42435</v>
      </c>
      <c r="K12" s="166">
        <v>20700</v>
      </c>
      <c r="L12" s="166">
        <v>33223.5</v>
      </c>
      <c r="M12" s="166">
        <v>41400</v>
      </c>
      <c r="N12" s="167">
        <v>374256</v>
      </c>
      <c r="O12" s="165" t="s">
        <v>40</v>
      </c>
      <c r="P12" s="166">
        <v>78654</v>
      </c>
      <c r="Q12" s="166">
        <v>42436</v>
      </c>
      <c r="R12" s="166">
        <v>67653.8</v>
      </c>
      <c r="S12" s="166">
        <v>79559.199999999997</v>
      </c>
      <c r="T12" s="166">
        <v>79775</v>
      </c>
      <c r="U12" s="166">
        <v>89779.6</v>
      </c>
      <c r="V12" s="166">
        <v>38292</v>
      </c>
      <c r="W12" s="166">
        <v>41400</v>
      </c>
      <c r="X12" s="166">
        <v>41400</v>
      </c>
      <c r="Y12" s="166">
        <v>62000</v>
      </c>
      <c r="Z12" s="166">
        <v>56377.4</v>
      </c>
      <c r="AA12" s="166">
        <v>64397.600000000006</v>
      </c>
      <c r="AB12" s="167">
        <v>741724.6</v>
      </c>
      <c r="AC12" s="165" t="s">
        <v>40</v>
      </c>
      <c r="AD12" s="166">
        <v>78654</v>
      </c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67">
        <v>78654</v>
      </c>
    </row>
    <row r="13" spans="1:42" x14ac:dyDescent="0.3">
      <c r="A13" s="161" t="s">
        <v>9</v>
      </c>
      <c r="B13" s="162">
        <v>279730.364</v>
      </c>
      <c r="C13" s="162">
        <v>421242.5</v>
      </c>
      <c r="D13" s="162">
        <v>501561</v>
      </c>
      <c r="E13" s="162">
        <v>521780</v>
      </c>
      <c r="F13" s="162">
        <v>577217</v>
      </c>
      <c r="G13" s="162">
        <v>574425</v>
      </c>
      <c r="H13" s="162">
        <v>503747.5</v>
      </c>
      <c r="I13" s="162">
        <v>474340.5</v>
      </c>
      <c r="J13" s="162">
        <v>421762.5</v>
      </c>
      <c r="K13" s="162">
        <v>534096</v>
      </c>
      <c r="L13" s="162">
        <v>425592.5</v>
      </c>
      <c r="M13" s="162">
        <v>344655.5</v>
      </c>
      <c r="N13" s="164">
        <v>5580150.3640000001</v>
      </c>
      <c r="O13" s="161" t="s">
        <v>9</v>
      </c>
      <c r="P13" s="162">
        <v>440056.63713174604</v>
      </c>
      <c r="Q13" s="162">
        <v>451424.45248278702</v>
      </c>
      <c r="R13" s="162">
        <v>384629</v>
      </c>
      <c r="S13" s="162">
        <v>447525.681273897</v>
      </c>
      <c r="T13" s="162">
        <v>466570.32290902</v>
      </c>
      <c r="U13" s="162">
        <v>521057.86570999597</v>
      </c>
      <c r="V13" s="162">
        <v>491648.44920149399</v>
      </c>
      <c r="W13" s="162">
        <v>395500</v>
      </c>
      <c r="X13" s="162">
        <v>324036</v>
      </c>
      <c r="Y13" s="162">
        <v>445404</v>
      </c>
      <c r="Z13" s="162">
        <v>329914.57549313037</v>
      </c>
      <c r="AA13" s="162">
        <v>416755.23265392554</v>
      </c>
      <c r="AB13" s="164">
        <v>5114522.2168559954</v>
      </c>
      <c r="AC13" s="161" t="s">
        <v>9</v>
      </c>
      <c r="AD13" s="162">
        <v>425636</v>
      </c>
      <c r="AE13" s="176">
        <v>0</v>
      </c>
      <c r="AF13" s="176">
        <v>0</v>
      </c>
      <c r="AG13" s="176">
        <v>0</v>
      </c>
      <c r="AH13" s="176">
        <v>0</v>
      </c>
      <c r="AI13" s="176">
        <v>0</v>
      </c>
      <c r="AJ13" s="176">
        <v>0</v>
      </c>
      <c r="AK13" s="176">
        <v>0</v>
      </c>
      <c r="AL13" s="176">
        <v>0</v>
      </c>
      <c r="AM13" s="176">
        <v>0</v>
      </c>
      <c r="AN13" s="176">
        <v>0</v>
      </c>
      <c r="AO13" s="176">
        <v>0</v>
      </c>
      <c r="AP13" s="164">
        <v>425636</v>
      </c>
    </row>
    <row r="14" spans="1:42" x14ac:dyDescent="0.3">
      <c r="A14" s="165" t="s">
        <v>27</v>
      </c>
      <c r="B14" s="166">
        <v>3196</v>
      </c>
      <c r="C14" s="166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0</v>
      </c>
      <c r="L14" s="166">
        <v>0</v>
      </c>
      <c r="M14" s="166">
        <v>0</v>
      </c>
      <c r="N14" s="167">
        <v>3196</v>
      </c>
      <c r="O14" s="165" t="s">
        <v>27</v>
      </c>
      <c r="P14" s="166">
        <v>0</v>
      </c>
      <c r="Q14" s="166">
        <v>0</v>
      </c>
      <c r="R14" s="166">
        <v>0</v>
      </c>
      <c r="S14" s="166">
        <v>0</v>
      </c>
      <c r="T14" s="166">
        <v>0</v>
      </c>
      <c r="U14" s="166">
        <v>0</v>
      </c>
      <c r="V14" s="166">
        <v>0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7">
        <v>25500</v>
      </c>
      <c r="AC14" s="165" t="s">
        <v>27</v>
      </c>
      <c r="AD14" s="166">
        <v>0</v>
      </c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67">
        <v>0</v>
      </c>
    </row>
    <row r="15" spans="1:42" x14ac:dyDescent="0.3">
      <c r="A15" s="165" t="s">
        <v>29</v>
      </c>
      <c r="B15" s="166">
        <v>213966.81300000002</v>
      </c>
      <c r="C15" s="166">
        <v>300561.5</v>
      </c>
      <c r="D15" s="166">
        <v>267754.5</v>
      </c>
      <c r="E15" s="166">
        <v>304704.5</v>
      </c>
      <c r="F15" s="166">
        <v>393711.5</v>
      </c>
      <c r="G15" s="166">
        <v>386158.5</v>
      </c>
      <c r="H15" s="166">
        <v>258416.5</v>
      </c>
      <c r="I15" s="166">
        <v>307084.5</v>
      </c>
      <c r="J15" s="166">
        <v>210829.5</v>
      </c>
      <c r="K15" s="166">
        <v>320125.5</v>
      </c>
      <c r="L15" s="166">
        <v>232461.5</v>
      </c>
      <c r="M15" s="166">
        <v>172638.5</v>
      </c>
      <c r="N15" s="167">
        <v>3368413.3130000001</v>
      </c>
      <c r="O15" s="165" t="s">
        <v>29</v>
      </c>
      <c r="P15" s="166">
        <v>222149.01415596899</v>
      </c>
      <c r="Q15" s="166">
        <v>236134.615696894</v>
      </c>
      <c r="R15" s="166">
        <v>221000</v>
      </c>
      <c r="S15" s="166">
        <v>226781.681273897</v>
      </c>
      <c r="T15" s="166">
        <v>288688.22105942998</v>
      </c>
      <c r="U15" s="166">
        <v>310670.78620936198</v>
      </c>
      <c r="V15" s="166">
        <v>265648.44920149399</v>
      </c>
      <c r="W15" s="166">
        <v>242500</v>
      </c>
      <c r="X15" s="166">
        <v>176000</v>
      </c>
      <c r="Y15" s="166">
        <v>242500</v>
      </c>
      <c r="Z15" s="166">
        <v>128999.088275683</v>
      </c>
      <c r="AA15" s="166">
        <v>188595.1580443662</v>
      </c>
      <c r="AB15" s="167">
        <v>2272758.9648492574</v>
      </c>
      <c r="AC15" s="165" t="s">
        <v>29</v>
      </c>
      <c r="AD15" s="166">
        <v>228736</v>
      </c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67">
        <v>228736</v>
      </c>
    </row>
    <row r="16" spans="1:42" x14ac:dyDescent="0.3">
      <c r="A16" s="165" t="s">
        <v>35</v>
      </c>
      <c r="B16" s="166">
        <v>0</v>
      </c>
      <c r="C16" s="166">
        <v>0</v>
      </c>
      <c r="D16" s="166">
        <v>0</v>
      </c>
      <c r="E16" s="166">
        <v>36</v>
      </c>
      <c r="F16" s="166">
        <v>0</v>
      </c>
      <c r="G16" s="166">
        <v>0</v>
      </c>
      <c r="H16" s="166">
        <v>36</v>
      </c>
      <c r="I16" s="166">
        <v>0</v>
      </c>
      <c r="J16" s="166">
        <v>0</v>
      </c>
      <c r="K16" s="166">
        <v>36</v>
      </c>
      <c r="L16" s="166">
        <v>0</v>
      </c>
      <c r="M16" s="166">
        <v>0</v>
      </c>
      <c r="N16" s="167">
        <v>108</v>
      </c>
      <c r="O16" s="165" t="s">
        <v>35</v>
      </c>
      <c r="P16" s="166">
        <v>0</v>
      </c>
      <c r="Q16" s="166">
        <v>0</v>
      </c>
      <c r="R16" s="166">
        <v>36</v>
      </c>
      <c r="S16" s="166">
        <v>0</v>
      </c>
      <c r="T16" s="166">
        <v>0</v>
      </c>
      <c r="U16" s="166">
        <v>36</v>
      </c>
      <c r="V16" s="166">
        <v>0</v>
      </c>
      <c r="W16" s="166">
        <v>0</v>
      </c>
      <c r="X16" s="166">
        <v>36</v>
      </c>
      <c r="Y16" s="166">
        <v>0</v>
      </c>
      <c r="Z16" s="166">
        <v>0</v>
      </c>
      <c r="AA16" s="166">
        <v>36</v>
      </c>
      <c r="AB16" s="167">
        <v>144</v>
      </c>
      <c r="AC16" s="165" t="s">
        <v>35</v>
      </c>
      <c r="AD16" s="166">
        <v>0</v>
      </c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67">
        <v>0</v>
      </c>
    </row>
    <row r="17" spans="1:42" x14ac:dyDescent="0.3">
      <c r="A17" s="165" t="s">
        <v>33</v>
      </c>
      <c r="B17" s="166">
        <v>0</v>
      </c>
      <c r="C17" s="166">
        <v>37053</v>
      </c>
      <c r="D17" s="166">
        <v>25875</v>
      </c>
      <c r="E17" s="166">
        <v>31050</v>
      </c>
      <c r="F17" s="166">
        <v>25978.5</v>
      </c>
      <c r="G17" s="166">
        <v>25978.5</v>
      </c>
      <c r="H17" s="166">
        <v>25875</v>
      </c>
      <c r="I17" s="166">
        <v>25978.5</v>
      </c>
      <c r="J17" s="166">
        <v>25978.5</v>
      </c>
      <c r="K17" s="166">
        <v>25978.5</v>
      </c>
      <c r="L17" s="166">
        <v>26910</v>
      </c>
      <c r="M17" s="166">
        <v>25978.5</v>
      </c>
      <c r="N17" s="167">
        <v>302634</v>
      </c>
      <c r="O17" s="165" t="s">
        <v>33</v>
      </c>
      <c r="P17" s="166">
        <v>28000</v>
      </c>
      <c r="Q17" s="166">
        <v>23000</v>
      </c>
      <c r="R17" s="166">
        <v>26000</v>
      </c>
      <c r="S17" s="166">
        <v>27000</v>
      </c>
      <c r="T17" s="166">
        <v>23000</v>
      </c>
      <c r="U17" s="166">
        <v>28000</v>
      </c>
      <c r="V17" s="166">
        <v>25000</v>
      </c>
      <c r="W17" s="166">
        <v>25000</v>
      </c>
      <c r="X17" s="166">
        <v>25000</v>
      </c>
      <c r="Y17" s="166">
        <v>25000</v>
      </c>
      <c r="Z17" s="166">
        <v>28000</v>
      </c>
      <c r="AA17" s="166">
        <v>30000</v>
      </c>
      <c r="AB17" s="167">
        <v>296800</v>
      </c>
      <c r="AC17" s="165" t="s">
        <v>33</v>
      </c>
      <c r="AD17" s="166">
        <v>27000</v>
      </c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67">
        <v>27000</v>
      </c>
    </row>
    <row r="18" spans="1:42" x14ac:dyDescent="0.3">
      <c r="A18" s="165" t="s">
        <v>31</v>
      </c>
      <c r="B18" s="166">
        <v>31511.381999999998</v>
      </c>
      <c r="C18" s="166">
        <v>24012</v>
      </c>
      <c r="D18" s="166">
        <v>23287.5</v>
      </c>
      <c r="E18" s="166">
        <v>23287.5</v>
      </c>
      <c r="F18" s="166">
        <v>25668</v>
      </c>
      <c r="G18" s="166">
        <v>23287.5</v>
      </c>
      <c r="H18" s="166">
        <v>23287.5</v>
      </c>
      <c r="I18" s="166">
        <v>23287.5</v>
      </c>
      <c r="J18" s="166">
        <v>23287.5</v>
      </c>
      <c r="K18" s="166">
        <v>23287.5</v>
      </c>
      <c r="L18" s="166">
        <v>23287.5</v>
      </c>
      <c r="M18" s="166">
        <v>23287.5</v>
      </c>
      <c r="N18" s="167">
        <v>290778.88199999998</v>
      </c>
      <c r="O18" s="165" t="s">
        <v>31</v>
      </c>
      <c r="P18" s="166">
        <v>25000</v>
      </c>
      <c r="Q18" s="166">
        <v>23000</v>
      </c>
      <c r="R18" s="166">
        <v>23700</v>
      </c>
      <c r="S18" s="166">
        <v>24000</v>
      </c>
      <c r="T18" s="166">
        <v>23000</v>
      </c>
      <c r="U18" s="166">
        <v>23000</v>
      </c>
      <c r="V18" s="166">
        <v>23000</v>
      </c>
      <c r="W18" s="166">
        <v>23000</v>
      </c>
      <c r="X18" s="166">
        <v>23000</v>
      </c>
      <c r="Y18" s="166">
        <v>23000</v>
      </c>
      <c r="Z18" s="166">
        <v>23000</v>
      </c>
      <c r="AA18" s="166">
        <v>25000</v>
      </c>
      <c r="AB18" s="167">
        <v>283200</v>
      </c>
      <c r="AC18" s="165" t="s">
        <v>31</v>
      </c>
      <c r="AD18" s="166">
        <v>25000</v>
      </c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67">
        <v>25000</v>
      </c>
    </row>
    <row r="19" spans="1:42" x14ac:dyDescent="0.3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67">
        <v>0</v>
      </c>
    </row>
    <row r="20" spans="1:42" x14ac:dyDescent="0.3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67">
        <v>0</v>
      </c>
    </row>
    <row r="21" spans="1:42" x14ac:dyDescent="0.3">
      <c r="A21" s="165" t="s">
        <v>25</v>
      </c>
      <c r="B21" s="166">
        <v>31056.169000000002</v>
      </c>
      <c r="C21" s="166">
        <v>59616</v>
      </c>
      <c r="D21" s="166">
        <v>184644</v>
      </c>
      <c r="E21" s="166">
        <v>162702</v>
      </c>
      <c r="F21" s="166">
        <v>131859</v>
      </c>
      <c r="G21" s="166">
        <v>139000.5</v>
      </c>
      <c r="H21" s="166">
        <v>196132.5</v>
      </c>
      <c r="I21" s="166">
        <v>117990</v>
      </c>
      <c r="J21" s="166">
        <v>161667</v>
      </c>
      <c r="K21" s="166">
        <v>164668.5</v>
      </c>
      <c r="L21" s="166">
        <v>142933.5</v>
      </c>
      <c r="M21" s="166">
        <v>122751</v>
      </c>
      <c r="N21" s="167">
        <v>1615020.169</v>
      </c>
      <c r="O21" s="165" t="s">
        <v>25</v>
      </c>
      <c r="P21" s="166">
        <v>164907.62297577699</v>
      </c>
      <c r="Q21" s="166">
        <v>169289.83678589301</v>
      </c>
      <c r="R21" s="166">
        <v>113893</v>
      </c>
      <c r="S21" s="166">
        <v>169744</v>
      </c>
      <c r="T21" s="166">
        <v>131882.10184958999</v>
      </c>
      <c r="U21" s="166">
        <v>159351.07950063399</v>
      </c>
      <c r="V21" s="166">
        <v>178000</v>
      </c>
      <c r="W21" s="166">
        <v>105000</v>
      </c>
      <c r="X21" s="166">
        <v>100000</v>
      </c>
      <c r="Y21" s="166">
        <v>154904</v>
      </c>
      <c r="Z21" s="166">
        <v>149915.48721744734</v>
      </c>
      <c r="AA21" s="166">
        <v>173124.07460955932</v>
      </c>
      <c r="AB21" s="167">
        <v>1873810.451017539</v>
      </c>
      <c r="AC21" s="165" t="s">
        <v>25</v>
      </c>
      <c r="AD21" s="166">
        <v>144900</v>
      </c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67">
        <v>144900</v>
      </c>
    </row>
    <row r="22" spans="1:42" ht="21" x14ac:dyDescent="0.4">
      <c r="O22" s="173"/>
      <c r="P22" s="180"/>
    </row>
    <row r="23" spans="1:42" x14ac:dyDescent="0.3">
      <c r="C23" s="193"/>
    </row>
    <row r="24" spans="1:42" x14ac:dyDescent="0.3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EpmWorksheetKeyString_GUID" r:id="rId2"/>
    <customPr name="QAA_DRILLPATH_NODE_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4" ma:contentTypeDescription="Create a new document." ma:contentTypeScope="" ma:versionID="929f45dc12b223a050577be3547903b9">
  <xsd:schema xmlns:xsd="http://www.w3.org/2001/XMLSchema" xmlns:xs="http://www.w3.org/2001/XMLSchema" xmlns:p="http://schemas.microsoft.com/office/2006/metadata/properties" xmlns:ns2="86188036-7031-439f-b338-c45e1e3624d8" xmlns:ns3="baa5e718-00f4-480b-9734-1b4d3bb77b2a" targetNamespace="http://schemas.microsoft.com/office/2006/metadata/properties" ma:root="true" ma:fieldsID="d8834eae036f574faad5cfeed3e6518a" ns2:_="" ns3:_="">
    <xsd:import namespace="86188036-7031-439f-b338-c45e1e3624d8"/>
    <xsd:import namespace="baa5e718-00f4-480b-9734-1b4d3bb77b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5e718-00f4-480b-9734-1b4d3bb77b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WorkbookDrillPathInfo xmlns:xsi="http://www.w3.org/2001/XMLSchema-instance" xmlns:xsd="http://www.w3.org/2001/XMLSchema" xmlns="http://www.infor.com/qaa/DrillPath">
  <CurrentDrillPath>
    <DrillPathNode AnalysisType="NONE" Id="c70afd6c-c083-494a-8845-a0a51cca9739" Name="Region" HandleSummaryReportOnly="false" Source="">
      <SuppressZero>false</SuppressZero>
      <Children/>
    </DrillPathNode>
    <DrillPathNode AnalysisType="NONE" Id="5cc0a9ae-2ff7-4b38-a497-c4fd1067effe" Name="Country" HandleSummaryReportOnly="false" Source="">
      <SuppressZero>false</SuppressZero>
      <Children/>
    </DrillPathNode>
    <DrillPathNode AnalysisType="NONE" Id="c92b5d2b-23d1-4256-973d-4927ea8b498e" Name="Grade" HandleSummaryReportOnly="false" Source="">
      <SuppressZero>false</SuppressZero>
      <Children/>
    </DrillPathNode>
    <DrillPathNode AnalysisType="NONE" Id="ffcfc535-096f-41d7-9e1f-d5af6d07c586" Name="Rail Billings - Nutrien" HandleSummaryReportOnly="false" Source="">
      <SuppressZero>false</SuppressZero>
      <Children/>
    </DrillPathNode>
  </CurrentDrillPath>
  <SavedDrillPath/>
</WorkbookDrillPathInfo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74F7F3-CA58-457C-AA06-4A64CF14C9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baa5e718-00f4-480b-9734-1b4d3bb77b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9C20C6-9FF2-4904-845E-AD6DF9BFD44D}">
  <ds:schemaRefs>
    <ds:schemaRef ds:uri="http://www.w3.org/2001/XMLSchema"/>
    <ds:schemaRef ds:uri="http://www.infor.com/qaa/DrillPath"/>
  </ds:schemaRefs>
</ds:datastoreItem>
</file>

<file path=customXml/itemProps3.xml><?xml version="1.0" encoding="utf-8"?>
<ds:datastoreItem xmlns:ds="http://schemas.openxmlformats.org/officeDocument/2006/customXml" ds:itemID="{2926258F-C49E-4607-900D-CB8F7B8C102F}">
  <ds:schemaRefs>
    <ds:schemaRef ds:uri="762d0329-3a28-4621-b25e-08972757e1f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5f1c68c-a286-4f16-8e10-ef7967a245f3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'Rail Billings - Nutrien'!Print_Area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2022-06-02T21:08:44Z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