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Analytics/Canpotex/2022/"/>
    </mc:Choice>
  </mc:AlternateContent>
  <xr:revisionPtr revIDLastSave="57" documentId="8_{ADD24675-39FE-4A31-BF8D-465FE9C32A05}" xr6:coauthVersionLast="47" xr6:coauthVersionMax="47" xr10:uidLastSave="{D43F2FBA-178F-49E7-B197-3846289DF00D}"/>
  <bookViews>
    <workbookView xWindow="-28920" yWindow="-120" windowWidth="29040" windowHeight="15840" tabRatio="959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111" r:id="rId5"/>
    <sheet name="Country" sheetId="112" r:id="rId6"/>
    <sheet name="Grade" sheetId="113" r:id="rId7"/>
    <sheet name="Rail Billings - Nutrien" sheetId="114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Country!$A$1:$W$18</definedName>
    <definedName name="_xlnm.Print_Area" localSheetId="2">'Country (2 yr)'!$A$1:$U$25</definedName>
    <definedName name="_xlnm.Print_Area" localSheetId="6">Grade!$A$1:$U$26</definedName>
    <definedName name="_xlnm.Print_Area" localSheetId="7">'Rail Billings - Nutrien'!$A$1:$AP$22</definedName>
    <definedName name="_xlnm.Print_Area" localSheetId="4">Region!$A$1:$W$37</definedName>
    <definedName name="_xlnm.Print_Area" localSheetId="1">'Region (2 yr)'!$A$1:$U$74</definedName>
    <definedName name="_xlnm.Print_Area" localSheetId="0">'Var Rpt (Q1)-CHIN'!$A$1:$J$45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<sst xmlns="http://schemas.openxmlformats.org/spreadsheetml/2006/main" count="730" uniqueCount="153">
  <si>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</si>
  <si>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</si>
  <si>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</si>
  <si>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</si>
  <si>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</si>
  <si>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</si>
  <si>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</si>
  <si>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</si>
  <si>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</si>
  <si>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</si>
  <si>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</si>
  <si>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</si>
  <si>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</si>
  <si>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</si>
  <si>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</si>
  <si>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</si>
  <si>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</si>
  <si>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</si>
  <si>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</si>
  <si>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</si>
  <si>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</si>
  <si>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</si>
  <si>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</si>
  <si>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</si>
  <si>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</si>
  <si>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</si>
  <si>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</si>
  <si>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</si>
  <si>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</si>
  <si>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</si>
  <si>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</si>
  <si>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</si>
  <si>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</si>
  <si>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</si>
  <si>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</si>
  <si>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</si>
  <si>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</si>
  <si>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</si>
  <si>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</si>
  <si>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</si>
  <si>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</si>
  <si>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</si>
  <si>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</si>
  <si>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</si>
  <si>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</si>
  <si>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</si>
  <si>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</si>
  <si>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</si>
  <si>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</si>
  <si>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</si>
  <si>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</si>
  <si>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</si>
  <si>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</si>
  <si>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</si>
  <si>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</si>
  <si>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</si>
  <si>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</si>
  <si>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</si>
  <si>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</si>
  <si>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</si>
  <si>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</si>
  <si>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</si>
  <si>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</si>
  <si>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</si>
  <si>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</si>
  <si>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</si>
  <si>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</si>
  <si>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</si>
  <si>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</si>
  <si>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</si>
  <si>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</si>
  <si>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</si>
  <si>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</si>
  <si>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</si>
  <si>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</si>
  <si>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</si>
  <si>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</si>
  <si>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</si>
  <si>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</si>
  <si>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</si>
  <si>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</si>
  <si>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</si>
  <si>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</si>
  <si>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</si>
  <si>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</si>
  <si>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</si>
  <si>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</si>
  <si>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</si>
  <si>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</si>
  <si>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</si>
  <si>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</si>
  <si>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</si>
  <si>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</si>
  <si>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</si>
  <si>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</si>
  <si>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</si>
  <si>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</si>
  <si>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</si>
  <si>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</si>
  <si>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</si>
  <si>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</si>
  <si>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</si>
  <si>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</si>
  <si>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</si>
  <si>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</si>
  <si>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</si>
  <si>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</si>
  <si>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</si>
  <si>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</si>
  <si>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</si>
  <si>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</si>
  <si>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</si>
  <si>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</si>
  <si>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</si>
  <si>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</si>
  <si>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</si>
  <si>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</si>
  <si>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</si>
  <si>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</si>
  <si>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</si>
  <si>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</si>
  <si>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</si>
  <si>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</si>
  <si>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</si>
  <si>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</si>
  <si>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</si>
  <si>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</si>
  <si>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</si>
  <si>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</si>
  <si>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Total 
2023</t>
  </si>
  <si>
    <t>2023 Forecasted Rail Billings (MT)</t>
  </si>
  <si>
    <t xml:space="preserve">      MALW</t>
  </si>
  <si>
    <t>Malaysia</t>
  </si>
  <si>
    <t xml:space="preserve">      INDO</t>
  </si>
  <si>
    <t>Indonesia</t>
  </si>
  <si>
    <t>February-22
 Forecast</t>
  </si>
  <si>
    <t>February-22 
Forecast</t>
  </si>
  <si>
    <t>March-22
 Forecast</t>
  </si>
  <si>
    <t>March-22 
Forecast</t>
  </si>
  <si>
    <t>2022 
Forecast</t>
  </si>
  <si>
    <t>Qtr 4 2022 
Forecast</t>
  </si>
  <si>
    <t>Qtr 3 2022
Forecast</t>
  </si>
  <si>
    <t>Qtr 2 2022 
Forecast</t>
  </si>
  <si>
    <t>Qtr 1 2022 
Forecast</t>
  </si>
  <si>
    <t>April-22
 Forecast</t>
  </si>
  <si>
    <t>April-22 
Forecast</t>
  </si>
  <si>
    <t>Total 
2024</t>
  </si>
  <si>
    <t>2024 Forecasted Rail Billings (MT)</t>
  </si>
  <si>
    <t>Actual</t>
  </si>
  <si>
    <t>May-22
 Forecast</t>
  </si>
  <si>
    <t>January-22 YTD
 Actual</t>
  </si>
  <si>
    <t>May-22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</si>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</sst>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sz val="16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rgb="FF2D7F66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171" fontId="12" fillId="13" borderId="4" xfId="23" applyNumberFormat="1" applyFont="1" applyFill="1" applyBorder="1"/>
    <xf numFmtId="171" fontId="0" fillId="0" borderId="0" xfId="0" applyNumberFormat="1"/>
    <xf numFmtId="0" fontId="20" fillId="17" borderId="0" xfId="0" applyFont="1" applyFill="1"/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32" fillId="0" borderId="0" xfId="0" applyFont="1"/>
    <xf numFmtId="171" fontId="12" fillId="20" borderId="4" xfId="23" applyNumberFormat="1" applyFont="1" applyFill="1" applyBorder="1"/>
    <xf numFmtId="171" fontId="12" fillId="21" borderId="0" xfId="23" applyNumberFormat="1" applyFont="1" applyFill="1"/>
    <xf numFmtId="171" fontId="15" fillId="22" borderId="0" xfId="23" applyNumberFormat="1" applyFont="1" applyFill="1"/>
    <xf numFmtId="172" fontId="22" fillId="23" borderId="0" xfId="0" applyNumberFormat="1" applyFont="1" applyFill="1" applyAlignment="1">
      <alignment horizontal="center"/>
    </xf>
    <xf numFmtId="172" fontId="9" fillId="23" borderId="0" xfId="0" applyNumberFormat="1" applyFont="1" applyFill="1" applyAlignment="1">
      <alignment horizontal="center"/>
    </xf>
    <xf numFmtId="0" fontId="33" fillId="0" borderId="0" xfId="0" applyFont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21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41" customWidth="1"/>
    <col min="2" max="3" width="17.6640625" style="141" hidden="1" customWidth="1" outlineLevel="1"/>
    <col min="4" max="4" width="18.109375" style="141" customWidth="1" collapsed="1"/>
    <col min="5" max="9" width="18.109375" style="141" customWidth="1"/>
    <col min="10" max="10" width="63" style="141" hidden="1" customWidth="1"/>
    <col min="11" max="11" width="9.109375" style="141"/>
    <col min="12" max="12" width="8.6640625" style="141" customWidth="1"/>
    <col min="13" max="13" width="11.33203125" style="141" bestFit="1" customWidth="1"/>
    <col min="14" max="14" width="10.5546875" style="141" bestFit="1" customWidth="1"/>
    <col min="15" max="17" width="8.6640625" style="141" customWidth="1"/>
    <col min="18" max="16384" width="9.109375" style="141"/>
  </cols>
  <sheetData>
    <row r="1" spans="1:17" ht="27" x14ac:dyDescent="0.75">
      <c r="A1" s="179" t="s">
        <v>128</v>
      </c>
      <c r="B1" s="179"/>
      <c r="C1" s="179"/>
      <c r="D1" s="179"/>
      <c r="E1" s="179"/>
      <c r="F1" s="179"/>
      <c r="G1" s="179"/>
      <c r="H1" s="179"/>
      <c r="I1" s="179"/>
      <c r="J1" s="179"/>
      <c r="M1" s="141" t="s">
        <v>127</v>
      </c>
    </row>
    <row r="2" spans="1:17" s="6" customFormat="1" ht="37.5" customHeight="1" x14ac:dyDescent="0.45">
      <c r="A2" s="88"/>
      <c r="B2" s="88"/>
      <c r="C2" s="88"/>
      <c r="D2" s="143" t="s">
        <v>116</v>
      </c>
      <c r="E2" s="143" t="s">
        <v>117</v>
      </c>
      <c r="F2" s="143" t="s">
        <v>67</v>
      </c>
      <c r="G2" s="143" t="s">
        <v>116</v>
      </c>
      <c r="H2" s="143" t="s">
        <v>117</v>
      </c>
      <c r="I2" s="143" t="s">
        <v>67</v>
      </c>
      <c r="J2" s="19" t="s">
        <v>68</v>
      </c>
    </row>
    <row r="3" spans="1:17" s="145" customFormat="1" ht="22.5" hidden="1" customHeight="1" x14ac:dyDescent="0.3">
      <c r="A3" s="23" t="s">
        <v>101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3">
      <c r="A4" s="23" t="s">
        <v>102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3">
      <c r="A5" s="23" t="s">
        <v>104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3">
      <c r="A6" s="24" t="s">
        <v>122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3">
      <c r="A7" s="24" t="s">
        <v>72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" thickBot="1" x14ac:dyDescent="0.35">
      <c r="A8" s="25" t="s">
        <v>103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3">
      <c r="A9" s="26" t="s">
        <v>73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80" t="s">
        <v>109</v>
      </c>
      <c r="M9" s="181"/>
      <c r="N9" s="181"/>
      <c r="O9" s="181"/>
      <c r="P9" s="181"/>
      <c r="Q9" s="182"/>
    </row>
    <row r="10" spans="1:17" s="145" customFormat="1" hidden="1" outlineLevel="1" x14ac:dyDescent="0.3">
      <c r="A10" s="26" t="s">
        <v>74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3">
      <c r="A11" s="26" t="s">
        <v>107</v>
      </c>
      <c r="B11" s="27" t="s">
        <v>108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3">
      <c r="A12" s="26" t="s">
        <v>75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3">
      <c r="A13" s="26" t="s">
        <v>76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3">
      <c r="A14" s="32" t="s">
        <v>77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3">
      <c r="A15" s="26" t="s">
        <v>78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3">
      <c r="A16" s="26" t="s">
        <v>79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3">
      <c r="A17" s="26" t="s">
        <v>80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3">
      <c r="A18" s="26" t="s">
        <v>81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3">
      <c r="A19" s="26" t="s">
        <v>82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3">
      <c r="A20" s="32" t="s">
        <v>83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3">
      <c r="A21" s="37" t="s">
        <v>98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3">
      <c r="A22" s="26" t="s">
        <v>84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3">
      <c r="A23" s="26" t="s">
        <v>69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3">
      <c r="A24" s="26" t="s">
        <v>85</v>
      </c>
      <c r="B24" s="27" t="e">
        <f>_xll.DE.NAME(#REF!,"DXMEAS_S","BOF")</f>
        <v>#VALUE!</v>
      </c>
      <c r="C24" s="27" t="s">
        <v>106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3">
      <c r="A25" s="26" t="s">
        <v>86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3">
      <c r="A26" s="26" t="s">
        <v>118</v>
      </c>
      <c r="B26" s="27" t="s">
        <v>119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3">
      <c r="A27" s="26" t="s">
        <v>120</v>
      </c>
      <c r="B27" s="27" t="s">
        <v>121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3">
      <c r="A28" s="26" t="s">
        <v>87</v>
      </c>
      <c r="B28" s="27" t="e">
        <f>_xll.DE.NAME(#REF!,"DXMEAS_S","CHEMOF")</f>
        <v>#VALUE!</v>
      </c>
      <c r="C28" s="27" t="s">
        <v>114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3">
      <c r="A29" s="26" t="s">
        <v>90</v>
      </c>
      <c r="B29" s="27" t="e">
        <f>_xll.DE.NAME(#REF!,"DXMEAS_S","WHSOF")</f>
        <v>#VALUE!</v>
      </c>
      <c r="C29" s="27" t="s">
        <v>115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3">
      <c r="A30" s="26" t="s">
        <v>88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3">
      <c r="A31" s="26" t="s">
        <v>91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3">
      <c r="A32" s="26" t="s">
        <v>92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3">
      <c r="A33" s="26" t="s">
        <v>89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3">
      <c r="A34" s="26" t="s">
        <v>93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3">
      <c r="A35" s="26" t="s">
        <v>94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3">
      <c r="A36" s="26" t="s">
        <v>105</v>
      </c>
      <c r="B36" s="27" t="s">
        <v>110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3">
      <c r="A37" s="32" t="s">
        <v>99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3">
      <c r="A38" s="32" t="s">
        <v>95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3">
      <c r="A39" s="26" t="s">
        <v>96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3">
      <c r="A40" s="26" t="s">
        <v>70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3">
      <c r="A41" s="26" t="s">
        <v>97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3">
      <c r="A42" s="26" t="s">
        <v>111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3">
      <c r="A43" s="26" t="s">
        <v>112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3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3">
      <c r="A45" s="89" t="s">
        <v>71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3">
      <c r="A47" s="141" t="s">
        <v>113</v>
      </c>
      <c r="G47" s="137"/>
    </row>
    <row r="48" spans="1:17" x14ac:dyDescent="0.3">
      <c r="G48" s="137"/>
    </row>
    <row r="50" spans="1:6" x14ac:dyDescent="0.3">
      <c r="A50" s="144" t="s">
        <v>124</v>
      </c>
      <c r="C50" s="141" t="s">
        <v>123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EpmWorksheetKeyString_GUID" r:id="rId2"/>
    <customPr name="QAA_DRILLPATH_NODE_ID" r:id="rId3"/>
    <customPr name="REPORT_C2UN_CONVERTER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78" customWidth="1"/>
    <col min="2" max="2" width="4.44140625" style="78" customWidth="1" outlineLevel="1"/>
    <col min="3" max="3" width="8.44140625" style="78" customWidth="1"/>
    <col min="4" max="4" width="11.6640625" style="78" customWidth="1"/>
    <col min="5" max="5" width="14.6640625" style="78" customWidth="1"/>
    <col min="6" max="6" width="11.6640625" style="78" customWidth="1"/>
    <col min="7" max="7" width="14.6640625" style="78" customWidth="1"/>
    <col min="8" max="8" width="11.6640625" style="78" customWidth="1"/>
    <col min="9" max="9" width="14.6640625" style="78" customWidth="1"/>
    <col min="10" max="10" width="11.6640625" style="78" customWidth="1"/>
    <col min="11" max="11" width="14.6640625" style="78" customWidth="1"/>
    <col min="12" max="12" width="11.6640625" style="78" customWidth="1"/>
    <col min="13" max="13" width="14.6640625" style="78" customWidth="1"/>
    <col min="14" max="14" width="11.6640625" style="78" customWidth="1"/>
    <col min="15" max="15" width="14.6640625" style="78" customWidth="1"/>
    <col min="16" max="16" width="11.6640625" style="78" customWidth="1"/>
    <col min="17" max="17" width="14.6640625" style="78" customWidth="1"/>
    <col min="18" max="18" width="11.6640625" style="78" customWidth="1"/>
    <col min="19" max="19" width="14.6640625" style="78" customWidth="1"/>
    <col min="20" max="20" width="11.6640625" style="78" customWidth="1"/>
    <col min="21" max="21" width="14.664062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79" t="s">
        <v>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</row>
    <row r="2" spans="1:30" s="6" customFormat="1" ht="37.5" customHeight="1" x14ac:dyDescent="0.45">
      <c r="A2" s="94"/>
      <c r="B2" s="94"/>
      <c r="C2" s="94"/>
      <c r="D2" s="183" t="e">
        <f>CONCATENATE(#REF!," YTD","
 Actual")</f>
        <v>#REF!</v>
      </c>
      <c r="E2" s="183"/>
      <c r="F2" s="183" t="e">
        <f>CONCATENATE(#REF!,"
 Forecast")</f>
        <v>#REF!</v>
      </c>
      <c r="G2" s="183"/>
      <c r="H2" s="183" t="e">
        <f>CONCATENATE(#REF!,"
 Forecast")</f>
        <v>#REF!</v>
      </c>
      <c r="I2" s="183"/>
      <c r="J2" s="183" t="e">
        <f>CONCATENATE(#REF!,"
 Forecast")</f>
        <v>#REF!</v>
      </c>
      <c r="K2" s="183"/>
      <c r="L2" s="183" t="e">
        <f>CONCATENATE("Qtr 1 ",#REF!," 
Actual")</f>
        <v>#REF!</v>
      </c>
      <c r="M2" s="183"/>
      <c r="N2" s="183" t="e">
        <f>CONCATENATE("Qtr 2 ",#REF!," 
Actual")</f>
        <v>#REF!</v>
      </c>
      <c r="O2" s="183"/>
      <c r="P2" s="183" t="e">
        <f>CONCATENATE("Qtr 3 ",#REF!," 
Actual")</f>
        <v>#REF!</v>
      </c>
      <c r="Q2" s="183"/>
      <c r="R2" s="183" t="e">
        <f>CONCATENATE("Qtr 4 ",#REF!," 
Forecast")</f>
        <v>#REF!</v>
      </c>
      <c r="S2" s="183"/>
      <c r="T2" s="183" t="e">
        <f>CONCATENATE(#REF!," 
Forecast")</f>
        <v>#REF!</v>
      </c>
      <c r="U2" s="183"/>
    </row>
    <row r="3" spans="1:30" ht="16.2" x14ac:dyDescent="0.45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5"/>
      <c r="Z3" s="185"/>
      <c r="AA3" s="185"/>
      <c r="AB3" s="185"/>
      <c r="AC3" s="185"/>
      <c r="AD3" s="185"/>
    </row>
    <row r="4" spans="1:30" x14ac:dyDescent="0.3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3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3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3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3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3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3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3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3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3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3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3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4" t="s">
        <v>66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</row>
    <row r="22" spans="1:21" x14ac:dyDescent="0.3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3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3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3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3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3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3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3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3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3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3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3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3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3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3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3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5">
      <c r="A39" s="94"/>
      <c r="B39" s="94"/>
      <c r="C39" s="94"/>
      <c r="D39" s="183" t="e">
        <f>CONCATENATE(#REF!,"
 Forecast")</f>
        <v>#REF!</v>
      </c>
      <c r="E39" s="183"/>
    </row>
    <row r="40" spans="1:21" ht="16.2" x14ac:dyDescent="0.45">
      <c r="A40" s="95"/>
      <c r="B40" s="95"/>
      <c r="C40" s="95"/>
      <c r="D40" s="97" t="s">
        <v>0</v>
      </c>
      <c r="E40" s="96" t="s">
        <v>61</v>
      </c>
    </row>
    <row r="41" spans="1:21" x14ac:dyDescent="0.3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3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3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3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3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3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3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3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3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3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3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3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7.399999999999999" x14ac:dyDescent="0.45">
      <c r="A58" s="184" t="s">
        <v>66</v>
      </c>
      <c r="B58" s="184"/>
      <c r="C58" s="184"/>
      <c r="D58" s="184"/>
      <c r="E58" s="184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3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3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3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3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3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3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3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3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3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3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3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3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3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3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3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3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EpmWorksheetKeyString_GUID" r:id="rId2"/>
    <customPr name="QAA_DRILLPATH_NODE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78" customWidth="1"/>
    <col min="2" max="2" width="4.5546875" style="1" hidden="1" customWidth="1" outlineLevel="1"/>
    <col min="3" max="3" width="9.109375" style="78" customWidth="1" collapsed="1"/>
    <col min="4" max="21" width="13.10937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79" t="s">
        <v>62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</row>
    <row r="2" spans="1:30" s="6" customFormat="1" ht="37.5" customHeight="1" x14ac:dyDescent="0.45">
      <c r="A2" s="94"/>
      <c r="B2" s="102"/>
      <c r="C2" s="94"/>
      <c r="D2" s="183" t="e">
        <f>CONCATENATE(#REF!," YTD","
 Actual")</f>
        <v>#REF!</v>
      </c>
      <c r="E2" s="183"/>
      <c r="F2" s="183" t="e">
        <f>CONCATENATE(#REF!,"
 Forecast")</f>
        <v>#REF!</v>
      </c>
      <c r="G2" s="183"/>
      <c r="H2" s="183" t="e">
        <f>CONCATENATE(#REF!,"
 Forecast")</f>
        <v>#REF!</v>
      </c>
      <c r="I2" s="183"/>
      <c r="J2" s="183" t="e">
        <f>CONCATENATE(#REF!,"
 Forecast")</f>
        <v>#REF!</v>
      </c>
      <c r="K2" s="183"/>
      <c r="L2" s="183" t="e">
        <f>CONCATENATE("Qtr 1 ",#REF!," 
Actual")</f>
        <v>#REF!</v>
      </c>
      <c r="M2" s="183"/>
      <c r="N2" s="183" t="e">
        <f>CONCATENATE("Qtr 2 ",#REF!," 
Actual")</f>
        <v>#REF!</v>
      </c>
      <c r="O2" s="183"/>
      <c r="P2" s="183" t="e">
        <f>CONCATENATE("Qtr 3 ",#REF!," 
Actual")</f>
        <v>#REF!</v>
      </c>
      <c r="Q2" s="183"/>
      <c r="R2" s="183" t="e">
        <f>CONCATENATE("Qtr 4 ",#REF!," 
Forecast")</f>
        <v>#REF!</v>
      </c>
      <c r="S2" s="183"/>
      <c r="T2" s="183" t="e">
        <f>CONCATENATE(#REF!," 
Forecast")</f>
        <v>#REF!</v>
      </c>
      <c r="U2" s="183"/>
    </row>
    <row r="3" spans="1:30" ht="16.2" x14ac:dyDescent="0.45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5"/>
      <c r="Z3" s="185"/>
      <c r="AA3" s="185"/>
      <c r="AB3" s="185"/>
      <c r="AC3" s="185"/>
      <c r="AD3" s="185"/>
    </row>
    <row r="4" spans="1:30" x14ac:dyDescent="0.3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3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3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3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3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3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94"/>
      <c r="B15" s="102"/>
      <c r="C15" s="94"/>
      <c r="D15" s="183" t="e">
        <f>CONCATENATE(#REF!,"
 Forecast")</f>
        <v>#REF!</v>
      </c>
      <c r="E15" s="183"/>
    </row>
    <row r="16" spans="1:30" ht="16.2" x14ac:dyDescent="0.45">
      <c r="A16" s="95"/>
      <c r="B16" s="103"/>
      <c r="C16" s="95"/>
      <c r="D16" s="97" t="s">
        <v>0</v>
      </c>
      <c r="E16" s="96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3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3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3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3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3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EpmWorksheetKeyString_GUID" r:id="rId2"/>
    <customPr name="QAA_DRILLPATH_NODE_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78" bestFit="1" customWidth="1"/>
    <col min="2" max="19" width="13.5546875" style="78" customWidth="1"/>
    <col min="20" max="16384" width="9.109375" style="78"/>
  </cols>
  <sheetData>
    <row r="1" spans="1:19" ht="27" x14ac:dyDescent="0.75">
      <c r="A1" s="179" t="s">
        <v>63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</row>
    <row r="2" spans="1:19" s="6" customFormat="1" ht="37.5" customHeight="1" x14ac:dyDescent="0.45">
      <c r="A2" s="98"/>
      <c r="B2" s="183" t="e">
        <f>CONCATENATE(#REF!," YTD","
 Actual")</f>
        <v>#REF!</v>
      </c>
      <c r="C2" s="183"/>
      <c r="D2" s="186" t="e">
        <f>CONCATENATE(#REF!," 
Forecast")</f>
        <v>#REF!</v>
      </c>
      <c r="E2" s="186"/>
      <c r="F2" s="186" t="e">
        <f>CONCATENATE(#REF!," 
Forecast")</f>
        <v>#REF!</v>
      </c>
      <c r="G2" s="186"/>
      <c r="H2" s="186" t="e">
        <f>CONCATENATE(#REF!," 
Forecast")</f>
        <v>#REF!</v>
      </c>
      <c r="I2" s="186"/>
      <c r="J2" s="186" t="e">
        <f>CONCATENATE("Qtr 1 ",#REF!," 
Actual")</f>
        <v>#REF!</v>
      </c>
      <c r="K2" s="186"/>
      <c r="L2" s="186" t="e">
        <f>CONCATENATE("Qtr 2 ",#REF!," 
Actual")</f>
        <v>#REF!</v>
      </c>
      <c r="M2" s="186"/>
      <c r="N2" s="186" t="e">
        <f>CONCATENATE("Qtr 3 ",#REF!," 
Actual")</f>
        <v>#REF!</v>
      </c>
      <c r="O2" s="186"/>
      <c r="P2" s="186" t="e">
        <f>CONCATENATE("Qtr 4 ",#REF!," 
Forecast")</f>
        <v>#REF!</v>
      </c>
      <c r="Q2" s="186"/>
      <c r="R2" s="186" t="e">
        <f>CONCATENATE(#REF!," 
Forecast")</f>
        <v>#REF!</v>
      </c>
      <c r="S2" s="186"/>
    </row>
    <row r="3" spans="1:19" ht="16.2" x14ac:dyDescent="0.45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3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3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3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3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3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3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3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3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3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3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3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3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3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3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3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3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3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3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3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3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3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3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3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3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3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3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3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3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3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3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3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3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3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3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3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3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3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3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3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3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3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3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3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3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5">
      <c r="A48" s="98"/>
      <c r="B48" s="183" t="e">
        <f>CONCATENATE(#REF!,"
 Forecast")</f>
        <v>#REF!</v>
      </c>
      <c r="C48" s="183"/>
    </row>
    <row r="49" spans="1:3" ht="16.2" x14ac:dyDescent="0.45">
      <c r="A49" s="99"/>
      <c r="B49" s="100" t="s">
        <v>0</v>
      </c>
      <c r="C49" s="101" t="s">
        <v>61</v>
      </c>
    </row>
    <row r="50" spans="1:3" x14ac:dyDescent="0.3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3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3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3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3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3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3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3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3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3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3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3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3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3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3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3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3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3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3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3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3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3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3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3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3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3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3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3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3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3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3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3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3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3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3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3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3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3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3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3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3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3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EpmWorksheetKeyString_GUID" r:id="rId2"/>
    <customPr name="QAA_DRILLPATH_NODE_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C133-966F-4421-9618-8DC9D6C66AC4}">
  <sheetPr>
    <tabColor theme="5"/>
    <pageSetUpPr fitToPage="1"/>
  </sheetPr>
  <dimension ref="A1:AD37"/>
  <sheetViews>
    <sheetView showGridLines="0" tabSelected="1" zoomScale="80" zoomScaleNormal="80" workbookViewId="0">
      <selection activeCell="D38" sqref="D38"/>
    </sheetView>
  </sheetViews>
  <sheetFormatPr defaultColWidth="10.6640625" defaultRowHeight="14.4" outlineLevelCol="1" x14ac:dyDescent="0.3"/>
  <cols>
    <col min="1" max="1" width="10.6640625" style="157"/>
    <col min="2" max="2" width="0" style="157" hidden="1" customWidth="1" outlineLevel="1"/>
    <col min="3" max="3" width="10.6640625" style="157" collapsed="1"/>
    <col min="4" max="4" width="13.44140625" style="157" bestFit="1" customWidth="1"/>
    <col min="5" max="5" width="15.5546875" style="157" bestFit="1" customWidth="1"/>
    <col min="6" max="6" width="10.6640625" style="157"/>
    <col min="7" max="7" width="15.5546875" style="157" bestFit="1" customWidth="1"/>
    <col min="8" max="8" width="10.6640625" style="157"/>
    <col min="9" max="9" width="15.5546875" style="157" bestFit="1" customWidth="1"/>
    <col min="10" max="10" width="10.6640625" style="157"/>
    <col min="11" max="11" width="15.5546875" style="157" bestFit="1" customWidth="1"/>
    <col min="12" max="12" width="12.33203125" style="157" bestFit="1" customWidth="1"/>
    <col min="13" max="13" width="15.5546875" style="157" bestFit="1" customWidth="1"/>
    <col min="14" max="14" width="12.33203125" style="157" bestFit="1" customWidth="1"/>
    <col min="15" max="15" width="15.5546875" style="157" bestFit="1" customWidth="1"/>
    <col min="16" max="16" width="12.33203125" style="157" bestFit="1" customWidth="1"/>
    <col min="17" max="17" width="15.5546875" style="157" bestFit="1" customWidth="1"/>
    <col min="18" max="18" width="12.33203125" style="157" bestFit="1" customWidth="1"/>
    <col min="19" max="19" width="15.5546875" style="157" bestFit="1" customWidth="1"/>
    <col min="20" max="20" width="12.33203125" style="157" bestFit="1" customWidth="1"/>
    <col min="21" max="21" width="15.5546875" style="157" bestFit="1" customWidth="1"/>
    <col min="22" max="22" width="13.44140625" style="157" bestFit="1" customWidth="1"/>
    <col min="23" max="23" width="15.5546875" style="157" bestFit="1" customWidth="1"/>
    <col min="24" max="16384" width="10.6640625" style="157"/>
  </cols>
  <sheetData>
    <row r="1" spans="1:30" ht="27" x14ac:dyDescent="0.75">
      <c r="A1" s="188" t="s">
        <v>60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</row>
    <row r="2" spans="1:30" s="6" customFormat="1" ht="37.5" customHeight="1" x14ac:dyDescent="0.45">
      <c r="A2" s="98"/>
      <c r="B2" s="98"/>
      <c r="C2" s="98"/>
      <c r="D2" s="186" t="s">
        <v>150</v>
      </c>
      <c r="E2" s="186"/>
      <c r="F2" s="186" t="s">
        <v>135</v>
      </c>
      <c r="G2" s="186"/>
      <c r="H2" s="186" t="s">
        <v>137</v>
      </c>
      <c r="I2" s="186"/>
      <c r="J2" s="186" t="s">
        <v>144</v>
      </c>
      <c r="K2" s="186"/>
      <c r="L2" s="186" t="s">
        <v>149</v>
      </c>
      <c r="M2" s="186"/>
      <c r="N2" s="186" t="s">
        <v>143</v>
      </c>
      <c r="O2" s="186"/>
      <c r="P2" s="186" t="s">
        <v>142</v>
      </c>
      <c r="Q2" s="186"/>
      <c r="R2" s="186" t="s">
        <v>141</v>
      </c>
      <c r="S2" s="186"/>
      <c r="T2" s="186" t="s">
        <v>140</v>
      </c>
      <c r="U2" s="186"/>
      <c r="V2" s="186" t="s">
        <v>139</v>
      </c>
      <c r="W2" s="186"/>
    </row>
    <row r="3" spans="1:30" ht="16.2" x14ac:dyDescent="0.45">
      <c r="A3" s="168"/>
      <c r="B3" s="168"/>
      <c r="C3" s="168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Y3" s="185"/>
      <c r="Z3" s="185"/>
      <c r="AA3" s="185"/>
      <c r="AB3" s="185"/>
      <c r="AC3" s="185"/>
      <c r="AD3" s="185"/>
    </row>
    <row r="4" spans="1:30" x14ac:dyDescent="0.3">
      <c r="A4" s="152" t="s">
        <v>64</v>
      </c>
      <c r="B4" s="151" t="s">
        <v>65</v>
      </c>
      <c r="C4" s="2" t="s">
        <v>7</v>
      </c>
      <c r="D4" s="38">
        <v>848251.68</v>
      </c>
      <c r="E4" s="4">
        <v>438.91845514422999</v>
      </c>
      <c r="F4" s="38">
        <v>921903.94299999997</v>
      </c>
      <c r="G4" s="4">
        <v>498.27113615264</v>
      </c>
      <c r="H4" s="38">
        <v>979836</v>
      </c>
      <c r="I4" s="4">
        <v>513.68679789007001</v>
      </c>
      <c r="J4" s="38">
        <v>981585</v>
      </c>
      <c r="K4" s="4">
        <v>538.79389371252</v>
      </c>
      <c r="L4" s="38">
        <v>1255246</v>
      </c>
      <c r="M4" s="4">
        <v>538.16835813348996</v>
      </c>
      <c r="N4" s="38">
        <v>2749991.6230000001</v>
      </c>
      <c r="O4" s="4">
        <v>485.45611855441001</v>
      </c>
      <c r="P4" s="38">
        <v>3286939</v>
      </c>
      <c r="Q4" s="4">
        <v>546.99323419039001</v>
      </c>
      <c r="R4" s="38">
        <v>3842836</v>
      </c>
      <c r="S4" s="4">
        <v>555.14273418404002</v>
      </c>
      <c r="T4" s="38">
        <v>3567236</v>
      </c>
      <c r="U4" s="4">
        <v>525.79534501786998</v>
      </c>
      <c r="V4" s="38">
        <v>13447002.623</v>
      </c>
      <c r="W4" s="4">
        <v>531.11406468983</v>
      </c>
    </row>
    <row r="5" spans="1:30" x14ac:dyDescent="0.3">
      <c r="A5" s="149" t="s">
        <v>1</v>
      </c>
      <c r="B5" s="148" t="s">
        <v>6</v>
      </c>
      <c r="C5" s="14" t="s">
        <v>7</v>
      </c>
      <c r="D5" s="39">
        <v>476476</v>
      </c>
      <c r="E5" s="5">
        <v>321.64634678304998</v>
      </c>
      <c r="F5" s="39">
        <v>561474</v>
      </c>
      <c r="G5" s="5">
        <v>421.88883519992999</v>
      </c>
      <c r="H5" s="39">
        <v>558969</v>
      </c>
      <c r="I5" s="5">
        <v>463.41544429299</v>
      </c>
      <c r="J5" s="39">
        <v>604403</v>
      </c>
      <c r="K5" s="5">
        <v>490.71094068157998</v>
      </c>
      <c r="L5" s="39">
        <v>741475</v>
      </c>
      <c r="M5" s="5">
        <v>480.50274970024998</v>
      </c>
      <c r="N5" s="39">
        <v>1596919</v>
      </c>
      <c r="O5" s="5">
        <v>406.51482264651997</v>
      </c>
      <c r="P5" s="39">
        <v>1836461</v>
      </c>
      <c r="Q5" s="5">
        <v>487.44633437915002</v>
      </c>
      <c r="R5" s="39">
        <v>1861036</v>
      </c>
      <c r="S5" s="5">
        <v>486.93253503604001</v>
      </c>
      <c r="T5" s="39">
        <v>1907736</v>
      </c>
      <c r="U5" s="5">
        <v>471.52950265009002</v>
      </c>
      <c r="V5" s="39">
        <v>7202152</v>
      </c>
      <c r="W5" s="5">
        <v>465.15266704828002</v>
      </c>
    </row>
    <row r="6" spans="1:30" x14ac:dyDescent="0.3">
      <c r="A6" s="48"/>
      <c r="B6" s="147" t="s">
        <v>6</v>
      </c>
      <c r="C6" s="53" t="s">
        <v>8</v>
      </c>
      <c r="D6" s="57">
        <v>370764</v>
      </c>
      <c r="E6" s="55">
        <v>341.42002441526</v>
      </c>
      <c r="F6" s="57">
        <v>415330</v>
      </c>
      <c r="G6" s="55">
        <v>401.23131126627999</v>
      </c>
      <c r="H6" s="57">
        <v>403089</v>
      </c>
      <c r="I6" s="55">
        <v>435.69827756710998</v>
      </c>
      <c r="J6" s="57">
        <v>425403</v>
      </c>
      <c r="K6" s="55">
        <v>472.12753644870003</v>
      </c>
      <c r="L6" s="57">
        <v>628745</v>
      </c>
      <c r="M6" s="55">
        <v>473.88074043743001</v>
      </c>
      <c r="N6" s="57">
        <v>1189183</v>
      </c>
      <c r="O6" s="55">
        <v>394.26634710282002</v>
      </c>
      <c r="P6" s="57">
        <v>1338248</v>
      </c>
      <c r="Q6" s="55">
        <v>474.13627269468998</v>
      </c>
      <c r="R6" s="57">
        <v>1466400</v>
      </c>
      <c r="S6" s="55">
        <v>475.54181124220003</v>
      </c>
      <c r="T6" s="57">
        <v>1550500</v>
      </c>
      <c r="U6" s="55">
        <v>464.49494366402001</v>
      </c>
      <c r="V6" s="57">
        <v>5544331</v>
      </c>
      <c r="W6" s="55">
        <v>454.68076820531002</v>
      </c>
    </row>
    <row r="7" spans="1:30" x14ac:dyDescent="0.3">
      <c r="A7" s="50"/>
      <c r="B7" s="153" t="s">
        <v>6</v>
      </c>
      <c r="C7" s="54" t="s">
        <v>9</v>
      </c>
      <c r="D7" s="58">
        <v>105712</v>
      </c>
      <c r="E7" s="56">
        <v>252.29407065896001</v>
      </c>
      <c r="F7" s="58">
        <v>146144</v>
      </c>
      <c r="G7" s="56">
        <v>480.59592830920002</v>
      </c>
      <c r="H7" s="58">
        <v>155880</v>
      </c>
      <c r="I7" s="56">
        <v>535.08907155990005</v>
      </c>
      <c r="J7" s="58">
        <v>179000</v>
      </c>
      <c r="K7" s="56">
        <v>534.87538711109005</v>
      </c>
      <c r="L7" s="58">
        <v>112730</v>
      </c>
      <c r="M7" s="56">
        <v>517.43662013360995</v>
      </c>
      <c r="N7" s="58">
        <v>407736</v>
      </c>
      <c r="O7" s="56">
        <v>442.23813109237</v>
      </c>
      <c r="P7" s="58">
        <v>498213</v>
      </c>
      <c r="Q7" s="56">
        <v>523.19843926021997</v>
      </c>
      <c r="R7" s="58">
        <v>394636</v>
      </c>
      <c r="S7" s="56">
        <v>529.25851992158005</v>
      </c>
      <c r="T7" s="58">
        <v>357236</v>
      </c>
      <c r="U7" s="56">
        <v>502.06137432004999</v>
      </c>
      <c r="V7" s="58">
        <v>1657821</v>
      </c>
      <c r="W7" s="56">
        <v>500.17434513292</v>
      </c>
    </row>
    <row r="8" spans="1:30" x14ac:dyDescent="0.3">
      <c r="A8" s="149" t="s">
        <v>2</v>
      </c>
      <c r="B8" s="148" t="s">
        <v>10</v>
      </c>
      <c r="C8" s="14" t="s">
        <v>7</v>
      </c>
      <c r="D8" s="59">
        <v>313288</v>
      </c>
      <c r="E8" s="5">
        <v>608.48933506549997</v>
      </c>
      <c r="F8" s="59">
        <v>290586</v>
      </c>
      <c r="G8" s="5">
        <v>630.30527542107995</v>
      </c>
      <c r="H8" s="59">
        <v>286425</v>
      </c>
      <c r="I8" s="5">
        <v>595.20771394427004</v>
      </c>
      <c r="J8" s="59">
        <v>300140</v>
      </c>
      <c r="K8" s="5">
        <v>637.07010222689996</v>
      </c>
      <c r="L8" s="59">
        <v>351771</v>
      </c>
      <c r="M8" s="5">
        <v>652.44258051445001</v>
      </c>
      <c r="N8" s="59">
        <v>890299</v>
      </c>
      <c r="O8" s="5">
        <v>611.33693852738998</v>
      </c>
      <c r="P8" s="59">
        <v>1093411</v>
      </c>
      <c r="Q8" s="5">
        <v>648.38050296653</v>
      </c>
      <c r="R8" s="59">
        <v>1741200</v>
      </c>
      <c r="S8" s="5">
        <v>624.49272449601995</v>
      </c>
      <c r="T8" s="59">
        <v>1364000</v>
      </c>
      <c r="U8" s="5">
        <v>602.99944845402001</v>
      </c>
      <c r="V8" s="59">
        <v>5088910</v>
      </c>
      <c r="W8" s="5">
        <v>621.56277449334004</v>
      </c>
    </row>
    <row r="9" spans="1:30" x14ac:dyDescent="0.3">
      <c r="A9" s="48"/>
      <c r="B9" s="147" t="s">
        <v>10</v>
      </c>
      <c r="C9" s="53" t="s">
        <v>8</v>
      </c>
      <c r="D9" s="57">
        <v>27910</v>
      </c>
      <c r="E9" s="55">
        <v>585.28863702616002</v>
      </c>
      <c r="F9" s="57">
        <v>6637</v>
      </c>
      <c r="G9" s="55">
        <v>674.87945922203005</v>
      </c>
      <c r="H9" s="57">
        <v>25776</v>
      </c>
      <c r="I9" s="55">
        <v>627.88012991827998</v>
      </c>
      <c r="J9" s="57">
        <v>23216</v>
      </c>
      <c r="K9" s="55">
        <v>615.15673659434003</v>
      </c>
      <c r="L9" s="57">
        <v>39269</v>
      </c>
      <c r="M9" s="55">
        <v>619.60058717499999</v>
      </c>
      <c r="N9" s="57">
        <v>60323</v>
      </c>
      <c r="O9" s="55">
        <v>613.34514296421003</v>
      </c>
      <c r="P9" s="57">
        <v>87985</v>
      </c>
      <c r="Q9" s="55">
        <v>622.56963008033995</v>
      </c>
      <c r="R9" s="57">
        <v>107000</v>
      </c>
      <c r="S9" s="55">
        <v>629.92049320446995</v>
      </c>
      <c r="T9" s="57">
        <v>86500</v>
      </c>
      <c r="U9" s="55">
        <v>588.18783012817005</v>
      </c>
      <c r="V9" s="57">
        <v>341808</v>
      </c>
      <c r="W9" s="55">
        <v>614.54193009120002</v>
      </c>
    </row>
    <row r="10" spans="1:30" x14ac:dyDescent="0.3">
      <c r="A10" s="50"/>
      <c r="B10" s="153" t="s">
        <v>10</v>
      </c>
      <c r="C10" s="54" t="s">
        <v>9</v>
      </c>
      <c r="D10" s="58">
        <v>285378</v>
      </c>
      <c r="E10" s="56">
        <v>610.75836590277004</v>
      </c>
      <c r="F10" s="58">
        <v>283949</v>
      </c>
      <c r="G10" s="56">
        <v>629.26340220480995</v>
      </c>
      <c r="H10" s="58">
        <v>260649</v>
      </c>
      <c r="I10" s="56">
        <v>591.97668603261002</v>
      </c>
      <c r="J10" s="58">
        <v>276924</v>
      </c>
      <c r="K10" s="56">
        <v>638.90721528509005</v>
      </c>
      <c r="L10" s="58">
        <v>312502</v>
      </c>
      <c r="M10" s="56">
        <v>656.56950525876005</v>
      </c>
      <c r="N10" s="58">
        <v>829976</v>
      </c>
      <c r="O10" s="56">
        <v>611.19098139581001</v>
      </c>
      <c r="P10" s="58">
        <v>1005426</v>
      </c>
      <c r="Q10" s="56">
        <v>650.63921683597005</v>
      </c>
      <c r="R10" s="58">
        <v>1634200</v>
      </c>
      <c r="S10" s="56">
        <v>624.13733883221005</v>
      </c>
      <c r="T10" s="58">
        <v>1277500</v>
      </c>
      <c r="U10" s="56">
        <v>604.00234863812</v>
      </c>
      <c r="V10" s="58">
        <v>4747102</v>
      </c>
      <c r="W10" s="56">
        <v>622.06829992409996</v>
      </c>
    </row>
    <row r="11" spans="1:30" x14ac:dyDescent="0.3">
      <c r="A11" s="12" t="s">
        <v>3</v>
      </c>
      <c r="B11" s="150" t="s">
        <v>11</v>
      </c>
      <c r="C11" s="15" t="s">
        <v>7</v>
      </c>
      <c r="D11" s="59">
        <v>34517</v>
      </c>
      <c r="E11" s="5">
        <v>496.84815862328998</v>
      </c>
      <c r="F11" s="59">
        <v>51793</v>
      </c>
      <c r="G11" s="5">
        <v>590.61956379518006</v>
      </c>
      <c r="H11" s="59">
        <v>47756</v>
      </c>
      <c r="I11" s="5">
        <v>630.10653965045003</v>
      </c>
      <c r="J11" s="59">
        <v>11550</v>
      </c>
      <c r="K11" s="5">
        <v>579.64640318827003</v>
      </c>
      <c r="L11" s="59">
        <v>77000</v>
      </c>
      <c r="M11" s="5">
        <v>582.62274159585002</v>
      </c>
      <c r="N11" s="59">
        <v>134066</v>
      </c>
      <c r="O11" s="5">
        <v>580.54267947421999</v>
      </c>
      <c r="P11" s="59">
        <v>113575</v>
      </c>
      <c r="Q11" s="5">
        <v>601.51575437168003</v>
      </c>
      <c r="R11" s="59">
        <v>139600</v>
      </c>
      <c r="S11" s="5">
        <v>634.60992669876998</v>
      </c>
      <c r="T11" s="59">
        <v>108500</v>
      </c>
      <c r="U11" s="5">
        <v>590.40800272223998</v>
      </c>
      <c r="V11" s="59">
        <v>495741</v>
      </c>
      <c r="W11" s="5">
        <v>602.73207326339002</v>
      </c>
    </row>
    <row r="12" spans="1:30" x14ac:dyDescent="0.3">
      <c r="A12" s="48"/>
      <c r="B12" s="147" t="s">
        <v>11</v>
      </c>
      <c r="C12" s="53" t="s">
        <v>8</v>
      </c>
      <c r="D12" s="112">
        <v>0</v>
      </c>
      <c r="E12" s="108">
        <v>0</v>
      </c>
      <c r="F12" s="112">
        <v>0</v>
      </c>
      <c r="G12" s="108">
        <v>0</v>
      </c>
      <c r="H12" s="112">
        <v>0</v>
      </c>
      <c r="I12" s="108">
        <v>0</v>
      </c>
      <c r="J12" s="112">
        <v>0</v>
      </c>
      <c r="K12" s="108">
        <v>0</v>
      </c>
      <c r="L12" s="112">
        <v>0</v>
      </c>
      <c r="M12" s="108">
        <v>0</v>
      </c>
      <c r="N12" s="112">
        <v>0</v>
      </c>
      <c r="O12" s="108">
        <v>0</v>
      </c>
      <c r="P12" s="112">
        <v>0</v>
      </c>
      <c r="Q12" s="108">
        <v>0</v>
      </c>
      <c r="R12" s="112">
        <v>1000</v>
      </c>
      <c r="S12" s="108">
        <v>676.59996296990005</v>
      </c>
      <c r="T12" s="112">
        <v>10000</v>
      </c>
      <c r="U12" s="108">
        <v>563.78042351352997</v>
      </c>
      <c r="V12" s="112">
        <v>11000</v>
      </c>
      <c r="W12" s="108">
        <v>570.05438619137999</v>
      </c>
    </row>
    <row r="13" spans="1:30" x14ac:dyDescent="0.3">
      <c r="A13" s="48"/>
      <c r="B13" s="147" t="s">
        <v>11</v>
      </c>
      <c r="C13" s="53" t="s">
        <v>9</v>
      </c>
      <c r="D13" s="112">
        <v>34517</v>
      </c>
      <c r="E13" s="108">
        <v>498.11727094474998</v>
      </c>
      <c r="F13" s="112">
        <v>51793</v>
      </c>
      <c r="G13" s="108">
        <v>590.61956379518006</v>
      </c>
      <c r="H13" s="112">
        <v>47756</v>
      </c>
      <c r="I13" s="108">
        <v>630.10653965045003</v>
      </c>
      <c r="J13" s="112">
        <v>11550</v>
      </c>
      <c r="K13" s="108">
        <v>579.64640318827003</v>
      </c>
      <c r="L13" s="112">
        <v>77000</v>
      </c>
      <c r="M13" s="108">
        <v>582.62274159585002</v>
      </c>
      <c r="N13" s="112">
        <v>134066</v>
      </c>
      <c r="O13" s="108">
        <v>580.86942861269995</v>
      </c>
      <c r="P13" s="112">
        <v>113575</v>
      </c>
      <c r="Q13" s="108">
        <v>601.51575437168003</v>
      </c>
      <c r="R13" s="112">
        <v>138600</v>
      </c>
      <c r="S13" s="108">
        <v>634.30696828411999</v>
      </c>
      <c r="T13" s="112">
        <v>98500</v>
      </c>
      <c r="U13" s="108">
        <v>593.11131025611996</v>
      </c>
      <c r="V13" s="112">
        <v>484741</v>
      </c>
      <c r="W13" s="108">
        <v>603.47361267886004</v>
      </c>
    </row>
    <row r="14" spans="1:30" x14ac:dyDescent="0.3">
      <c r="A14" s="149" t="s">
        <v>4</v>
      </c>
      <c r="B14" s="148" t="s">
        <v>12</v>
      </c>
      <c r="C14" s="14" t="s">
        <v>7</v>
      </c>
      <c r="D14" s="111">
        <v>23970.68</v>
      </c>
      <c r="E14" s="110">
        <v>468.78718226183003</v>
      </c>
      <c r="F14" s="111">
        <v>18050.942999999999</v>
      </c>
      <c r="G14" s="110">
        <v>483.66810620451002</v>
      </c>
      <c r="H14" s="111">
        <v>78186</v>
      </c>
      <c r="I14" s="110">
        <v>498.11288525376</v>
      </c>
      <c r="J14" s="111">
        <v>65492</v>
      </c>
      <c r="K14" s="110">
        <v>524.94507786941995</v>
      </c>
      <c r="L14" s="111">
        <v>85000</v>
      </c>
      <c r="M14" s="110">
        <v>528.00673466600995</v>
      </c>
      <c r="N14" s="111">
        <v>120207.62300000001</v>
      </c>
      <c r="O14" s="110">
        <v>490.09593174107999</v>
      </c>
      <c r="P14" s="111">
        <v>243492</v>
      </c>
      <c r="Q14" s="110">
        <v>515.39141156321</v>
      </c>
      <c r="R14" s="111">
        <v>101000</v>
      </c>
      <c r="S14" s="110">
        <v>506.58642700906</v>
      </c>
      <c r="T14" s="111">
        <v>187000</v>
      </c>
      <c r="U14" s="110">
        <v>478.77946591355999</v>
      </c>
      <c r="V14" s="111">
        <v>651699.62300000002</v>
      </c>
      <c r="W14" s="110">
        <v>498.85550084883999</v>
      </c>
    </row>
    <row r="15" spans="1:30" x14ac:dyDescent="0.3">
      <c r="A15" s="48"/>
      <c r="B15" s="147" t="s">
        <v>12</v>
      </c>
      <c r="C15" s="53" t="s">
        <v>8</v>
      </c>
      <c r="D15" s="112">
        <v>0</v>
      </c>
      <c r="E15" s="108">
        <v>0</v>
      </c>
      <c r="F15" s="112">
        <v>0</v>
      </c>
      <c r="G15" s="108">
        <v>0</v>
      </c>
      <c r="H15" s="112">
        <v>27880</v>
      </c>
      <c r="I15" s="108">
        <v>480.48080330581001</v>
      </c>
      <c r="J15" s="112">
        <v>0</v>
      </c>
      <c r="K15" s="108">
        <v>0</v>
      </c>
      <c r="L15" s="112">
        <v>25000</v>
      </c>
      <c r="M15" s="108">
        <v>462.81257945703999</v>
      </c>
      <c r="N15" s="112">
        <v>27880</v>
      </c>
      <c r="O15" s="108">
        <v>473.16719068026998</v>
      </c>
      <c r="P15" s="112">
        <v>60000</v>
      </c>
      <c r="Q15" s="108">
        <v>442.39665468273</v>
      </c>
      <c r="R15" s="112">
        <v>10000</v>
      </c>
      <c r="S15" s="108">
        <v>471.84876246621002</v>
      </c>
      <c r="T15" s="112">
        <v>50000</v>
      </c>
      <c r="U15" s="108">
        <v>455.33538016289998</v>
      </c>
      <c r="V15" s="112">
        <v>147880</v>
      </c>
      <c r="W15" s="108">
        <v>454.56422227438998</v>
      </c>
    </row>
    <row r="16" spans="1:30" x14ac:dyDescent="0.3">
      <c r="A16" s="48"/>
      <c r="B16" s="147" t="s">
        <v>12</v>
      </c>
      <c r="C16" s="53" t="s">
        <v>9</v>
      </c>
      <c r="D16" s="112">
        <v>23970.68</v>
      </c>
      <c r="E16" s="108">
        <v>477.29355421290001</v>
      </c>
      <c r="F16" s="112">
        <v>18050.942999999999</v>
      </c>
      <c r="G16" s="108">
        <v>483.66810620451002</v>
      </c>
      <c r="H16" s="112">
        <v>50306</v>
      </c>
      <c r="I16" s="108">
        <v>507.88473045529997</v>
      </c>
      <c r="J16" s="112">
        <v>65492</v>
      </c>
      <c r="K16" s="108">
        <v>524.94507786941995</v>
      </c>
      <c r="L16" s="112">
        <v>60000</v>
      </c>
      <c r="M16" s="108">
        <v>555.17096600308003</v>
      </c>
      <c r="N16" s="112">
        <v>92327.623000000007</v>
      </c>
      <c r="O16" s="108">
        <v>495.20787208396001</v>
      </c>
      <c r="P16" s="112">
        <v>183492</v>
      </c>
      <c r="Q16" s="108">
        <v>539.25994759109994</v>
      </c>
      <c r="R16" s="112">
        <v>91000</v>
      </c>
      <c r="S16" s="108">
        <v>510.40375278300002</v>
      </c>
      <c r="T16" s="112">
        <v>137000</v>
      </c>
      <c r="U16" s="108">
        <v>487.33570158897999</v>
      </c>
      <c r="V16" s="112">
        <v>503819.62300000002</v>
      </c>
      <c r="W16" s="108">
        <v>511.85577709172998</v>
      </c>
    </row>
    <row r="17" spans="1:23" x14ac:dyDescent="0.3">
      <c r="A17" s="149" t="s">
        <v>5</v>
      </c>
      <c r="B17" s="148" t="s">
        <v>13</v>
      </c>
      <c r="C17" s="14" t="s">
        <v>7</v>
      </c>
      <c r="D17" s="111">
        <v>0</v>
      </c>
      <c r="E17" s="110">
        <v>0</v>
      </c>
      <c r="F17" s="111">
        <v>0</v>
      </c>
      <c r="G17" s="110">
        <v>0</v>
      </c>
      <c r="H17" s="111">
        <v>8500</v>
      </c>
      <c r="I17" s="110">
        <v>561.73628187319002</v>
      </c>
      <c r="J17" s="111">
        <v>0</v>
      </c>
      <c r="K17" s="110">
        <v>0</v>
      </c>
      <c r="L17" s="111">
        <v>0</v>
      </c>
      <c r="M17" s="110">
        <v>0</v>
      </c>
      <c r="N17" s="111">
        <v>8500</v>
      </c>
      <c r="O17" s="110">
        <v>566.12334069671999</v>
      </c>
      <c r="P17" s="111">
        <v>0</v>
      </c>
      <c r="Q17" s="110">
        <v>0</v>
      </c>
      <c r="R17" s="111">
        <v>0</v>
      </c>
      <c r="S17" s="110">
        <v>0</v>
      </c>
      <c r="T17" s="111">
        <v>0</v>
      </c>
      <c r="U17" s="110">
        <v>0</v>
      </c>
      <c r="V17" s="111">
        <v>8500</v>
      </c>
      <c r="W17" s="110">
        <v>566.12334069671999</v>
      </c>
    </row>
    <row r="18" spans="1:23" x14ac:dyDescent="0.3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</row>
    <row r="19" spans="1:23" x14ac:dyDescent="0.3">
      <c r="A19" s="48"/>
      <c r="B19" s="147" t="s">
        <v>13</v>
      </c>
      <c r="C19" s="53" t="s">
        <v>9</v>
      </c>
      <c r="D19" s="112">
        <v>0</v>
      </c>
      <c r="E19" s="108">
        <v>0</v>
      </c>
      <c r="F19" s="112">
        <v>0</v>
      </c>
      <c r="G19" s="108">
        <v>0</v>
      </c>
      <c r="H19" s="112">
        <v>8500</v>
      </c>
      <c r="I19" s="108">
        <v>561.73628187319002</v>
      </c>
      <c r="J19" s="112">
        <v>0</v>
      </c>
      <c r="K19" s="108">
        <v>0</v>
      </c>
      <c r="L19" s="112">
        <v>0</v>
      </c>
      <c r="M19" s="108">
        <v>0</v>
      </c>
      <c r="N19" s="112">
        <v>8500</v>
      </c>
      <c r="O19" s="108">
        <v>566.12334069671999</v>
      </c>
      <c r="P19" s="112">
        <v>0</v>
      </c>
      <c r="Q19" s="108">
        <v>0</v>
      </c>
      <c r="R19" s="112">
        <v>0</v>
      </c>
      <c r="S19" s="108">
        <v>0</v>
      </c>
      <c r="T19" s="112">
        <v>0</v>
      </c>
      <c r="U19" s="108">
        <v>0</v>
      </c>
      <c r="V19" s="112">
        <v>8500</v>
      </c>
      <c r="W19" s="108">
        <v>566.12334069671999</v>
      </c>
    </row>
    <row r="20" spans="1:23" ht="6.75" customHeight="1" x14ac:dyDescent="0.3"/>
    <row r="21" spans="1:23" ht="17.399999999999999" x14ac:dyDescent="0.45">
      <c r="A21" s="187" t="s">
        <v>66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</row>
    <row r="22" spans="1:23" x14ac:dyDescent="0.3">
      <c r="A22" s="152" t="s">
        <v>64</v>
      </c>
      <c r="B22" s="151" t="s">
        <v>65</v>
      </c>
      <c r="C22" s="2" t="s">
        <v>7</v>
      </c>
      <c r="D22" s="60">
        <v>1</v>
      </c>
      <c r="E22" s="17">
        <v>0.99989984242223373</v>
      </c>
      <c r="F22" s="60">
        <v>1</v>
      </c>
      <c r="G22" s="17">
        <v>1.0000000000000131</v>
      </c>
      <c r="H22" s="60">
        <v>1.0000000000000002</v>
      </c>
      <c r="I22" s="17">
        <v>1.0000000000000013</v>
      </c>
      <c r="J22" s="60">
        <v>1</v>
      </c>
      <c r="K22" s="17">
        <v>0.99999999999999123</v>
      </c>
      <c r="L22" s="60">
        <v>1</v>
      </c>
      <c r="M22" s="17">
        <v>1.0000000000000029</v>
      </c>
      <c r="N22" s="60">
        <v>1</v>
      </c>
      <c r="O22" s="17">
        <v>1.000000000000008</v>
      </c>
      <c r="P22" s="60">
        <v>1</v>
      </c>
      <c r="Q22" s="17">
        <v>0.999999999999995</v>
      </c>
      <c r="R22" s="60">
        <v>1</v>
      </c>
      <c r="S22" s="17">
        <v>1.0000000000000024</v>
      </c>
      <c r="T22" s="60">
        <v>1</v>
      </c>
      <c r="U22" s="17">
        <v>0.99999999999999334</v>
      </c>
      <c r="V22" s="60">
        <v>1</v>
      </c>
      <c r="W22" s="17">
        <v>0.99999999999998956</v>
      </c>
    </row>
    <row r="23" spans="1:23" x14ac:dyDescent="0.3">
      <c r="A23" s="149" t="s">
        <v>1</v>
      </c>
      <c r="B23" s="148" t="s">
        <v>6</v>
      </c>
      <c r="C23" s="14" t="s">
        <v>7</v>
      </c>
      <c r="D23" s="61">
        <v>0.56171536259144217</v>
      </c>
      <c r="E23" s="18">
        <v>0.41163385178252238</v>
      </c>
      <c r="F23" s="61">
        <v>0.60903742115787873</v>
      </c>
      <c r="G23" s="18">
        <v>0.51567524097312745</v>
      </c>
      <c r="H23" s="61">
        <v>0.57047199735465937</v>
      </c>
      <c r="I23" s="18">
        <v>0.51464342707790134</v>
      </c>
      <c r="J23" s="61">
        <v>0.61574188684627418</v>
      </c>
      <c r="K23" s="18">
        <v>0.56079195409850469</v>
      </c>
      <c r="L23" s="61">
        <v>0.59070094626869951</v>
      </c>
      <c r="M23" s="18">
        <v>0.52740638620423363</v>
      </c>
      <c r="N23" s="61">
        <v>0.58069958709834224</v>
      </c>
      <c r="O23" s="18">
        <v>0.48627050033510283</v>
      </c>
      <c r="P23" s="61">
        <v>0.55871465822760935</v>
      </c>
      <c r="Q23" s="18">
        <v>0.49789173813099519</v>
      </c>
      <c r="R23" s="61">
        <v>0.48428712544589464</v>
      </c>
      <c r="S23" s="18">
        <v>0.42478293087144886</v>
      </c>
      <c r="T23" s="61">
        <v>0.53479388523775828</v>
      </c>
      <c r="U23" s="18">
        <v>0.479599329122815</v>
      </c>
      <c r="V23" s="61">
        <v>0.5355953443246384</v>
      </c>
      <c r="W23" s="18">
        <v>0.46907739680503685</v>
      </c>
    </row>
    <row r="24" spans="1:23" x14ac:dyDescent="0.3">
      <c r="A24" s="48"/>
      <c r="B24" s="147" t="s">
        <v>6</v>
      </c>
      <c r="C24" s="53" t="s">
        <v>8</v>
      </c>
      <c r="D24" s="62">
        <v>0.43709197251457255</v>
      </c>
      <c r="E24" s="52">
        <v>0.33999926450711998</v>
      </c>
      <c r="F24" s="62">
        <v>0.45051331340276091</v>
      </c>
      <c r="G24" s="52">
        <v>0.3627744702918782</v>
      </c>
      <c r="H24" s="62">
        <v>0.41138415000061235</v>
      </c>
      <c r="I24" s="52">
        <v>0.34892733531383063</v>
      </c>
      <c r="J24" s="62">
        <v>0.43338376197680284</v>
      </c>
      <c r="K24" s="52">
        <v>0.37976007201772621</v>
      </c>
      <c r="L24" s="62">
        <v>0.50089384869579345</v>
      </c>
      <c r="M24" s="52">
        <v>0.4410589071489775</v>
      </c>
      <c r="N24" s="62">
        <v>0.43243149908315193</v>
      </c>
      <c r="O24" s="52">
        <v>0.35120205719809433</v>
      </c>
      <c r="P24" s="62">
        <v>0.40714111214111365</v>
      </c>
      <c r="Q24" s="52">
        <v>0.35291180458032423</v>
      </c>
      <c r="R24" s="62">
        <v>0.38159317753867195</v>
      </c>
      <c r="S24" s="52">
        <v>0.32687721486821791</v>
      </c>
      <c r="T24" s="62">
        <v>0.43465024461515861</v>
      </c>
      <c r="U24" s="52">
        <v>0.38397609031553709</v>
      </c>
      <c r="V24" s="62">
        <v>0.41230980281931934</v>
      </c>
      <c r="W24" s="52">
        <v>0.35297377785306799</v>
      </c>
    </row>
    <row r="25" spans="1:23" x14ac:dyDescent="0.3">
      <c r="A25" s="48"/>
      <c r="B25" s="147" t="s">
        <v>6</v>
      </c>
      <c r="C25" s="53" t="s">
        <v>9</v>
      </c>
      <c r="D25" s="62">
        <v>0.12462339007686964</v>
      </c>
      <c r="E25" s="52">
        <v>7.163458727539955E-2</v>
      </c>
      <c r="F25" s="62">
        <v>0.15852410775511783</v>
      </c>
      <c r="G25" s="52">
        <v>0.15290077068124558</v>
      </c>
      <c r="H25" s="62">
        <v>0.15908784735404699</v>
      </c>
      <c r="I25" s="52">
        <v>0.1657160917640661</v>
      </c>
      <c r="J25" s="62">
        <v>0.18235812486947131</v>
      </c>
      <c r="K25" s="52">
        <v>0.18103188208078325</v>
      </c>
      <c r="L25" s="62">
        <v>8.9807097572906031E-2</v>
      </c>
      <c r="M25" s="52">
        <v>8.6347479055257456E-2</v>
      </c>
      <c r="N25" s="62">
        <v>0.14826808801519029</v>
      </c>
      <c r="O25" s="52">
        <v>0.13506844313700353</v>
      </c>
      <c r="P25" s="62">
        <v>0.15157354608649568</v>
      </c>
      <c r="Q25" s="52">
        <v>0.14497993355067501</v>
      </c>
      <c r="R25" s="62">
        <v>0.10269394790722269</v>
      </c>
      <c r="S25" s="52">
        <v>9.7905716003232335E-2</v>
      </c>
      <c r="T25" s="62">
        <v>0.10014364062259969</v>
      </c>
      <c r="U25" s="52">
        <v>9.5623238807271665E-2</v>
      </c>
      <c r="V25" s="62">
        <v>0.12328554150531901</v>
      </c>
      <c r="W25" s="52">
        <v>0.11610361895197073</v>
      </c>
    </row>
    <row r="26" spans="1:23" x14ac:dyDescent="0.3">
      <c r="A26" s="149" t="s">
        <v>2</v>
      </c>
      <c r="B26" s="148" t="s">
        <v>10</v>
      </c>
      <c r="C26" s="14" t="s">
        <v>7</v>
      </c>
      <c r="D26" s="61">
        <v>0.36933378074771389</v>
      </c>
      <c r="E26" s="18">
        <v>0.51202145644697206</v>
      </c>
      <c r="F26" s="61">
        <v>0.3152020361843707</v>
      </c>
      <c r="G26" s="18">
        <v>0.3987256973472641</v>
      </c>
      <c r="H26" s="61">
        <v>0.29231932690776824</v>
      </c>
      <c r="I26" s="18">
        <v>0.33870973329498499</v>
      </c>
      <c r="J26" s="61">
        <v>0.30577076870571573</v>
      </c>
      <c r="K26" s="18">
        <v>0.3615434717255438</v>
      </c>
      <c r="L26" s="61">
        <v>0.28024068588945911</v>
      </c>
      <c r="M26" s="18">
        <v>0.33974676047658925</v>
      </c>
      <c r="N26" s="61">
        <v>0.32374607709850467</v>
      </c>
      <c r="O26" s="18">
        <v>0.4076948009698832</v>
      </c>
      <c r="P26" s="61">
        <v>0.33265326797972217</v>
      </c>
      <c r="Q26" s="18">
        <v>0.3943118117820798</v>
      </c>
      <c r="R26" s="61">
        <v>0.45310286465516614</v>
      </c>
      <c r="S26" s="18">
        <v>0.50970574773234767</v>
      </c>
      <c r="T26" s="61">
        <v>0.38236887046441559</v>
      </c>
      <c r="U26" s="18">
        <v>0.43851323557874594</v>
      </c>
      <c r="V26" s="61">
        <v>0.37844195786024726</v>
      </c>
      <c r="W26" s="18">
        <v>0.44289061230129223</v>
      </c>
    </row>
    <row r="27" spans="1:23" x14ac:dyDescent="0.3">
      <c r="A27" s="48"/>
      <c r="B27" s="147" t="s">
        <v>10</v>
      </c>
      <c r="C27" s="53" t="s">
        <v>8</v>
      </c>
      <c r="D27" s="62">
        <v>3.2902970495737774E-2</v>
      </c>
      <c r="E27" s="52">
        <v>4.3875427268680614E-2</v>
      </c>
      <c r="F27" s="62">
        <v>7.1992316015075343E-3</v>
      </c>
      <c r="G27" s="52">
        <v>9.7509431663149147E-3</v>
      </c>
      <c r="H27" s="62">
        <v>2.6306443119052576E-2</v>
      </c>
      <c r="I27" s="52">
        <v>3.2154404183876467E-2</v>
      </c>
      <c r="J27" s="62">
        <v>2.365154316742819E-2</v>
      </c>
      <c r="K27" s="52">
        <v>2.7003658133620753E-2</v>
      </c>
      <c r="L27" s="62">
        <v>3.1283907696180668E-2</v>
      </c>
      <c r="M27" s="52">
        <v>3.601759056386971E-2</v>
      </c>
      <c r="N27" s="62">
        <v>2.1935703183776571E-2</v>
      </c>
      <c r="O27" s="52">
        <v>2.7714465821004938E-2</v>
      </c>
      <c r="P27" s="62">
        <v>2.6768065972626813E-2</v>
      </c>
      <c r="Q27" s="52">
        <v>3.0466528448401042E-2</v>
      </c>
      <c r="R27" s="62">
        <v>2.7844019364864907E-2</v>
      </c>
      <c r="S27" s="52">
        <v>3.1594610414725957E-2</v>
      </c>
      <c r="T27" s="62">
        <v>2.4248465758923716E-2</v>
      </c>
      <c r="U27" s="52">
        <v>2.7125862930935291E-2</v>
      </c>
      <c r="V27" s="62">
        <v>2.5418898886460047E-2</v>
      </c>
      <c r="W27" s="52">
        <v>2.9411721927569072E-2</v>
      </c>
    </row>
    <row r="28" spans="1:23" x14ac:dyDescent="0.3">
      <c r="A28" s="48"/>
      <c r="B28" s="147" t="s">
        <v>10</v>
      </c>
      <c r="C28" s="53" t="s">
        <v>9</v>
      </c>
      <c r="D28" s="62">
        <v>0.33643081025197613</v>
      </c>
      <c r="E28" s="52">
        <v>0.46814602917829268</v>
      </c>
      <c r="F28" s="62">
        <v>0.30800280458286317</v>
      </c>
      <c r="G28" s="52">
        <v>0.38897475418094979</v>
      </c>
      <c r="H28" s="62">
        <v>0.26601288378871568</v>
      </c>
      <c r="I28" s="52">
        <v>0.30655532911110811</v>
      </c>
      <c r="J28" s="62">
        <v>0.28211922553828755</v>
      </c>
      <c r="K28" s="52">
        <v>0.33453981359192442</v>
      </c>
      <c r="L28" s="62">
        <v>0.24895677819327844</v>
      </c>
      <c r="M28" s="52">
        <v>0.30372916991271881</v>
      </c>
      <c r="N28" s="62">
        <v>0.30181037391472809</v>
      </c>
      <c r="O28" s="52">
        <v>0.3799803351488798</v>
      </c>
      <c r="P28" s="62">
        <v>0.30588520200709535</v>
      </c>
      <c r="Q28" s="52">
        <v>0.36384528333368105</v>
      </c>
      <c r="R28" s="62">
        <v>0.42525884529030122</v>
      </c>
      <c r="S28" s="52">
        <v>0.47811113731762461</v>
      </c>
      <c r="T28" s="62">
        <v>0.35812040470549189</v>
      </c>
      <c r="U28" s="52">
        <v>0.41138737264781156</v>
      </c>
      <c r="V28" s="62">
        <v>0.35302305897378722</v>
      </c>
      <c r="W28" s="52">
        <v>0.41347889037372376</v>
      </c>
    </row>
    <row r="29" spans="1:23" x14ac:dyDescent="0.3">
      <c r="A29" s="12" t="s">
        <v>3</v>
      </c>
      <c r="B29" s="150" t="s">
        <v>11</v>
      </c>
      <c r="C29" s="15" t="s">
        <v>7</v>
      </c>
      <c r="D29" s="61">
        <v>4.0691932375542125E-2</v>
      </c>
      <c r="E29" s="18">
        <v>4.6062569105160864E-2</v>
      </c>
      <c r="F29" s="61">
        <v>5.618047345741746E-2</v>
      </c>
      <c r="G29" s="18">
        <v>6.6592833338557783E-2</v>
      </c>
      <c r="H29" s="61">
        <v>4.8738768528610914E-2</v>
      </c>
      <c r="I29" s="18">
        <v>5.9784711054535235E-2</v>
      </c>
      <c r="J29" s="61">
        <v>1.176668347621449E-2</v>
      </c>
      <c r="K29" s="18">
        <v>1.2658858673112111E-2</v>
      </c>
      <c r="L29" s="61">
        <v>6.134255755445546E-2</v>
      </c>
      <c r="M29" s="18">
        <v>6.6409643968724438E-2</v>
      </c>
      <c r="N29" s="61">
        <v>4.8751421232965698E-2</v>
      </c>
      <c r="O29" s="18">
        <v>5.8300389322603959E-2</v>
      </c>
      <c r="P29" s="61">
        <v>3.4553424934262549E-2</v>
      </c>
      <c r="Q29" s="18">
        <v>3.7997598811658782E-2</v>
      </c>
      <c r="R29" s="61">
        <v>3.6327337414347113E-2</v>
      </c>
      <c r="S29" s="18">
        <v>4.1527498270449457E-2</v>
      </c>
      <c r="T29" s="61">
        <v>3.0415705605123966E-2</v>
      </c>
      <c r="U29" s="18">
        <v>3.415335675346947E-2</v>
      </c>
      <c r="V29" s="61">
        <v>3.6866282687569016E-2</v>
      </c>
      <c r="W29" s="18">
        <v>4.1837511892609043E-2</v>
      </c>
    </row>
    <row r="30" spans="1:23" x14ac:dyDescent="0.3">
      <c r="A30" s="48"/>
      <c r="B30" s="147" t="s">
        <v>11</v>
      </c>
      <c r="C30" s="53" t="s">
        <v>8</v>
      </c>
      <c r="D30" s="62">
        <v>0</v>
      </c>
      <c r="E30" s="52">
        <v>0</v>
      </c>
      <c r="F30" s="62">
        <v>0</v>
      </c>
      <c r="G30" s="52">
        <v>0</v>
      </c>
      <c r="H30" s="62">
        <v>0</v>
      </c>
      <c r="I30" s="52">
        <v>0</v>
      </c>
      <c r="J30" s="62">
        <v>0</v>
      </c>
      <c r="K30" s="52">
        <v>0</v>
      </c>
      <c r="L30" s="62">
        <v>0</v>
      </c>
      <c r="M30" s="52">
        <v>0</v>
      </c>
      <c r="N30" s="62">
        <v>0</v>
      </c>
      <c r="O30" s="52">
        <v>0</v>
      </c>
      <c r="P30" s="62">
        <v>0</v>
      </c>
      <c r="Q30" s="52">
        <v>0</v>
      </c>
      <c r="R30" s="62">
        <v>2.6022448004546641E-4</v>
      </c>
      <c r="S30" s="52">
        <v>3.1715784557896117E-4</v>
      </c>
      <c r="T30" s="62">
        <v>2.8032908391819327E-3</v>
      </c>
      <c r="U30" s="52">
        <v>3.005809221251046E-3</v>
      </c>
      <c r="V30" s="62">
        <v>8.1802616600857941E-4</v>
      </c>
      <c r="W30" s="52">
        <v>8.7800236324910464E-4</v>
      </c>
    </row>
    <row r="31" spans="1:23" x14ac:dyDescent="0.3">
      <c r="A31" s="48"/>
      <c r="B31" s="147" t="s">
        <v>11</v>
      </c>
      <c r="C31" s="53" t="s">
        <v>9</v>
      </c>
      <c r="D31" s="62">
        <v>4.0691932375542125E-2</v>
      </c>
      <c r="E31" s="52">
        <v>4.6180227937129656E-2</v>
      </c>
      <c r="F31" s="62">
        <v>5.618047345741746E-2</v>
      </c>
      <c r="G31" s="52">
        <v>6.6592833338557783E-2</v>
      </c>
      <c r="H31" s="62">
        <v>4.8738768528610914E-2</v>
      </c>
      <c r="I31" s="52">
        <v>5.9784711054535235E-2</v>
      </c>
      <c r="J31" s="62">
        <v>1.176668347621449E-2</v>
      </c>
      <c r="K31" s="52">
        <v>1.2658858673112111E-2</v>
      </c>
      <c r="L31" s="62">
        <v>6.134255755445546E-2</v>
      </c>
      <c r="M31" s="52">
        <v>6.6409643968724438E-2</v>
      </c>
      <c r="N31" s="62">
        <v>4.8751421232965698E-2</v>
      </c>
      <c r="O31" s="52">
        <v>5.8333202761921561E-2</v>
      </c>
      <c r="P31" s="62">
        <v>3.4553424934262549E-2</v>
      </c>
      <c r="Q31" s="52">
        <v>3.7997598811658782E-2</v>
      </c>
      <c r="R31" s="62">
        <v>3.6067112934301648E-2</v>
      </c>
      <c r="S31" s="52">
        <v>4.1210340424870796E-2</v>
      </c>
      <c r="T31" s="62">
        <v>2.7612414765942034E-2</v>
      </c>
      <c r="U31" s="52">
        <v>3.1147547532218468E-2</v>
      </c>
      <c r="V31" s="62">
        <v>3.6048256521560434E-2</v>
      </c>
      <c r="W31" s="52">
        <v>4.0959509529360255E-2</v>
      </c>
    </row>
    <row r="32" spans="1:23" x14ac:dyDescent="0.3">
      <c r="A32" s="149" t="s">
        <v>4</v>
      </c>
      <c r="B32" s="148" t="s">
        <v>12</v>
      </c>
      <c r="C32" s="14" t="s">
        <v>7</v>
      </c>
      <c r="D32" s="61">
        <v>2.8258924285301738E-2</v>
      </c>
      <c r="E32" s="18">
        <v>3.0181965087578411E-2</v>
      </c>
      <c r="F32" s="61">
        <v>1.9580069200333162E-2</v>
      </c>
      <c r="G32" s="18">
        <v>1.9006228341063858E-2</v>
      </c>
      <c r="H32" s="61">
        <v>7.9794986099714652E-2</v>
      </c>
      <c r="I32" s="18">
        <v>7.7375768499735612E-2</v>
      </c>
      <c r="J32" s="61">
        <v>6.6720660971795617E-2</v>
      </c>
      <c r="K32" s="18">
        <v>6.5005715502830602E-2</v>
      </c>
      <c r="L32" s="61">
        <v>6.7715810287385894E-2</v>
      </c>
      <c r="M32" s="18">
        <v>6.6437209350455592E-2</v>
      </c>
      <c r="N32" s="61">
        <v>4.3711996063778555E-2</v>
      </c>
      <c r="O32" s="18">
        <v>4.4129779439042893E-2</v>
      </c>
      <c r="P32" s="61">
        <v>7.4078648858405954E-2</v>
      </c>
      <c r="Q32" s="18">
        <v>6.9798851275261323E-2</v>
      </c>
      <c r="R32" s="61">
        <v>2.6282672484592109E-2</v>
      </c>
      <c r="S32" s="18">
        <v>2.3983823125756459E-2</v>
      </c>
      <c r="T32" s="61">
        <v>5.2421538692702135E-2</v>
      </c>
      <c r="U32" s="18">
        <v>4.7734078544963039E-2</v>
      </c>
      <c r="V32" s="61">
        <v>4.8464303999266052E-2</v>
      </c>
      <c r="W32" s="18">
        <v>4.5520701205612892E-2</v>
      </c>
    </row>
    <row r="33" spans="1:23" x14ac:dyDescent="0.3">
      <c r="A33" s="48"/>
      <c r="B33" s="147" t="s">
        <v>12</v>
      </c>
      <c r="C33" s="53" t="s">
        <v>8</v>
      </c>
      <c r="D33" s="62">
        <v>0</v>
      </c>
      <c r="E33" s="52">
        <v>0</v>
      </c>
      <c r="F33" s="62">
        <v>0</v>
      </c>
      <c r="G33" s="52">
        <v>0</v>
      </c>
      <c r="H33" s="62">
        <v>2.845374123832968E-2</v>
      </c>
      <c r="I33" s="52">
        <v>2.66144205056522E-2</v>
      </c>
      <c r="J33" s="62">
        <v>0</v>
      </c>
      <c r="K33" s="52">
        <v>0</v>
      </c>
      <c r="L33" s="62">
        <v>1.9916414790407618E-2</v>
      </c>
      <c r="M33" s="52">
        <v>1.712766490890295E-2</v>
      </c>
      <c r="N33" s="62">
        <v>1.0138212701021016E-2</v>
      </c>
      <c r="O33" s="52">
        <v>9.8815720698831599E-3</v>
      </c>
      <c r="P33" s="62">
        <v>1.8254065560693398E-2</v>
      </c>
      <c r="Q33" s="52">
        <v>1.4763505348220027E-2</v>
      </c>
      <c r="R33" s="62">
        <v>2.602244800454664E-3</v>
      </c>
      <c r="S33" s="52">
        <v>2.2118023223944472E-3</v>
      </c>
      <c r="T33" s="62">
        <v>1.4016454195909663E-2</v>
      </c>
      <c r="U33" s="52">
        <v>1.2138159001033932E-2</v>
      </c>
      <c r="V33" s="62">
        <v>1.0997246311758975E-2</v>
      </c>
      <c r="W33" s="52">
        <v>9.4122054925884994E-3</v>
      </c>
    </row>
    <row r="34" spans="1:23" x14ac:dyDescent="0.3">
      <c r="A34" s="48"/>
      <c r="B34" s="147" t="s">
        <v>12</v>
      </c>
      <c r="C34" s="53" t="s">
        <v>9</v>
      </c>
      <c r="D34" s="62">
        <v>2.8258924285301738E-2</v>
      </c>
      <c r="E34" s="52">
        <v>3.072963155749003E-2</v>
      </c>
      <c r="F34" s="62">
        <v>1.9580069200333162E-2</v>
      </c>
      <c r="G34" s="52">
        <v>1.9006228341063858E-2</v>
      </c>
      <c r="H34" s="62">
        <v>5.1341244861384965E-2</v>
      </c>
      <c r="I34" s="52">
        <v>5.0761347994083064E-2</v>
      </c>
      <c r="J34" s="62">
        <v>6.6720660971795617E-2</v>
      </c>
      <c r="K34" s="52">
        <v>6.5005715502830602E-2</v>
      </c>
      <c r="L34" s="62">
        <v>4.7799395496978279E-2</v>
      </c>
      <c r="M34" s="52">
        <v>4.9309544441552576E-2</v>
      </c>
      <c r="N34" s="62">
        <v>3.3573783362757542E-2</v>
      </c>
      <c r="O34" s="52">
        <v>3.4248207369160136E-2</v>
      </c>
      <c r="P34" s="62">
        <v>5.5824583297712553E-2</v>
      </c>
      <c r="Q34" s="52">
        <v>5.5035345927041728E-2</v>
      </c>
      <c r="R34" s="62">
        <v>2.3680427684137445E-2</v>
      </c>
      <c r="S34" s="52">
        <v>2.1772020803362029E-2</v>
      </c>
      <c r="T34" s="62">
        <v>3.8405084496792474E-2</v>
      </c>
      <c r="U34" s="52">
        <v>3.5595919543928864E-2</v>
      </c>
      <c r="V34" s="62">
        <v>3.7467057687507084E-2</v>
      </c>
      <c r="W34" s="52">
        <v>3.6108495713024248E-2</v>
      </c>
    </row>
    <row r="35" spans="1:23" x14ac:dyDescent="0.3">
      <c r="A35" s="149" t="s">
        <v>5</v>
      </c>
      <c r="B35" s="148" t="s">
        <v>13</v>
      </c>
      <c r="C35" s="14" t="s">
        <v>7</v>
      </c>
      <c r="D35" s="61">
        <v>0</v>
      </c>
      <c r="E35" s="18">
        <v>0</v>
      </c>
      <c r="F35" s="61">
        <v>0</v>
      </c>
      <c r="G35" s="18">
        <v>0</v>
      </c>
      <c r="H35" s="61">
        <v>8.6749211092468533E-3</v>
      </c>
      <c r="I35" s="18">
        <v>9.4863600728442542E-3</v>
      </c>
      <c r="J35" s="61">
        <v>0</v>
      </c>
      <c r="K35" s="18">
        <v>0</v>
      </c>
      <c r="L35" s="61">
        <v>0</v>
      </c>
      <c r="M35" s="18">
        <v>0</v>
      </c>
      <c r="N35" s="61">
        <v>3.0909185064088465E-3</v>
      </c>
      <c r="O35" s="18">
        <v>3.6045299333751619E-3</v>
      </c>
      <c r="P35" s="61">
        <v>0</v>
      </c>
      <c r="Q35" s="18">
        <v>0</v>
      </c>
      <c r="R35" s="61">
        <v>0</v>
      </c>
      <c r="S35" s="18">
        <v>0</v>
      </c>
      <c r="T35" s="61">
        <v>0</v>
      </c>
      <c r="U35" s="18">
        <v>0</v>
      </c>
      <c r="V35" s="61">
        <v>6.3211112827935673E-4</v>
      </c>
      <c r="W35" s="18">
        <v>6.7377779543847699E-4</v>
      </c>
    </row>
    <row r="36" spans="1:23" x14ac:dyDescent="0.3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</row>
    <row r="37" spans="1:23" x14ac:dyDescent="0.3">
      <c r="A37" s="48"/>
      <c r="B37" s="147" t="s">
        <v>13</v>
      </c>
      <c r="C37" s="53" t="s">
        <v>9</v>
      </c>
      <c r="D37" s="62">
        <v>0</v>
      </c>
      <c r="E37" s="52">
        <v>0</v>
      </c>
      <c r="F37" s="62">
        <v>0</v>
      </c>
      <c r="G37" s="52">
        <v>0</v>
      </c>
      <c r="H37" s="62">
        <v>8.6749211092468533E-3</v>
      </c>
      <c r="I37" s="52">
        <v>9.4863600728442542E-3</v>
      </c>
      <c r="J37" s="62">
        <v>0</v>
      </c>
      <c r="K37" s="52">
        <v>0</v>
      </c>
      <c r="L37" s="62">
        <v>0</v>
      </c>
      <c r="M37" s="52">
        <v>0</v>
      </c>
      <c r="N37" s="62">
        <v>3.0909185064088465E-3</v>
      </c>
      <c r="O37" s="52">
        <v>3.6045299333751619E-3</v>
      </c>
      <c r="P37" s="62">
        <v>0</v>
      </c>
      <c r="Q37" s="52">
        <v>0</v>
      </c>
      <c r="R37" s="62">
        <v>0</v>
      </c>
      <c r="S37" s="52">
        <v>0</v>
      </c>
      <c r="T37" s="62">
        <v>0</v>
      </c>
      <c r="U37" s="52">
        <v>0</v>
      </c>
      <c r="V37" s="62">
        <v>6.3211112827935673E-4</v>
      </c>
      <c r="W37" s="52">
        <v>6.7377779543847699E-4</v>
      </c>
    </row>
  </sheetData>
  <mergeCells count="15">
    <mergeCell ref="Y3:Z3"/>
    <mergeCell ref="AA3:AB3"/>
    <mergeCell ref="AC3:AD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8" orientation="landscape" r:id="rId1"/>
  <customProperties>
    <customPr name="EpmWorksheetKeyString_GUID" r:id="rId2"/>
    <customPr name="QAA_DRILLPATH_NODE_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6011-88CB-4BA0-BD50-0A8171322D62}">
  <sheetPr>
    <tabColor theme="5"/>
    <pageSetUpPr fitToPage="1"/>
  </sheetPr>
  <dimension ref="A1:AD18"/>
  <sheetViews>
    <sheetView showGridLines="0" zoomScale="80" zoomScaleNormal="80" zoomScaleSheetLayoutView="100" workbookViewId="0">
      <selection activeCell="T39" sqref="T39"/>
    </sheetView>
  </sheetViews>
  <sheetFormatPr defaultColWidth="9.109375" defaultRowHeight="14.4" outlineLevelCol="1" x14ac:dyDescent="0.3"/>
  <cols>
    <col min="1" max="1" width="9.6640625" style="157" bestFit="1" customWidth="1"/>
    <col min="2" max="2" width="9.44140625" style="1" hidden="1" customWidth="1" outlineLevel="1"/>
    <col min="3" max="3" width="12.44140625" style="157" bestFit="1" customWidth="1" collapsed="1"/>
    <col min="4" max="4" width="10.5546875" style="157" bestFit="1" customWidth="1"/>
    <col min="5" max="5" width="15.5546875" style="157" bestFit="1" customWidth="1"/>
    <col min="6" max="6" width="10.5546875" style="157" bestFit="1" customWidth="1"/>
    <col min="7" max="7" width="15.5546875" style="157" bestFit="1" customWidth="1"/>
    <col min="8" max="8" width="10.5546875" style="157" bestFit="1" customWidth="1"/>
    <col min="9" max="9" width="15.5546875" style="157" bestFit="1" customWidth="1"/>
    <col min="10" max="10" width="10.5546875" style="157" bestFit="1" customWidth="1"/>
    <col min="11" max="11" width="15.5546875" style="157" bestFit="1" customWidth="1"/>
    <col min="12" max="12" width="10.5546875" style="157" bestFit="1" customWidth="1"/>
    <col min="13" max="13" width="15.5546875" style="157" bestFit="1" customWidth="1"/>
    <col min="14" max="14" width="10.5546875" style="157" bestFit="1" customWidth="1"/>
    <col min="15" max="15" width="15.5546875" style="157" bestFit="1" customWidth="1"/>
    <col min="16" max="16" width="10.5546875" style="157" bestFit="1" customWidth="1"/>
    <col min="17" max="17" width="15.5546875" style="157" bestFit="1" customWidth="1"/>
    <col min="18" max="18" width="12.33203125" style="157" bestFit="1" customWidth="1"/>
    <col min="19" max="19" width="15.5546875" style="157" bestFit="1" customWidth="1"/>
    <col min="20" max="20" width="12.33203125" style="157" bestFit="1" customWidth="1"/>
    <col min="21" max="21" width="15.5546875" style="157" bestFit="1" customWidth="1"/>
    <col min="22" max="22" width="12.33203125" style="157" bestFit="1" customWidth="1"/>
    <col min="23" max="23" width="15.5546875" style="157" bestFit="1" customWidth="1"/>
    <col min="24" max="25" width="9.109375" style="157"/>
    <col min="26" max="26" width="16" style="157" bestFit="1" customWidth="1"/>
    <col min="27" max="27" width="9.109375" style="157"/>
    <col min="28" max="28" width="16" style="157" bestFit="1" customWidth="1"/>
    <col min="29" max="29" width="13.88671875" style="157" customWidth="1"/>
    <col min="30" max="30" width="16" style="157" bestFit="1" customWidth="1"/>
    <col min="31" max="16384" width="9.109375" style="157"/>
  </cols>
  <sheetData>
    <row r="1" spans="1:30" ht="27" x14ac:dyDescent="0.75">
      <c r="A1" s="188" t="s">
        <v>62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</row>
    <row r="2" spans="1:30" s="6" customFormat="1" ht="37.5" customHeight="1" x14ac:dyDescent="0.45">
      <c r="A2" s="98"/>
      <c r="B2" s="156"/>
      <c r="C2" s="98"/>
      <c r="D2" s="186" t="s">
        <v>150</v>
      </c>
      <c r="E2" s="186"/>
      <c r="F2" s="186" t="s">
        <v>135</v>
      </c>
      <c r="G2" s="186"/>
      <c r="H2" s="186" t="s">
        <v>137</v>
      </c>
      <c r="I2" s="186"/>
      <c r="J2" s="186" t="s">
        <v>144</v>
      </c>
      <c r="K2" s="186"/>
      <c r="L2" s="186" t="s">
        <v>149</v>
      </c>
      <c r="M2" s="186"/>
      <c r="N2" s="186" t="s">
        <v>143</v>
      </c>
      <c r="O2" s="186"/>
      <c r="P2" s="186" t="s">
        <v>142</v>
      </c>
      <c r="Q2" s="186"/>
      <c r="R2" s="186" t="s">
        <v>141</v>
      </c>
      <c r="S2" s="186"/>
      <c r="T2" s="186" t="s">
        <v>140</v>
      </c>
      <c r="U2" s="186"/>
      <c r="V2" s="186" t="s">
        <v>139</v>
      </c>
      <c r="W2" s="186"/>
    </row>
    <row r="3" spans="1:30" ht="16.2" x14ac:dyDescent="0.45">
      <c r="A3" s="168"/>
      <c r="B3" s="155"/>
      <c r="C3" s="168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Y3" s="185"/>
      <c r="Z3" s="185"/>
      <c r="AA3" s="185"/>
      <c r="AB3" s="185"/>
      <c r="AC3" s="185"/>
      <c r="AD3" s="185"/>
    </row>
    <row r="4" spans="1:30" x14ac:dyDescent="0.3">
      <c r="A4" s="152" t="s">
        <v>17</v>
      </c>
      <c r="B4" s="3" t="s">
        <v>14</v>
      </c>
      <c r="C4" s="2" t="s">
        <v>7</v>
      </c>
      <c r="D4" s="38">
        <v>229038</v>
      </c>
      <c r="E4" s="4">
        <v>619.44996247871995</v>
      </c>
      <c r="F4" s="38">
        <v>256558</v>
      </c>
      <c r="G4" s="4">
        <v>625.94202022823004</v>
      </c>
      <c r="H4" s="38">
        <v>221272</v>
      </c>
      <c r="I4" s="4">
        <v>579.51359912905002</v>
      </c>
      <c r="J4" s="38">
        <v>211345</v>
      </c>
      <c r="K4" s="4">
        <v>632.31978427324998</v>
      </c>
      <c r="L4" s="38">
        <v>223571</v>
      </c>
      <c r="M4" s="4">
        <v>660.52608727344</v>
      </c>
      <c r="N4" s="38">
        <v>706868</v>
      </c>
      <c r="O4" s="4">
        <v>609.30491469184994</v>
      </c>
      <c r="P4" s="38">
        <v>760916</v>
      </c>
      <c r="Q4" s="4">
        <v>649.02823889525996</v>
      </c>
      <c r="R4" s="38">
        <v>1483200</v>
      </c>
      <c r="S4" s="4">
        <v>623.08300458986002</v>
      </c>
      <c r="T4" s="38">
        <v>1155500</v>
      </c>
      <c r="U4" s="4">
        <v>607.30997272676996</v>
      </c>
      <c r="V4" s="38">
        <v>4106484</v>
      </c>
      <c r="W4" s="4">
        <v>621.08058956495995</v>
      </c>
    </row>
    <row r="5" spans="1:30" x14ac:dyDescent="0.3">
      <c r="A5" s="63"/>
      <c r="B5" s="154" t="s">
        <v>14</v>
      </c>
      <c r="C5" s="65" t="s">
        <v>8</v>
      </c>
      <c r="D5" s="107">
        <v>6300</v>
      </c>
      <c r="E5" s="113">
        <v>605.67526822221998</v>
      </c>
      <c r="F5" s="107">
        <v>4141</v>
      </c>
      <c r="G5" s="113">
        <v>675.97597801918005</v>
      </c>
      <c r="H5" s="107">
        <v>12126</v>
      </c>
      <c r="I5" s="113">
        <v>599.73511813967002</v>
      </c>
      <c r="J5" s="107">
        <v>17966</v>
      </c>
      <c r="K5" s="113">
        <v>616.79383842079005</v>
      </c>
      <c r="L5" s="107">
        <v>6269</v>
      </c>
      <c r="M5" s="113">
        <v>654.37942749620004</v>
      </c>
      <c r="N5" s="107">
        <v>22567</v>
      </c>
      <c r="O5" s="113">
        <v>615.38346955018994</v>
      </c>
      <c r="P5" s="107">
        <v>31235</v>
      </c>
      <c r="Q5" s="113">
        <v>627.49573392121999</v>
      </c>
      <c r="R5" s="107">
        <v>67000</v>
      </c>
      <c r="S5" s="113">
        <v>629.13057549212999</v>
      </c>
      <c r="T5" s="107">
        <v>33000</v>
      </c>
      <c r="U5" s="113">
        <v>616.27515653416003</v>
      </c>
      <c r="V5" s="107">
        <v>153802</v>
      </c>
      <c r="W5" s="113">
        <v>624.02320340416998</v>
      </c>
    </row>
    <row r="6" spans="1:30" x14ac:dyDescent="0.3">
      <c r="A6" s="63"/>
      <c r="B6" s="154" t="s">
        <v>14</v>
      </c>
      <c r="C6" s="65" t="s">
        <v>9</v>
      </c>
      <c r="D6" s="107">
        <v>222738</v>
      </c>
      <c r="E6" s="113">
        <v>619.83957078002004</v>
      </c>
      <c r="F6" s="107">
        <v>252417</v>
      </c>
      <c r="G6" s="113">
        <v>625.12119350415003</v>
      </c>
      <c r="H6" s="107">
        <v>209146</v>
      </c>
      <c r="I6" s="113">
        <v>578.34118302009995</v>
      </c>
      <c r="J6" s="107">
        <v>193379</v>
      </c>
      <c r="K6" s="113">
        <v>633.76223222874</v>
      </c>
      <c r="L6" s="107">
        <v>217302</v>
      </c>
      <c r="M6" s="113">
        <v>660.70341380584</v>
      </c>
      <c r="N6" s="107">
        <v>684301</v>
      </c>
      <c r="O6" s="113">
        <v>609.10445502938001</v>
      </c>
      <c r="P6" s="107">
        <v>729681</v>
      </c>
      <c r="Q6" s="113">
        <v>649.94996742164994</v>
      </c>
      <c r="R6" s="107">
        <v>1416200</v>
      </c>
      <c r="S6" s="113">
        <v>622.79689581253001</v>
      </c>
      <c r="T6" s="107">
        <v>1122500</v>
      </c>
      <c r="U6" s="113">
        <v>607.04640830303003</v>
      </c>
      <c r="V6" s="107">
        <v>3952682</v>
      </c>
      <c r="W6" s="113">
        <v>620.96609012036004</v>
      </c>
    </row>
    <row r="7" spans="1:30" x14ac:dyDescent="0.3">
      <c r="A7" s="152" t="s">
        <v>18</v>
      </c>
      <c r="B7" s="3" t="s">
        <v>15</v>
      </c>
      <c r="C7" s="2" t="s">
        <v>7</v>
      </c>
      <c r="D7" s="114">
        <v>80068</v>
      </c>
      <c r="E7" s="115">
        <v>181.21143960384001</v>
      </c>
      <c r="F7" s="114">
        <v>170790</v>
      </c>
      <c r="G7" s="115">
        <v>405.47105260722998</v>
      </c>
      <c r="H7" s="114">
        <v>91917</v>
      </c>
      <c r="I7" s="115">
        <v>492.03579539890001</v>
      </c>
      <c r="J7" s="114">
        <v>144595</v>
      </c>
      <c r="K7" s="115">
        <v>492.12853262147001</v>
      </c>
      <c r="L7" s="114">
        <v>184000</v>
      </c>
      <c r="M7" s="115">
        <v>491.97095449007998</v>
      </c>
      <c r="N7" s="114">
        <v>342775</v>
      </c>
      <c r="O7" s="115">
        <v>376.29959252182999</v>
      </c>
      <c r="P7" s="114">
        <v>471595</v>
      </c>
      <c r="Q7" s="115">
        <v>492.63158472382003</v>
      </c>
      <c r="R7" s="114">
        <v>365000</v>
      </c>
      <c r="S7" s="115">
        <v>487.84877663306997</v>
      </c>
      <c r="T7" s="114">
        <v>542000</v>
      </c>
      <c r="U7" s="115">
        <v>487.02149168346</v>
      </c>
      <c r="V7" s="114">
        <v>1721370</v>
      </c>
      <c r="W7" s="115">
        <v>466.68591702422998</v>
      </c>
    </row>
    <row r="8" spans="1:30" x14ac:dyDescent="0.3">
      <c r="A8" s="63"/>
      <c r="B8" s="154" t="s">
        <v>15</v>
      </c>
      <c r="C8" s="65" t="s">
        <v>8</v>
      </c>
      <c r="D8" s="107">
        <v>38569</v>
      </c>
      <c r="E8" s="113">
        <v>219.28491982420999</v>
      </c>
      <c r="F8" s="107">
        <v>99715</v>
      </c>
      <c r="G8" s="113">
        <v>387.36254285112</v>
      </c>
      <c r="H8" s="107">
        <v>50000</v>
      </c>
      <c r="I8" s="113">
        <v>490.59389793493</v>
      </c>
      <c r="J8" s="107">
        <v>86595</v>
      </c>
      <c r="K8" s="113">
        <v>488.83564861765001</v>
      </c>
      <c r="L8" s="107">
        <v>124000</v>
      </c>
      <c r="M8" s="113">
        <v>491.88545915957002</v>
      </c>
      <c r="N8" s="107">
        <v>188284</v>
      </c>
      <c r="O8" s="113">
        <v>380.34644967094999</v>
      </c>
      <c r="P8" s="107">
        <v>283595</v>
      </c>
      <c r="Q8" s="113">
        <v>491.71685570792999</v>
      </c>
      <c r="R8" s="107">
        <v>229000</v>
      </c>
      <c r="S8" s="113">
        <v>481.22941848258</v>
      </c>
      <c r="T8" s="107">
        <v>426000</v>
      </c>
      <c r="U8" s="113">
        <v>483.47642301658999</v>
      </c>
      <c r="V8" s="107">
        <v>1126879</v>
      </c>
      <c r="W8" s="113">
        <v>467.86219785968001</v>
      </c>
    </row>
    <row r="9" spans="1:30" x14ac:dyDescent="0.3">
      <c r="A9" s="63"/>
      <c r="B9" s="154" t="s">
        <v>15</v>
      </c>
      <c r="C9" s="65" t="s">
        <v>9</v>
      </c>
      <c r="D9" s="107">
        <v>41499</v>
      </c>
      <c r="E9" s="113">
        <v>145.82610360491</v>
      </c>
      <c r="F9" s="107">
        <v>71075</v>
      </c>
      <c r="G9" s="113">
        <v>430.87647012858002</v>
      </c>
      <c r="H9" s="107">
        <v>41917</v>
      </c>
      <c r="I9" s="113">
        <v>493.75573893490002</v>
      </c>
      <c r="J9" s="107">
        <v>58000</v>
      </c>
      <c r="K9" s="113">
        <v>497.04486521301999</v>
      </c>
      <c r="L9" s="107">
        <v>60000</v>
      </c>
      <c r="M9" s="113">
        <v>492.14764483979002</v>
      </c>
      <c r="N9" s="107">
        <v>154491</v>
      </c>
      <c r="O9" s="113">
        <v>371.36753530511999</v>
      </c>
      <c r="P9" s="107">
        <v>188000</v>
      </c>
      <c r="Q9" s="113">
        <v>494.01143884754998</v>
      </c>
      <c r="R9" s="107">
        <v>136000</v>
      </c>
      <c r="S9" s="113">
        <v>498.99460763646999</v>
      </c>
      <c r="T9" s="107">
        <v>116000</v>
      </c>
      <c r="U9" s="113">
        <v>500.04045075316998</v>
      </c>
      <c r="V9" s="107">
        <v>594491</v>
      </c>
      <c r="W9" s="113">
        <v>464.45623453693003</v>
      </c>
    </row>
    <row r="10" spans="1:30" x14ac:dyDescent="0.3">
      <c r="A10" s="152" t="s">
        <v>19</v>
      </c>
      <c r="B10" s="3" t="s">
        <v>16</v>
      </c>
      <c r="C10" s="2" t="s">
        <v>7</v>
      </c>
      <c r="D10" s="114">
        <v>0</v>
      </c>
      <c r="E10" s="115">
        <v>0</v>
      </c>
      <c r="F10" s="114">
        <v>0</v>
      </c>
      <c r="G10" s="115">
        <v>0</v>
      </c>
      <c r="H10" s="114">
        <v>25003</v>
      </c>
      <c r="I10" s="115">
        <v>467.89310383193998</v>
      </c>
      <c r="J10" s="114">
        <v>58000</v>
      </c>
      <c r="K10" s="115">
        <v>474.39080350043997</v>
      </c>
      <c r="L10" s="114">
        <v>213730</v>
      </c>
      <c r="M10" s="115">
        <v>488.58384706018001</v>
      </c>
      <c r="N10" s="114">
        <v>25003</v>
      </c>
      <c r="O10" s="115">
        <v>467.09412050994001</v>
      </c>
      <c r="P10" s="114">
        <v>348230</v>
      </c>
      <c r="Q10" s="115">
        <v>482.19380727444002</v>
      </c>
      <c r="R10" s="114">
        <v>333500</v>
      </c>
      <c r="S10" s="115">
        <v>479.95851990937001</v>
      </c>
      <c r="T10" s="114">
        <v>364000</v>
      </c>
      <c r="U10" s="115">
        <v>479.47993792688999</v>
      </c>
      <c r="V10" s="114">
        <v>1070733</v>
      </c>
      <c r="W10" s="115">
        <v>480.22239680428999</v>
      </c>
    </row>
    <row r="11" spans="1:30" x14ac:dyDescent="0.3">
      <c r="A11" s="63"/>
      <c r="B11" s="154" t="s">
        <v>16</v>
      </c>
      <c r="C11" s="65" t="s">
        <v>8</v>
      </c>
      <c r="D11" s="107">
        <v>0</v>
      </c>
      <c r="E11" s="113">
        <v>0</v>
      </c>
      <c r="F11" s="107">
        <v>0</v>
      </c>
      <c r="G11" s="113">
        <v>0</v>
      </c>
      <c r="H11" s="107">
        <v>25003</v>
      </c>
      <c r="I11" s="113">
        <v>467.89310383193998</v>
      </c>
      <c r="J11" s="107">
        <v>58000</v>
      </c>
      <c r="K11" s="113">
        <v>474.39080350043997</v>
      </c>
      <c r="L11" s="107">
        <v>201000</v>
      </c>
      <c r="M11" s="113">
        <v>484.25792829839003</v>
      </c>
      <c r="N11" s="107">
        <v>25003</v>
      </c>
      <c r="O11" s="113">
        <v>467.77573991561002</v>
      </c>
      <c r="P11" s="107">
        <v>335500</v>
      </c>
      <c r="Q11" s="113">
        <v>479.35966456925001</v>
      </c>
      <c r="R11" s="107">
        <v>318500</v>
      </c>
      <c r="S11" s="113">
        <v>476.95708146068</v>
      </c>
      <c r="T11" s="107">
        <v>349000</v>
      </c>
      <c r="U11" s="113">
        <v>476.2382888752</v>
      </c>
      <c r="V11" s="107">
        <v>1028003</v>
      </c>
      <c r="W11" s="113">
        <v>477.27385771322002</v>
      </c>
    </row>
    <row r="12" spans="1:30" x14ac:dyDescent="0.3">
      <c r="A12" s="63"/>
      <c r="B12" s="154" t="s">
        <v>16</v>
      </c>
      <c r="C12" s="65" t="s">
        <v>9</v>
      </c>
      <c r="D12" s="107">
        <v>0</v>
      </c>
      <c r="E12" s="113">
        <v>0</v>
      </c>
      <c r="F12" s="107">
        <v>0</v>
      </c>
      <c r="G12" s="113">
        <v>0</v>
      </c>
      <c r="H12" s="107">
        <v>0</v>
      </c>
      <c r="I12" s="113">
        <v>0</v>
      </c>
      <c r="J12" s="107">
        <v>0</v>
      </c>
      <c r="K12" s="113">
        <v>0</v>
      </c>
      <c r="L12" s="107">
        <v>12730</v>
      </c>
      <c r="M12" s="113">
        <v>556.88782750943994</v>
      </c>
      <c r="N12" s="107">
        <v>0</v>
      </c>
      <c r="O12" s="113">
        <v>0</v>
      </c>
      <c r="P12" s="107">
        <v>12730</v>
      </c>
      <c r="Q12" s="113">
        <v>556.88782750943994</v>
      </c>
      <c r="R12" s="107">
        <v>15000</v>
      </c>
      <c r="S12" s="113">
        <v>543.68906296988996</v>
      </c>
      <c r="T12" s="107">
        <v>15000</v>
      </c>
      <c r="U12" s="113">
        <v>554.90230586269001</v>
      </c>
      <c r="V12" s="107">
        <v>42730</v>
      </c>
      <c r="W12" s="113">
        <v>551.15867181568001</v>
      </c>
    </row>
    <row r="13" spans="1:30" x14ac:dyDescent="0.3">
      <c r="A13" s="152" t="s">
        <v>134</v>
      </c>
      <c r="B13" s="3" t="s">
        <v>133</v>
      </c>
      <c r="C13" s="2" t="s">
        <v>7</v>
      </c>
      <c r="D13" s="114">
        <v>136389</v>
      </c>
      <c r="E13" s="115">
        <v>357.54865904068998</v>
      </c>
      <c r="F13" s="114">
        <v>109492</v>
      </c>
      <c r="G13" s="115">
        <v>368.64207668624999</v>
      </c>
      <c r="H13" s="114">
        <v>202789</v>
      </c>
      <c r="I13" s="115">
        <v>405.94971206861999</v>
      </c>
      <c r="J13" s="114">
        <v>174500</v>
      </c>
      <c r="K13" s="115">
        <v>464.34487050057999</v>
      </c>
      <c r="L13" s="114">
        <v>143145</v>
      </c>
      <c r="M13" s="115">
        <v>434.24887920044</v>
      </c>
      <c r="N13" s="114">
        <v>448670</v>
      </c>
      <c r="O13" s="115">
        <v>382.13207586671001</v>
      </c>
      <c r="P13" s="114">
        <v>375645</v>
      </c>
      <c r="Q13" s="115">
        <v>451.08361275621002</v>
      </c>
      <c r="R13" s="114">
        <v>375000</v>
      </c>
      <c r="S13" s="115">
        <v>467.76071405815998</v>
      </c>
      <c r="T13" s="114">
        <v>375500</v>
      </c>
      <c r="U13" s="115">
        <v>447.09873874201998</v>
      </c>
      <c r="V13" s="114">
        <v>1574815</v>
      </c>
      <c r="W13" s="115">
        <v>434.46014062754</v>
      </c>
    </row>
    <row r="14" spans="1:30" x14ac:dyDescent="0.3">
      <c r="A14" s="63"/>
      <c r="B14" s="154" t="s">
        <v>133</v>
      </c>
      <c r="C14" s="65" t="s">
        <v>8</v>
      </c>
      <c r="D14" s="107">
        <v>136389</v>
      </c>
      <c r="E14" s="113">
        <v>357.63600530760999</v>
      </c>
      <c r="F14" s="107">
        <v>109492</v>
      </c>
      <c r="G14" s="113">
        <v>368.64207668624999</v>
      </c>
      <c r="H14" s="107">
        <v>187788</v>
      </c>
      <c r="I14" s="113">
        <v>406.45315432402998</v>
      </c>
      <c r="J14" s="107">
        <v>159300</v>
      </c>
      <c r="K14" s="113">
        <v>461.21325581481</v>
      </c>
      <c r="L14" s="107">
        <v>143145</v>
      </c>
      <c r="M14" s="113">
        <v>434.24887920044</v>
      </c>
      <c r="N14" s="107">
        <v>433669</v>
      </c>
      <c r="O14" s="113">
        <v>381.55367419075998</v>
      </c>
      <c r="P14" s="107">
        <v>345945</v>
      </c>
      <c r="Q14" s="113">
        <v>448.92686254513001</v>
      </c>
      <c r="R14" s="107">
        <v>375000</v>
      </c>
      <c r="S14" s="113">
        <v>467.76071405815998</v>
      </c>
      <c r="T14" s="107">
        <v>346000</v>
      </c>
      <c r="U14" s="113">
        <v>446.63489772488998</v>
      </c>
      <c r="V14" s="107">
        <v>1500614</v>
      </c>
      <c r="W14" s="113">
        <v>433.63446308007002</v>
      </c>
    </row>
    <row r="15" spans="1:30" x14ac:dyDescent="0.3">
      <c r="A15" s="63"/>
      <c r="B15" s="154" t="s">
        <v>133</v>
      </c>
      <c r="C15" s="65" t="s">
        <v>9</v>
      </c>
      <c r="D15" s="107">
        <v>0</v>
      </c>
      <c r="E15" s="113">
        <v>0</v>
      </c>
      <c r="F15" s="107">
        <v>0</v>
      </c>
      <c r="G15" s="113">
        <v>0</v>
      </c>
      <c r="H15" s="107">
        <v>15001</v>
      </c>
      <c r="I15" s="113">
        <v>399.64743793632999</v>
      </c>
      <c r="J15" s="107">
        <v>15200</v>
      </c>
      <c r="K15" s="113">
        <v>497.16501651662998</v>
      </c>
      <c r="L15" s="107">
        <v>0</v>
      </c>
      <c r="M15" s="113">
        <v>0</v>
      </c>
      <c r="N15" s="107">
        <v>15001</v>
      </c>
      <c r="O15" s="113">
        <v>398.85328621310998</v>
      </c>
      <c r="P15" s="107">
        <v>29700</v>
      </c>
      <c r="Q15" s="113">
        <v>476.20539564409</v>
      </c>
      <c r="R15" s="107">
        <v>0</v>
      </c>
      <c r="S15" s="113">
        <v>0</v>
      </c>
      <c r="T15" s="107">
        <v>29500</v>
      </c>
      <c r="U15" s="113">
        <v>452.53904355308998</v>
      </c>
      <c r="V15" s="107">
        <v>74201</v>
      </c>
      <c r="W15" s="113">
        <v>451.15834263593001</v>
      </c>
    </row>
    <row r="16" spans="1:30" x14ac:dyDescent="0.3">
      <c r="A16" s="152" t="s">
        <v>132</v>
      </c>
      <c r="B16" s="3" t="s">
        <v>131</v>
      </c>
      <c r="C16" s="2" t="s">
        <v>7</v>
      </c>
      <c r="D16" s="114">
        <v>45568</v>
      </c>
      <c r="E16" s="115">
        <v>411.04673599236003</v>
      </c>
      <c r="F16" s="114">
        <v>89418</v>
      </c>
      <c r="G16" s="115">
        <v>383.31778807744001</v>
      </c>
      <c r="H16" s="114">
        <v>64991</v>
      </c>
      <c r="I16" s="115">
        <v>413.21432421860999</v>
      </c>
      <c r="J16" s="114">
        <v>27000</v>
      </c>
      <c r="K16" s="115">
        <v>480.28986096326997</v>
      </c>
      <c r="L16" s="114">
        <v>84300</v>
      </c>
      <c r="M16" s="115">
        <v>469.50692216569001</v>
      </c>
      <c r="N16" s="114">
        <v>199977</v>
      </c>
      <c r="O16" s="115">
        <v>399.35242445530997</v>
      </c>
      <c r="P16" s="114">
        <v>152800</v>
      </c>
      <c r="Q16" s="115">
        <v>469.84504529750001</v>
      </c>
      <c r="R16" s="114">
        <v>223000</v>
      </c>
      <c r="S16" s="115">
        <v>459.44277724096997</v>
      </c>
      <c r="T16" s="114">
        <v>168000</v>
      </c>
      <c r="U16" s="115">
        <v>449.95684295468999</v>
      </c>
      <c r="V16" s="114">
        <v>743777</v>
      </c>
      <c r="W16" s="115">
        <v>443.28086462458998</v>
      </c>
    </row>
    <row r="17" spans="1:23" x14ac:dyDescent="0.3">
      <c r="A17" s="63"/>
      <c r="B17" s="154" t="s">
        <v>131</v>
      </c>
      <c r="C17" s="65" t="s">
        <v>8</v>
      </c>
      <c r="D17" s="107">
        <v>45568</v>
      </c>
      <c r="E17" s="113">
        <v>411.04673599236003</v>
      </c>
      <c r="F17" s="107">
        <v>89418</v>
      </c>
      <c r="G17" s="113">
        <v>383.31778807744001</v>
      </c>
      <c r="H17" s="107">
        <v>64991</v>
      </c>
      <c r="I17" s="113">
        <v>413.21432421860999</v>
      </c>
      <c r="J17" s="107">
        <v>27000</v>
      </c>
      <c r="K17" s="113">
        <v>480.28986096326997</v>
      </c>
      <c r="L17" s="107">
        <v>84300</v>
      </c>
      <c r="M17" s="113">
        <v>469.50692216569001</v>
      </c>
      <c r="N17" s="107">
        <v>199977</v>
      </c>
      <c r="O17" s="113">
        <v>399.35242445530997</v>
      </c>
      <c r="P17" s="107">
        <v>152800</v>
      </c>
      <c r="Q17" s="113">
        <v>469.84504529750001</v>
      </c>
      <c r="R17" s="107">
        <v>223000</v>
      </c>
      <c r="S17" s="113">
        <v>459.44277724096997</v>
      </c>
      <c r="T17" s="107">
        <v>168000</v>
      </c>
      <c r="U17" s="113">
        <v>449.95684295468999</v>
      </c>
      <c r="V17" s="107">
        <v>743777</v>
      </c>
      <c r="W17" s="113">
        <v>443.28086462458998</v>
      </c>
    </row>
    <row r="18" spans="1:23" x14ac:dyDescent="0.3">
      <c r="A18" s="63"/>
      <c r="B18" s="154" t="s">
        <v>131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</row>
  </sheetData>
  <mergeCells count="14">
    <mergeCell ref="Y3:Z3"/>
    <mergeCell ref="AA3:AB3"/>
    <mergeCell ref="AC3:AD3"/>
    <mergeCell ref="L2:M2"/>
    <mergeCell ref="N2:O2"/>
    <mergeCell ref="P2:Q2"/>
    <mergeCell ref="R2:S2"/>
    <mergeCell ref="T2:U2"/>
    <mergeCell ref="A1:W1"/>
    <mergeCell ref="D2:E2"/>
    <mergeCell ref="F2:G2"/>
    <mergeCell ref="H2:I2"/>
    <mergeCell ref="J2:K2"/>
    <mergeCell ref="V2:W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EpmWorksheetKeyString_GUID" r:id="rId2"/>
    <customPr name="QAA_DRILLPATH_NODE_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645F-DC7C-4088-B213-A7ED1B550317}">
  <sheetPr>
    <tabColor theme="5"/>
    <pageSetUpPr fitToPage="1"/>
  </sheetPr>
  <dimension ref="A1:U27"/>
  <sheetViews>
    <sheetView topLeftCell="D1" zoomScale="110" zoomScaleNormal="110" workbookViewId="0">
      <selection activeCell="Q14" sqref="Q14"/>
    </sheetView>
  </sheetViews>
  <sheetFormatPr defaultColWidth="9.109375" defaultRowHeight="14.4" x14ac:dyDescent="0.3"/>
  <cols>
    <col min="1" max="1" width="12.33203125" style="157" customWidth="1"/>
    <col min="2" max="2" width="12.5546875" style="157" bestFit="1" customWidth="1"/>
    <col min="3" max="3" width="14.33203125" style="157" customWidth="1"/>
    <col min="4" max="4" width="11.6640625" style="157" customWidth="1"/>
    <col min="5" max="5" width="14.33203125" style="157" customWidth="1"/>
    <col min="6" max="6" width="11.6640625" style="157" customWidth="1"/>
    <col min="7" max="7" width="14.33203125" style="157" customWidth="1"/>
    <col min="8" max="8" width="11.6640625" style="157" customWidth="1"/>
    <col min="9" max="9" width="14.33203125" style="157" customWidth="1"/>
    <col min="10" max="10" width="11.6640625" style="157" customWidth="1"/>
    <col min="11" max="11" width="14.33203125" style="157" customWidth="1"/>
    <col min="12" max="12" width="11.6640625" style="157" customWidth="1"/>
    <col min="13" max="13" width="14.33203125" style="157" customWidth="1"/>
    <col min="14" max="14" width="11.6640625" style="157" customWidth="1"/>
    <col min="15" max="15" width="14.33203125" style="157" customWidth="1"/>
    <col min="16" max="16" width="11.6640625" style="157" customWidth="1"/>
    <col min="17" max="17" width="14.33203125" style="157" customWidth="1"/>
    <col min="18" max="18" width="11.6640625" style="157" customWidth="1"/>
    <col min="19" max="19" width="14.33203125" style="157" customWidth="1"/>
    <col min="20" max="20" width="12.5546875" style="157" bestFit="1" customWidth="1"/>
    <col min="21" max="21" width="14.33203125" style="157" customWidth="1"/>
    <col min="22" max="16384" width="9.109375" style="157"/>
  </cols>
  <sheetData>
    <row r="1" spans="1:21" ht="27" x14ac:dyDescent="0.75">
      <c r="A1" s="188" t="s">
        <v>63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</row>
    <row r="2" spans="1:21" s="6" customFormat="1" ht="37.5" customHeight="1" x14ac:dyDescent="0.45">
      <c r="A2" s="98"/>
      <c r="B2" s="186" t="s">
        <v>150</v>
      </c>
      <c r="C2" s="186"/>
      <c r="D2" s="186" t="s">
        <v>136</v>
      </c>
      <c r="E2" s="186"/>
      <c r="F2" s="186" t="s">
        <v>138</v>
      </c>
      <c r="G2" s="186"/>
      <c r="H2" s="186" t="s">
        <v>145</v>
      </c>
      <c r="I2" s="186"/>
      <c r="J2" s="186" t="s">
        <v>151</v>
      </c>
      <c r="K2" s="186"/>
      <c r="L2" s="186" t="s">
        <v>143</v>
      </c>
      <c r="M2" s="186"/>
      <c r="N2" s="186" t="s">
        <v>142</v>
      </c>
      <c r="O2" s="186"/>
      <c r="P2" s="186" t="s">
        <v>141</v>
      </c>
      <c r="Q2" s="186"/>
      <c r="R2" s="186" t="s">
        <v>140</v>
      </c>
      <c r="S2" s="186"/>
      <c r="T2" s="186" t="s">
        <v>139</v>
      </c>
      <c r="U2" s="186"/>
    </row>
    <row r="3" spans="1:21" ht="16.2" x14ac:dyDescent="0.45">
      <c r="A3" s="168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</row>
    <row r="4" spans="1:21" x14ac:dyDescent="0.3">
      <c r="A4" s="158" t="s">
        <v>7</v>
      </c>
      <c r="B4" s="114">
        <v>848251.68</v>
      </c>
      <c r="C4" s="115">
        <v>438.91845514422999</v>
      </c>
      <c r="D4" s="114">
        <v>921903.94299999997</v>
      </c>
      <c r="E4" s="115">
        <v>498.27113615264</v>
      </c>
      <c r="F4" s="114">
        <v>979836</v>
      </c>
      <c r="G4" s="115">
        <v>513.68679789007001</v>
      </c>
      <c r="H4" s="114">
        <v>981585</v>
      </c>
      <c r="I4" s="115">
        <v>538.79389371252</v>
      </c>
      <c r="J4" s="114">
        <v>1255246</v>
      </c>
      <c r="K4" s="115">
        <v>538.16835813348996</v>
      </c>
      <c r="L4" s="114">
        <v>2749991.6230000001</v>
      </c>
      <c r="M4" s="115">
        <v>485.45611855441001</v>
      </c>
      <c r="N4" s="114">
        <v>3286939</v>
      </c>
      <c r="O4" s="115">
        <v>546.99323419039001</v>
      </c>
      <c r="P4" s="114">
        <v>3842836</v>
      </c>
      <c r="Q4" s="115">
        <v>555.14273418404002</v>
      </c>
      <c r="R4" s="114">
        <v>3567236</v>
      </c>
      <c r="S4" s="115">
        <v>525.79534501786998</v>
      </c>
      <c r="T4" s="114">
        <v>13447002.623</v>
      </c>
      <c r="U4" s="115">
        <v>531.11406468983</v>
      </c>
    </row>
    <row r="5" spans="1:21" x14ac:dyDescent="0.3">
      <c r="A5" s="160" t="s">
        <v>8</v>
      </c>
      <c r="B5" s="109">
        <v>398674</v>
      </c>
      <c r="C5" s="110">
        <v>357.87121889488998</v>
      </c>
      <c r="D5" s="109">
        <v>421967</v>
      </c>
      <c r="E5" s="110">
        <v>405.53544585022001</v>
      </c>
      <c r="F5" s="109">
        <v>456745</v>
      </c>
      <c r="G5" s="110">
        <v>449.27744371846001</v>
      </c>
      <c r="H5" s="109">
        <v>448619</v>
      </c>
      <c r="I5" s="110">
        <v>479.52928695543</v>
      </c>
      <c r="J5" s="109">
        <v>693014</v>
      </c>
      <c r="K5" s="110">
        <v>481.73854509509999</v>
      </c>
      <c r="L5" s="109">
        <v>1277386</v>
      </c>
      <c r="M5" s="110">
        <v>406.29985911225998</v>
      </c>
      <c r="N5" s="109">
        <v>1486233</v>
      </c>
      <c r="O5" s="110">
        <v>481.64218318708998</v>
      </c>
      <c r="P5" s="109">
        <v>1584400</v>
      </c>
      <c r="Q5" s="110">
        <v>486.07112620933998</v>
      </c>
      <c r="R5" s="109">
        <v>1697000</v>
      </c>
      <c r="S5" s="110">
        <v>471.11504460839001</v>
      </c>
      <c r="T5" s="109">
        <v>6045019</v>
      </c>
      <c r="U5" s="110">
        <v>463.92700862366002</v>
      </c>
    </row>
    <row r="6" spans="1:21" x14ac:dyDescent="0.3">
      <c r="A6" s="67" t="s">
        <v>40</v>
      </c>
      <c r="B6" s="116">
        <v>0</v>
      </c>
      <c r="C6" s="117">
        <v>0</v>
      </c>
      <c r="D6" s="116">
        <v>0</v>
      </c>
      <c r="E6" s="117">
        <v>0</v>
      </c>
      <c r="F6" s="116">
        <v>25003</v>
      </c>
      <c r="G6" s="117">
        <v>467.89310383193998</v>
      </c>
      <c r="H6" s="116">
        <v>58000</v>
      </c>
      <c r="I6" s="117">
        <v>474.39080350043997</v>
      </c>
      <c r="J6" s="116">
        <v>179500</v>
      </c>
      <c r="K6" s="117">
        <v>484.41145875535</v>
      </c>
      <c r="L6" s="116">
        <v>25003</v>
      </c>
      <c r="M6" s="117">
        <v>467.80730212814001</v>
      </c>
      <c r="N6" s="116">
        <v>314000</v>
      </c>
      <c r="O6" s="117">
        <v>479.11204051461999</v>
      </c>
      <c r="P6" s="116">
        <v>254000</v>
      </c>
      <c r="Q6" s="117">
        <v>476.69026859202</v>
      </c>
      <c r="R6" s="116">
        <v>306000</v>
      </c>
      <c r="S6" s="117">
        <v>476.41032646260999</v>
      </c>
      <c r="T6" s="116">
        <v>899003</v>
      </c>
      <c r="U6" s="117">
        <v>477.19379670216</v>
      </c>
    </row>
    <row r="7" spans="1:21" x14ac:dyDescent="0.3">
      <c r="A7" s="67" t="s">
        <v>20</v>
      </c>
      <c r="B7" s="116">
        <v>227968</v>
      </c>
      <c r="C7" s="117">
        <v>386.88879929025001</v>
      </c>
      <c r="D7" s="116">
        <v>234585</v>
      </c>
      <c r="E7" s="117">
        <v>390.30998223384</v>
      </c>
      <c r="F7" s="116">
        <v>279108</v>
      </c>
      <c r="G7" s="117">
        <v>423.48759575983001</v>
      </c>
      <c r="H7" s="116">
        <v>218150</v>
      </c>
      <c r="I7" s="117">
        <v>466.72493577620997</v>
      </c>
      <c r="J7" s="116">
        <v>329945</v>
      </c>
      <c r="K7" s="117">
        <v>464.94380503893001</v>
      </c>
      <c r="L7" s="116">
        <v>741661</v>
      </c>
      <c r="M7" s="117">
        <v>401.74407021031999</v>
      </c>
      <c r="N7" s="116">
        <v>665095</v>
      </c>
      <c r="O7" s="117">
        <v>467.45232229430002</v>
      </c>
      <c r="P7" s="116">
        <v>877000</v>
      </c>
      <c r="Q7" s="117">
        <v>481.22152334804002</v>
      </c>
      <c r="R7" s="116">
        <v>812500</v>
      </c>
      <c r="S7" s="117">
        <v>459.01807724330001</v>
      </c>
      <c r="T7" s="116">
        <v>3096256</v>
      </c>
      <c r="U7" s="117">
        <v>453.39971077617997</v>
      </c>
    </row>
    <row r="8" spans="1:21" x14ac:dyDescent="0.3">
      <c r="A8" s="67" t="s">
        <v>21</v>
      </c>
      <c r="B8" s="116">
        <v>15600</v>
      </c>
      <c r="C8" s="117">
        <v>134.7652843141</v>
      </c>
      <c r="D8" s="116">
        <v>21612</v>
      </c>
      <c r="E8" s="117">
        <v>487.60773801417997</v>
      </c>
      <c r="F8" s="116">
        <v>50000</v>
      </c>
      <c r="G8" s="117">
        <v>490.59389793493</v>
      </c>
      <c r="H8" s="116">
        <v>0</v>
      </c>
      <c r="I8" s="117">
        <v>0</v>
      </c>
      <c r="J8" s="116">
        <v>0</v>
      </c>
      <c r="K8" s="117">
        <v>0</v>
      </c>
      <c r="L8" s="116">
        <v>87212</v>
      </c>
      <c r="M8" s="117">
        <v>426.20524430134998</v>
      </c>
      <c r="N8" s="116">
        <v>0</v>
      </c>
      <c r="O8" s="117">
        <v>0</v>
      </c>
      <c r="P8" s="116">
        <v>30000</v>
      </c>
      <c r="Q8" s="117">
        <v>488.51250854979997</v>
      </c>
      <c r="R8" s="116">
        <v>10000</v>
      </c>
      <c r="S8" s="117">
        <v>486.53484285936003</v>
      </c>
      <c r="T8" s="116">
        <v>127212</v>
      </c>
      <c r="U8" s="117">
        <v>445.64141316146998</v>
      </c>
    </row>
    <row r="9" spans="1:21" x14ac:dyDescent="0.3">
      <c r="A9" s="67" t="s">
        <v>22</v>
      </c>
      <c r="B9" s="116">
        <v>47079</v>
      </c>
      <c r="C9" s="117">
        <v>347.27156685570998</v>
      </c>
      <c r="D9" s="116">
        <v>2496</v>
      </c>
      <c r="E9" s="117">
        <v>673.06027479136003</v>
      </c>
      <c r="F9" s="116">
        <v>47628</v>
      </c>
      <c r="G9" s="117">
        <v>482.68727585068001</v>
      </c>
      <c r="H9" s="116">
        <v>5250</v>
      </c>
      <c r="I9" s="117">
        <v>609.55441822978003</v>
      </c>
      <c r="J9" s="116">
        <v>58800</v>
      </c>
      <c r="K9" s="117">
        <v>540.11377246601</v>
      </c>
      <c r="L9" s="116">
        <v>97203</v>
      </c>
      <c r="M9" s="117">
        <v>421.98889042616997</v>
      </c>
      <c r="N9" s="116">
        <v>92550</v>
      </c>
      <c r="O9" s="117">
        <v>549.13341047089</v>
      </c>
      <c r="P9" s="116">
        <v>70000</v>
      </c>
      <c r="Q9" s="117">
        <v>562.66037820656004</v>
      </c>
      <c r="R9" s="116">
        <v>83000</v>
      </c>
      <c r="S9" s="117">
        <v>528.23242254730997</v>
      </c>
      <c r="T9" s="116">
        <v>342753</v>
      </c>
      <c r="U9" s="117">
        <v>510.77715089601998</v>
      </c>
    </row>
    <row r="10" spans="1:21" x14ac:dyDescent="0.3">
      <c r="A10" s="67" t="s">
        <v>23</v>
      </c>
      <c r="B10" s="116">
        <v>40469</v>
      </c>
      <c r="C10" s="117">
        <v>306.37608182311999</v>
      </c>
      <c r="D10" s="116">
        <v>88144</v>
      </c>
      <c r="E10" s="117">
        <v>360.54536065134999</v>
      </c>
      <c r="F10" s="116">
        <v>5915</v>
      </c>
      <c r="G10" s="117">
        <v>583.97343793864002</v>
      </c>
      <c r="H10" s="116">
        <v>136461</v>
      </c>
      <c r="I10" s="117">
        <v>497.89192201470001</v>
      </c>
      <c r="J10" s="116">
        <v>78269</v>
      </c>
      <c r="K10" s="117">
        <v>508.25773219999002</v>
      </c>
      <c r="L10" s="116">
        <v>134528</v>
      </c>
      <c r="M10" s="117">
        <v>354.07384938422001</v>
      </c>
      <c r="N10" s="116">
        <v>298730</v>
      </c>
      <c r="O10" s="117">
        <v>503.18586598138</v>
      </c>
      <c r="P10" s="116">
        <v>232000</v>
      </c>
      <c r="Q10" s="117">
        <v>500.46156360465</v>
      </c>
      <c r="R10" s="116">
        <v>340000</v>
      </c>
      <c r="S10" s="117">
        <v>487.04380614523001</v>
      </c>
      <c r="T10" s="116">
        <v>1005258</v>
      </c>
      <c r="U10" s="117">
        <v>477.14272097335999</v>
      </c>
    </row>
    <row r="11" spans="1:21" ht="13.5" customHeight="1" x14ac:dyDescent="0.3">
      <c r="A11" s="67" t="s">
        <v>24</v>
      </c>
      <c r="B11" s="116">
        <v>16473</v>
      </c>
      <c r="C11" s="117">
        <v>291.84478654767997</v>
      </c>
      <c r="D11" s="116">
        <v>9173</v>
      </c>
      <c r="E11" s="117">
        <v>581.45210523466994</v>
      </c>
      <c r="F11" s="116">
        <v>34091</v>
      </c>
      <c r="G11" s="117">
        <v>504.94235878444999</v>
      </c>
      <c r="H11" s="116">
        <v>12800</v>
      </c>
      <c r="I11" s="117">
        <v>493.66842988091003</v>
      </c>
      <c r="J11" s="116">
        <v>25000</v>
      </c>
      <c r="K11" s="117">
        <v>462.81257945703999</v>
      </c>
      <c r="L11" s="116">
        <v>59737</v>
      </c>
      <c r="M11" s="117">
        <v>457.92740317455002</v>
      </c>
      <c r="N11" s="116">
        <v>76400</v>
      </c>
      <c r="O11" s="117">
        <v>453.33553046946997</v>
      </c>
      <c r="P11" s="116">
        <v>23900</v>
      </c>
      <c r="Q11" s="117">
        <v>501.34648234319002</v>
      </c>
      <c r="R11" s="116">
        <v>53000</v>
      </c>
      <c r="S11" s="117">
        <v>456.12997133479001</v>
      </c>
      <c r="T11" s="116">
        <v>213037</v>
      </c>
      <c r="U11" s="117">
        <v>460.70454061995002</v>
      </c>
    </row>
    <row r="12" spans="1:21" ht="13.5" customHeight="1" x14ac:dyDescent="0.3">
      <c r="A12" s="67" t="s">
        <v>37</v>
      </c>
      <c r="B12" s="116">
        <v>51085</v>
      </c>
      <c r="C12" s="117">
        <v>368.42105548987001</v>
      </c>
      <c r="D12" s="116">
        <v>65957</v>
      </c>
      <c r="E12" s="117">
        <v>458.32892621473002</v>
      </c>
      <c r="F12" s="116">
        <v>15000</v>
      </c>
      <c r="G12" s="117">
        <v>474.69343793693002</v>
      </c>
      <c r="H12" s="116">
        <v>17958</v>
      </c>
      <c r="I12" s="117">
        <v>464.04341651765998</v>
      </c>
      <c r="J12" s="116">
        <v>0</v>
      </c>
      <c r="K12" s="117">
        <v>0</v>
      </c>
      <c r="L12" s="116">
        <v>132042</v>
      </c>
      <c r="M12" s="117">
        <v>425.40397884839001</v>
      </c>
      <c r="N12" s="116">
        <v>17958</v>
      </c>
      <c r="O12" s="117">
        <v>464.04341651765998</v>
      </c>
      <c r="P12" s="116">
        <v>33000</v>
      </c>
      <c r="Q12" s="117">
        <v>426.00365240548001</v>
      </c>
      <c r="R12" s="116">
        <v>49500</v>
      </c>
      <c r="S12" s="117">
        <v>441.30218288216003</v>
      </c>
      <c r="T12" s="116">
        <v>232500</v>
      </c>
      <c r="U12" s="117">
        <v>431.85833303643</v>
      </c>
    </row>
    <row r="13" spans="1:21" ht="13.5" customHeight="1" x14ac:dyDescent="0.3">
      <c r="A13" s="67" t="s">
        <v>41</v>
      </c>
      <c r="B13" s="116">
        <v>0</v>
      </c>
      <c r="C13" s="117">
        <v>0</v>
      </c>
      <c r="D13" s="116">
        <v>0</v>
      </c>
      <c r="E13" s="117">
        <v>0</v>
      </c>
      <c r="F13" s="116">
        <v>0</v>
      </c>
      <c r="G13" s="117">
        <v>0</v>
      </c>
      <c r="H13" s="116">
        <v>0</v>
      </c>
      <c r="I13" s="117">
        <v>0</v>
      </c>
      <c r="J13" s="116">
        <v>21500</v>
      </c>
      <c r="K13" s="117">
        <v>482.97612750661</v>
      </c>
      <c r="L13" s="116">
        <v>0</v>
      </c>
      <c r="M13" s="117">
        <v>0</v>
      </c>
      <c r="N13" s="116">
        <v>21500</v>
      </c>
      <c r="O13" s="117">
        <v>482.97612750661</v>
      </c>
      <c r="P13" s="116">
        <v>64500</v>
      </c>
      <c r="Q13" s="117">
        <v>478.0077864008</v>
      </c>
      <c r="R13" s="116">
        <v>43000</v>
      </c>
      <c r="S13" s="117">
        <v>475.01402139277002</v>
      </c>
      <c r="T13" s="116">
        <v>129000</v>
      </c>
      <c r="U13" s="117">
        <v>477.83180414057</v>
      </c>
    </row>
    <row r="14" spans="1:21" x14ac:dyDescent="0.3">
      <c r="A14" s="160" t="s">
        <v>9</v>
      </c>
      <c r="B14" s="109">
        <v>449577.68</v>
      </c>
      <c r="C14" s="110">
        <v>510.78907350871998</v>
      </c>
      <c r="D14" s="109">
        <v>499936.94300000003</v>
      </c>
      <c r="E14" s="110">
        <v>576.54380949225003</v>
      </c>
      <c r="F14" s="109">
        <v>523091</v>
      </c>
      <c r="G14" s="110">
        <v>569.92682203713002</v>
      </c>
      <c r="H14" s="109">
        <v>532966</v>
      </c>
      <c r="I14" s="110">
        <v>588.67930595036</v>
      </c>
      <c r="J14" s="109">
        <v>562232</v>
      </c>
      <c r="K14" s="110">
        <v>607.72443187705005</v>
      </c>
      <c r="L14" s="109">
        <v>1472605.6229999999</v>
      </c>
      <c r="M14" s="110">
        <v>554.11883180535006</v>
      </c>
      <c r="N14" s="109">
        <v>1800706</v>
      </c>
      <c r="O14" s="110">
        <v>600.93146096687997</v>
      </c>
      <c r="P14" s="109">
        <v>2258436</v>
      </c>
      <c r="Q14" s="110">
        <v>603.59974411265</v>
      </c>
      <c r="R14" s="109">
        <v>1870236</v>
      </c>
      <c r="S14" s="110">
        <v>575.41072499925997</v>
      </c>
      <c r="T14" s="109">
        <v>7401983.6229999997</v>
      </c>
      <c r="U14" s="110">
        <v>585.98409023432998</v>
      </c>
    </row>
    <row r="15" spans="1:21" x14ac:dyDescent="0.3">
      <c r="A15" s="67" t="s">
        <v>42</v>
      </c>
      <c r="B15" s="116">
        <v>10235</v>
      </c>
      <c r="C15" s="117">
        <v>614.85629578895998</v>
      </c>
      <c r="D15" s="116">
        <v>9100</v>
      </c>
      <c r="E15" s="117">
        <v>603.13373351891005</v>
      </c>
      <c r="F15" s="116">
        <v>11948</v>
      </c>
      <c r="G15" s="117">
        <v>256.79953793284</v>
      </c>
      <c r="H15" s="116">
        <v>32267</v>
      </c>
      <c r="I15" s="117">
        <v>644.36762530195995</v>
      </c>
      <c r="J15" s="116">
        <v>13502</v>
      </c>
      <c r="K15" s="117">
        <v>648.89875797272998</v>
      </c>
      <c r="L15" s="116">
        <v>31283</v>
      </c>
      <c r="M15" s="117">
        <v>474.69270983102001</v>
      </c>
      <c r="N15" s="116">
        <v>64769</v>
      </c>
      <c r="O15" s="117">
        <v>642.49909015802996</v>
      </c>
      <c r="P15" s="116">
        <v>86000</v>
      </c>
      <c r="Q15" s="117">
        <v>625.14440968950998</v>
      </c>
      <c r="R15" s="116">
        <v>58000</v>
      </c>
      <c r="S15" s="117">
        <v>599.70345186234999</v>
      </c>
      <c r="T15" s="116">
        <v>240052</v>
      </c>
      <c r="U15" s="117">
        <v>604.07351346125995</v>
      </c>
    </row>
    <row r="16" spans="1:21" x14ac:dyDescent="0.3">
      <c r="A16" s="67" t="s">
        <v>25</v>
      </c>
      <c r="B16" s="116">
        <v>34517</v>
      </c>
      <c r="C16" s="117">
        <v>489.47404094213999</v>
      </c>
      <c r="D16" s="116">
        <v>51793</v>
      </c>
      <c r="E16" s="117">
        <v>590.61956379518006</v>
      </c>
      <c r="F16" s="116">
        <v>95158</v>
      </c>
      <c r="G16" s="117">
        <v>607.72297405337997</v>
      </c>
      <c r="H16" s="116">
        <v>36550</v>
      </c>
      <c r="I16" s="117">
        <v>532.62445028856996</v>
      </c>
      <c r="J16" s="116">
        <v>103000</v>
      </c>
      <c r="K16" s="117">
        <v>584.10042775216004</v>
      </c>
      <c r="L16" s="116">
        <v>181468</v>
      </c>
      <c r="M16" s="117">
        <v>580.34935803456005</v>
      </c>
      <c r="N16" s="116">
        <v>190575</v>
      </c>
      <c r="O16" s="117">
        <v>579.97248082471003</v>
      </c>
      <c r="P16" s="116">
        <v>180600</v>
      </c>
      <c r="Q16" s="117">
        <v>613.76657247292997</v>
      </c>
      <c r="R16" s="116">
        <v>155500</v>
      </c>
      <c r="S16" s="117">
        <v>567.42306489712996</v>
      </c>
      <c r="T16" s="116">
        <v>708143</v>
      </c>
      <c r="U16" s="117">
        <v>585.93196913207998</v>
      </c>
    </row>
    <row r="17" spans="1:21" x14ac:dyDescent="0.3">
      <c r="A17" s="67" t="s">
        <v>26</v>
      </c>
      <c r="B17" s="116">
        <v>41499</v>
      </c>
      <c r="C17" s="117">
        <v>145.86703736235</v>
      </c>
      <c r="D17" s="116">
        <v>61135</v>
      </c>
      <c r="E17" s="117">
        <v>419.63665761467001</v>
      </c>
      <c r="F17" s="116">
        <v>41917</v>
      </c>
      <c r="G17" s="117">
        <v>493.75573893490002</v>
      </c>
      <c r="H17" s="116">
        <v>46000</v>
      </c>
      <c r="I17" s="117">
        <v>496.10019451954997</v>
      </c>
      <c r="J17" s="116">
        <v>60000</v>
      </c>
      <c r="K17" s="117">
        <v>492.14764483979002</v>
      </c>
      <c r="L17" s="116">
        <v>144551</v>
      </c>
      <c r="M17" s="117">
        <v>362.53351796740998</v>
      </c>
      <c r="N17" s="116">
        <v>176000</v>
      </c>
      <c r="O17" s="117">
        <v>493.55771175502002</v>
      </c>
      <c r="P17" s="116">
        <v>120000</v>
      </c>
      <c r="Q17" s="117">
        <v>497.91507012007997</v>
      </c>
      <c r="R17" s="116">
        <v>100000</v>
      </c>
      <c r="S17" s="117">
        <v>496.38063898406</v>
      </c>
      <c r="T17" s="116">
        <v>540551</v>
      </c>
      <c r="U17" s="117">
        <v>460.00953126976998</v>
      </c>
    </row>
    <row r="18" spans="1:21" x14ac:dyDescent="0.3">
      <c r="A18" s="67" t="s">
        <v>27</v>
      </c>
      <c r="B18" s="116">
        <v>0</v>
      </c>
      <c r="C18" s="117">
        <v>0</v>
      </c>
      <c r="D18" s="116">
        <v>3557</v>
      </c>
      <c r="E18" s="117">
        <v>518.64816954295998</v>
      </c>
      <c r="F18" s="116">
        <v>0</v>
      </c>
      <c r="G18" s="117">
        <v>0</v>
      </c>
      <c r="H18" s="116">
        <v>0</v>
      </c>
      <c r="I18" s="117">
        <v>0</v>
      </c>
      <c r="J18" s="116">
        <v>0</v>
      </c>
      <c r="K18" s="117">
        <v>0</v>
      </c>
      <c r="L18" s="116">
        <v>3557</v>
      </c>
      <c r="M18" s="117">
        <v>518.64816954295998</v>
      </c>
      <c r="N18" s="116">
        <v>0</v>
      </c>
      <c r="O18" s="117">
        <v>0</v>
      </c>
      <c r="P18" s="116">
        <v>0</v>
      </c>
      <c r="Q18" s="117">
        <v>0</v>
      </c>
      <c r="R18" s="116">
        <v>0</v>
      </c>
      <c r="S18" s="117">
        <v>0</v>
      </c>
      <c r="T18" s="116">
        <v>3557</v>
      </c>
      <c r="U18" s="117">
        <v>518.64816954295998</v>
      </c>
    </row>
    <row r="19" spans="1:21" x14ac:dyDescent="0.3">
      <c r="A19" s="67" t="s">
        <v>28</v>
      </c>
      <c r="B19" s="116">
        <v>0</v>
      </c>
      <c r="C19" s="117">
        <v>0</v>
      </c>
      <c r="D19" s="116">
        <v>0</v>
      </c>
      <c r="E19" s="117">
        <v>0</v>
      </c>
      <c r="F19" s="116">
        <v>6222</v>
      </c>
      <c r="G19" s="117">
        <v>603.49943792547003</v>
      </c>
      <c r="H19" s="116">
        <v>7000</v>
      </c>
      <c r="I19" s="117">
        <v>579.88954603805996</v>
      </c>
      <c r="J19" s="116">
        <v>0</v>
      </c>
      <c r="K19" s="117">
        <v>0</v>
      </c>
      <c r="L19" s="116">
        <v>6222</v>
      </c>
      <c r="M19" s="117">
        <v>602.31005187596998</v>
      </c>
      <c r="N19" s="116">
        <v>16000</v>
      </c>
      <c r="O19" s="117">
        <v>582.49937685224995</v>
      </c>
      <c r="P19" s="116">
        <v>12000</v>
      </c>
      <c r="Q19" s="117">
        <v>576.69016725818005</v>
      </c>
      <c r="R19" s="116">
        <v>6000</v>
      </c>
      <c r="S19" s="117">
        <v>570.58646841622999</v>
      </c>
      <c r="T19" s="116">
        <v>40222</v>
      </c>
      <c r="U19" s="117">
        <v>582.05370170563003</v>
      </c>
    </row>
    <row r="20" spans="1:21" x14ac:dyDescent="0.3">
      <c r="A20" s="67" t="s">
        <v>29</v>
      </c>
      <c r="B20" s="116">
        <v>292586</v>
      </c>
      <c r="C20" s="117">
        <v>595.41335411399996</v>
      </c>
      <c r="D20" s="116">
        <v>308211</v>
      </c>
      <c r="E20" s="117">
        <v>621.32022312974004</v>
      </c>
      <c r="F20" s="116">
        <v>307735</v>
      </c>
      <c r="G20" s="117">
        <v>595.21116982230001</v>
      </c>
      <c r="H20" s="116">
        <v>304163</v>
      </c>
      <c r="I20" s="117">
        <v>625.82012849493003</v>
      </c>
      <c r="J20" s="116">
        <v>311000</v>
      </c>
      <c r="K20" s="117">
        <v>654.22556151852996</v>
      </c>
      <c r="L20" s="116">
        <v>908532</v>
      </c>
      <c r="M20" s="117">
        <v>604.13353438636</v>
      </c>
      <c r="N20" s="116">
        <v>1066563</v>
      </c>
      <c r="O20" s="117">
        <v>638.82618909611006</v>
      </c>
      <c r="P20" s="116">
        <v>1561700</v>
      </c>
      <c r="Q20" s="117">
        <v>623.44323949004001</v>
      </c>
      <c r="R20" s="116">
        <v>1287000</v>
      </c>
      <c r="S20" s="117">
        <v>597.33429559149999</v>
      </c>
      <c r="T20" s="116">
        <v>4823795</v>
      </c>
      <c r="U20" s="117">
        <v>616.24168741041001</v>
      </c>
    </row>
    <row r="21" spans="1:21" x14ac:dyDescent="0.3">
      <c r="A21" s="67" t="s">
        <v>30</v>
      </c>
      <c r="B21" s="116">
        <v>5662</v>
      </c>
      <c r="C21" s="117">
        <v>342.25717947722001</v>
      </c>
      <c r="D21" s="116">
        <v>0</v>
      </c>
      <c r="E21" s="117">
        <v>0</v>
      </c>
      <c r="F21" s="116">
        <v>0</v>
      </c>
      <c r="G21" s="117">
        <v>0</v>
      </c>
      <c r="H21" s="116">
        <v>12300</v>
      </c>
      <c r="I21" s="117">
        <v>550.68589988091003</v>
      </c>
      <c r="J21" s="116">
        <v>0</v>
      </c>
      <c r="K21" s="117">
        <v>0</v>
      </c>
      <c r="L21" s="116">
        <v>5662</v>
      </c>
      <c r="M21" s="117">
        <v>342.25717947722001</v>
      </c>
      <c r="N21" s="116">
        <v>12300</v>
      </c>
      <c r="O21" s="117">
        <v>550.68589988091003</v>
      </c>
      <c r="P21" s="116">
        <v>6000</v>
      </c>
      <c r="Q21" s="117">
        <v>532.81296534412002</v>
      </c>
      <c r="R21" s="116">
        <v>6000</v>
      </c>
      <c r="S21" s="117">
        <v>508.82812753288999</v>
      </c>
      <c r="T21" s="116">
        <v>29962</v>
      </c>
      <c r="U21" s="117">
        <v>499.33726974157997</v>
      </c>
    </row>
    <row r="22" spans="1:21" x14ac:dyDescent="0.3">
      <c r="A22" s="67" t="s">
        <v>31</v>
      </c>
      <c r="B22" s="116">
        <v>27074</v>
      </c>
      <c r="C22" s="117">
        <v>288.64740944079</v>
      </c>
      <c r="D22" s="116">
        <v>18940</v>
      </c>
      <c r="E22" s="117">
        <v>526.91131078414003</v>
      </c>
      <c r="F22" s="116">
        <v>23967</v>
      </c>
      <c r="G22" s="117">
        <v>526.82997302206002</v>
      </c>
      <c r="H22" s="116">
        <v>17000</v>
      </c>
      <c r="I22" s="117">
        <v>528.01966570687</v>
      </c>
      <c r="J22" s="116">
        <v>22000</v>
      </c>
      <c r="K22" s="117">
        <v>507.83580717832001</v>
      </c>
      <c r="L22" s="116">
        <v>69981</v>
      </c>
      <c r="M22" s="117">
        <v>434.70476490578</v>
      </c>
      <c r="N22" s="116">
        <v>67200</v>
      </c>
      <c r="O22" s="117">
        <v>519.44181061842005</v>
      </c>
      <c r="P22" s="116">
        <v>82100</v>
      </c>
      <c r="Q22" s="117">
        <v>523.06768482516998</v>
      </c>
      <c r="R22" s="116">
        <v>69200</v>
      </c>
      <c r="S22" s="117">
        <v>495.53327872839998</v>
      </c>
      <c r="T22" s="116">
        <v>288481</v>
      </c>
      <c r="U22" s="117">
        <v>494.18271441995</v>
      </c>
    </row>
    <row r="23" spans="1:21" x14ac:dyDescent="0.3">
      <c r="A23" s="67" t="s">
        <v>32</v>
      </c>
      <c r="B23" s="116">
        <v>0</v>
      </c>
      <c r="C23" s="117">
        <v>0</v>
      </c>
      <c r="D23" s="116">
        <v>0</v>
      </c>
      <c r="E23" s="117">
        <v>0</v>
      </c>
      <c r="F23" s="116">
        <v>0</v>
      </c>
      <c r="G23" s="117">
        <v>0</v>
      </c>
      <c r="H23" s="116">
        <v>0</v>
      </c>
      <c r="I23" s="117">
        <v>0</v>
      </c>
      <c r="J23" s="116">
        <v>0</v>
      </c>
      <c r="K23" s="117">
        <v>0</v>
      </c>
      <c r="L23" s="116">
        <v>0</v>
      </c>
      <c r="M23" s="117">
        <v>0</v>
      </c>
      <c r="N23" s="116">
        <v>7000</v>
      </c>
      <c r="O23" s="117">
        <v>549.20322234107005</v>
      </c>
      <c r="P23" s="116">
        <v>22000</v>
      </c>
      <c r="Q23" s="117">
        <v>539.61671157034004</v>
      </c>
      <c r="R23" s="116">
        <v>0</v>
      </c>
      <c r="S23" s="117">
        <v>0</v>
      </c>
      <c r="T23" s="116">
        <v>29000</v>
      </c>
      <c r="U23" s="117">
        <v>541.93069692878998</v>
      </c>
    </row>
    <row r="24" spans="1:21" x14ac:dyDescent="0.3">
      <c r="A24" s="67" t="s">
        <v>33</v>
      </c>
      <c r="B24" s="116">
        <v>8024</v>
      </c>
      <c r="C24" s="117">
        <v>333.13713136838999</v>
      </c>
      <c r="D24" s="116">
        <v>10200</v>
      </c>
      <c r="E24" s="117">
        <v>542.41753462289</v>
      </c>
      <c r="F24" s="116">
        <v>2500</v>
      </c>
      <c r="G24" s="117">
        <v>522.07003562481998</v>
      </c>
      <c r="H24" s="116">
        <v>9700</v>
      </c>
      <c r="I24" s="117">
        <v>538.27366157066001</v>
      </c>
      <c r="J24" s="116">
        <v>33730</v>
      </c>
      <c r="K24" s="117">
        <v>534.03017100115005</v>
      </c>
      <c r="L24" s="116">
        <v>20724</v>
      </c>
      <c r="M24" s="117">
        <v>458.93294172532001</v>
      </c>
      <c r="N24" s="116">
        <v>71530</v>
      </c>
      <c r="O24" s="117">
        <v>529.51745436303997</v>
      </c>
      <c r="P24" s="116">
        <v>85000</v>
      </c>
      <c r="Q24" s="117">
        <v>534.95286412788005</v>
      </c>
      <c r="R24" s="116">
        <v>57000</v>
      </c>
      <c r="S24" s="117">
        <v>483.98352484109</v>
      </c>
      <c r="T24" s="116">
        <v>234254</v>
      </c>
      <c r="U24" s="117">
        <v>514.16566701834995</v>
      </c>
    </row>
    <row r="25" spans="1:21" x14ac:dyDescent="0.3">
      <c r="A25" s="67" t="s">
        <v>34</v>
      </c>
      <c r="B25" s="116">
        <v>29980.68</v>
      </c>
      <c r="C25" s="117">
        <v>459.28901789419001</v>
      </c>
      <c r="D25" s="116">
        <v>37000.942999999999</v>
      </c>
      <c r="E25" s="117">
        <v>476.95186059674</v>
      </c>
      <c r="F25" s="116">
        <v>33608</v>
      </c>
      <c r="G25" s="117">
        <v>465.70548713528001</v>
      </c>
      <c r="H25" s="116">
        <v>67986</v>
      </c>
      <c r="I25" s="117">
        <v>518.99850314947003</v>
      </c>
      <c r="J25" s="116">
        <v>19000</v>
      </c>
      <c r="K25" s="117">
        <v>556.84810242305002</v>
      </c>
      <c r="L25" s="116">
        <v>100589.62300000001</v>
      </c>
      <c r="M25" s="117">
        <v>467.92993440612003</v>
      </c>
      <c r="N25" s="116">
        <v>128733</v>
      </c>
      <c r="O25" s="117">
        <v>535.99192977307996</v>
      </c>
      <c r="P25" s="116">
        <v>103000</v>
      </c>
      <c r="Q25" s="117">
        <v>531.79152826761003</v>
      </c>
      <c r="R25" s="116">
        <v>131500</v>
      </c>
      <c r="S25" s="117">
        <v>504.58793974590998</v>
      </c>
      <c r="T25" s="116">
        <v>463822.62300000002</v>
      </c>
      <c r="U25" s="117">
        <v>511.39503446764002</v>
      </c>
    </row>
    <row r="26" spans="1:21" x14ac:dyDescent="0.3">
      <c r="A26" s="67" t="s">
        <v>35</v>
      </c>
      <c r="B26" s="116">
        <v>0</v>
      </c>
      <c r="C26" s="117">
        <v>0</v>
      </c>
      <c r="D26" s="116">
        <v>0</v>
      </c>
      <c r="E26" s="117">
        <v>0</v>
      </c>
      <c r="F26" s="116">
        <v>36</v>
      </c>
      <c r="G26" s="117">
        <v>651.84447041349995</v>
      </c>
      <c r="H26" s="116">
        <v>0</v>
      </c>
      <c r="I26" s="117">
        <v>0</v>
      </c>
      <c r="J26" s="116">
        <v>0</v>
      </c>
      <c r="K26" s="117">
        <v>0</v>
      </c>
      <c r="L26" s="116">
        <v>36</v>
      </c>
      <c r="M26" s="117">
        <v>651.84447041349995</v>
      </c>
      <c r="N26" s="116">
        <v>36</v>
      </c>
      <c r="O26" s="117">
        <v>652.85622852997005</v>
      </c>
      <c r="P26" s="116">
        <v>36</v>
      </c>
      <c r="Q26" s="117">
        <v>653.01962739957003</v>
      </c>
      <c r="R26" s="116">
        <v>36</v>
      </c>
      <c r="S26" s="117">
        <v>602.72498065478999</v>
      </c>
      <c r="T26" s="116">
        <v>144</v>
      </c>
      <c r="U26" s="117">
        <v>640.11132674945998</v>
      </c>
    </row>
    <row r="27" spans="1:21" x14ac:dyDescent="0.3">
      <c r="B27" s="70"/>
      <c r="D27" s="70"/>
      <c r="F27" s="70"/>
      <c r="H27" s="70"/>
      <c r="J27" s="70"/>
      <c r="L27" s="70"/>
      <c r="N27" s="70"/>
      <c r="P27" s="70"/>
      <c r="R27" s="70"/>
      <c r="T27" s="70"/>
    </row>
  </sheetData>
  <mergeCells count="11">
    <mergeCell ref="P2:Q2"/>
    <mergeCell ref="R2:S2"/>
    <mergeCell ref="T2:U2"/>
    <mergeCell ref="A1:U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EpmWorksheetKeyString_GUID" r:id="rId2"/>
    <customPr name="QAA_DRILLPATH_NODE_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1502-8360-40EF-8ADB-8CA7C2E06C1B}">
  <sheetPr>
    <tabColor theme="5" tint="0.39997558519241921"/>
    <pageSetUpPr fitToPage="1"/>
  </sheetPr>
  <dimension ref="A1:AP24"/>
  <sheetViews>
    <sheetView zoomScale="87" zoomScaleNormal="100" workbookViewId="0">
      <selection activeCell="B6" sqref="B6:N6"/>
    </sheetView>
  </sheetViews>
  <sheetFormatPr defaultColWidth="9.109375" defaultRowHeight="14.4" x14ac:dyDescent="0.3"/>
  <cols>
    <col min="1" max="1" width="10.33203125" style="157" customWidth="1"/>
    <col min="2" max="14" width="13.5546875" style="157" customWidth="1"/>
    <col min="15" max="15" width="10.33203125" style="157" customWidth="1"/>
    <col min="16" max="28" width="13.5546875" style="157" customWidth="1"/>
    <col min="29" max="29" width="10.33203125" style="157" customWidth="1"/>
    <col min="30" max="42" width="13.5546875" style="157" customWidth="1"/>
    <col min="43" max="16384" width="9.109375" style="157"/>
  </cols>
  <sheetData>
    <row r="1" spans="1:42" ht="27" x14ac:dyDescent="0.75">
      <c r="A1" s="188" t="s">
        <v>152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 t="s">
        <v>152</v>
      </c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 t="s">
        <v>152</v>
      </c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</row>
    <row r="2" spans="1:42" s="6" customFormat="1" ht="21.75" customHeight="1" x14ac:dyDescent="0.45">
      <c r="A2" s="170"/>
      <c r="B2" s="190" t="s">
        <v>125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70"/>
      <c r="P2" s="190" t="s">
        <v>130</v>
      </c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70"/>
      <c r="AD2" s="190" t="s">
        <v>147</v>
      </c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</row>
    <row r="3" spans="1:42" ht="34.5" customHeight="1" x14ac:dyDescent="0.3">
      <c r="A3" s="168"/>
      <c r="B3" s="171">
        <v>44562</v>
      </c>
      <c r="C3" s="171">
        <v>44593</v>
      </c>
      <c r="D3" s="171">
        <v>44621</v>
      </c>
      <c r="E3" s="171">
        <v>44652</v>
      </c>
      <c r="F3" s="171">
        <v>44682</v>
      </c>
      <c r="G3" s="171">
        <v>44713</v>
      </c>
      <c r="H3" s="171">
        <v>44743</v>
      </c>
      <c r="I3" s="171">
        <v>44774</v>
      </c>
      <c r="J3" s="171">
        <v>44805</v>
      </c>
      <c r="K3" s="171">
        <v>44835</v>
      </c>
      <c r="L3" s="171">
        <v>44866</v>
      </c>
      <c r="M3" s="171">
        <v>44896</v>
      </c>
      <c r="N3" s="189" t="s">
        <v>126</v>
      </c>
      <c r="O3" s="168"/>
      <c r="P3" s="171">
        <v>44927</v>
      </c>
      <c r="Q3" s="171">
        <v>44958</v>
      </c>
      <c r="R3" s="171">
        <v>44986</v>
      </c>
      <c r="S3" s="171">
        <v>45017</v>
      </c>
      <c r="T3" s="171">
        <v>45047</v>
      </c>
      <c r="U3" s="171">
        <v>45078</v>
      </c>
      <c r="V3" s="171">
        <v>45108</v>
      </c>
      <c r="W3" s="171">
        <v>45139</v>
      </c>
      <c r="X3" s="171">
        <v>45170</v>
      </c>
      <c r="Y3" s="171">
        <v>45200</v>
      </c>
      <c r="Z3" s="171">
        <v>45231</v>
      </c>
      <c r="AA3" s="171">
        <v>45261</v>
      </c>
      <c r="AB3" s="189" t="s">
        <v>129</v>
      </c>
      <c r="AC3" s="168"/>
      <c r="AD3" s="171">
        <v>45292</v>
      </c>
      <c r="AE3" s="171">
        <v>45323</v>
      </c>
      <c r="AF3" s="177">
        <v>45352</v>
      </c>
      <c r="AG3" s="177">
        <v>45383</v>
      </c>
      <c r="AH3" s="177">
        <v>45413</v>
      </c>
      <c r="AI3" s="177">
        <v>45444</v>
      </c>
      <c r="AJ3" s="177">
        <v>45474</v>
      </c>
      <c r="AK3" s="177">
        <v>45505</v>
      </c>
      <c r="AL3" s="177">
        <v>45536</v>
      </c>
      <c r="AM3" s="177">
        <v>45566</v>
      </c>
      <c r="AN3" s="177">
        <v>45597</v>
      </c>
      <c r="AO3" s="177">
        <v>45627</v>
      </c>
      <c r="AP3" s="189" t="s">
        <v>146</v>
      </c>
    </row>
    <row r="4" spans="1:42" ht="16.2" x14ac:dyDescent="0.45">
      <c r="A4" s="168"/>
      <c r="B4" s="169" t="s">
        <v>148</v>
      </c>
      <c r="C4" s="169" t="s">
        <v>100</v>
      </c>
      <c r="D4" s="169" t="s">
        <v>100</v>
      </c>
      <c r="E4" s="169" t="s">
        <v>100</v>
      </c>
      <c r="F4" s="169" t="s">
        <v>100</v>
      </c>
      <c r="G4" s="169" t="s">
        <v>100</v>
      </c>
      <c r="H4" s="169" t="s">
        <v>100</v>
      </c>
      <c r="I4" s="169" t="s">
        <v>100</v>
      </c>
      <c r="J4" s="169" t="s">
        <v>100</v>
      </c>
      <c r="K4" s="169" t="s">
        <v>100</v>
      </c>
      <c r="L4" s="169" t="s">
        <v>100</v>
      </c>
      <c r="M4" s="169" t="s">
        <v>100</v>
      </c>
      <c r="N4" s="189"/>
      <c r="O4" s="168"/>
      <c r="P4" s="169" t="s">
        <v>100</v>
      </c>
      <c r="Q4" s="169" t="s">
        <v>100</v>
      </c>
      <c r="R4" s="169" t="s">
        <v>100</v>
      </c>
      <c r="S4" s="169" t="s">
        <v>100</v>
      </c>
      <c r="T4" s="169" t="s">
        <v>100</v>
      </c>
      <c r="U4" s="169" t="s">
        <v>100</v>
      </c>
      <c r="V4" s="169" t="s">
        <v>100</v>
      </c>
      <c r="W4" s="169" t="s">
        <v>100</v>
      </c>
      <c r="X4" s="169" t="s">
        <v>100</v>
      </c>
      <c r="Y4" s="169" t="s">
        <v>100</v>
      </c>
      <c r="Z4" s="169" t="s">
        <v>100</v>
      </c>
      <c r="AA4" s="169" t="s">
        <v>100</v>
      </c>
      <c r="AB4" s="189"/>
      <c r="AC4" s="168"/>
      <c r="AD4" s="169" t="s">
        <v>100</v>
      </c>
      <c r="AE4" s="169" t="s">
        <v>100</v>
      </c>
      <c r="AF4" s="176" t="s">
        <v>100</v>
      </c>
      <c r="AG4" s="176" t="s">
        <v>100</v>
      </c>
      <c r="AH4" s="176" t="s">
        <v>100</v>
      </c>
      <c r="AI4" s="176" t="s">
        <v>100</v>
      </c>
      <c r="AJ4" s="176" t="s">
        <v>100</v>
      </c>
      <c r="AK4" s="176" t="s">
        <v>100</v>
      </c>
      <c r="AL4" s="176" t="s">
        <v>100</v>
      </c>
      <c r="AM4" s="176" t="s">
        <v>100</v>
      </c>
      <c r="AN4" s="176" t="s">
        <v>100</v>
      </c>
      <c r="AO4" s="176" t="s">
        <v>100</v>
      </c>
      <c r="AP4" s="189"/>
    </row>
    <row r="5" spans="1:42" x14ac:dyDescent="0.3">
      <c r="A5" s="158" t="s">
        <v>7</v>
      </c>
      <c r="B5" s="159">
        <v>478654.87800000003</v>
      </c>
      <c r="C5" s="159">
        <v>639210.29300000006</v>
      </c>
      <c r="D5" s="159">
        <v>920015.5</v>
      </c>
      <c r="E5" s="159">
        <v>749480</v>
      </c>
      <c r="F5" s="159">
        <v>852250</v>
      </c>
      <c r="G5" s="159">
        <v>811957.5</v>
      </c>
      <c r="H5" s="159">
        <v>808038</v>
      </c>
      <c r="I5" s="159">
        <v>786600</v>
      </c>
      <c r="J5" s="159">
        <v>756688.5</v>
      </c>
      <c r="K5" s="159">
        <v>751756.5</v>
      </c>
      <c r="L5" s="159">
        <v>677718.5</v>
      </c>
      <c r="M5" s="159">
        <v>583430</v>
      </c>
      <c r="N5" s="162">
        <v>8815799.6710000001</v>
      </c>
      <c r="O5" s="158" t="s">
        <v>7</v>
      </c>
      <c r="P5" s="159">
        <v>700578.54990727501</v>
      </c>
      <c r="Q5" s="159">
        <v>708508.23984863749</v>
      </c>
      <c r="R5" s="159">
        <v>708782.8</v>
      </c>
      <c r="S5" s="159">
        <v>734994.88127389702</v>
      </c>
      <c r="T5" s="159">
        <v>786372.83992592129</v>
      </c>
      <c r="U5" s="159">
        <v>827183.85548571695</v>
      </c>
      <c r="V5" s="159">
        <v>861067.72237802506</v>
      </c>
      <c r="W5" s="159">
        <v>779900</v>
      </c>
      <c r="X5" s="159">
        <v>700436</v>
      </c>
      <c r="Y5" s="159">
        <v>784404</v>
      </c>
      <c r="Z5" s="159">
        <v>664053.10029873438</v>
      </c>
      <c r="AA5" s="159">
        <v>742338.09881291259</v>
      </c>
      <c r="AB5" s="162">
        <v>8998620.0879311189</v>
      </c>
      <c r="AC5" s="158" t="s">
        <v>7</v>
      </c>
      <c r="AD5" s="159">
        <v>688657.91277552897</v>
      </c>
      <c r="AE5" s="159">
        <v>717481.62415174348</v>
      </c>
      <c r="AF5" s="175">
        <v>0</v>
      </c>
      <c r="AG5" s="175">
        <v>0</v>
      </c>
      <c r="AH5" s="175">
        <v>0</v>
      </c>
      <c r="AI5" s="175">
        <v>0</v>
      </c>
      <c r="AJ5" s="175">
        <v>0</v>
      </c>
      <c r="AK5" s="175">
        <v>0</v>
      </c>
      <c r="AL5" s="175">
        <v>0</v>
      </c>
      <c r="AM5" s="175">
        <v>0</v>
      </c>
      <c r="AN5" s="175">
        <v>0</v>
      </c>
      <c r="AO5" s="175">
        <v>0</v>
      </c>
      <c r="AP5" s="162">
        <v>1406139.5369272726</v>
      </c>
    </row>
    <row r="6" spans="1:42" x14ac:dyDescent="0.3">
      <c r="A6" s="160" t="s">
        <v>8</v>
      </c>
      <c r="B6" s="161">
        <v>222405.33200000002</v>
      </c>
      <c r="C6" s="161">
        <v>242145.516</v>
      </c>
      <c r="D6" s="161">
        <v>338757.5</v>
      </c>
      <c r="E6" s="161">
        <v>227700</v>
      </c>
      <c r="F6" s="161">
        <v>273033</v>
      </c>
      <c r="G6" s="161">
        <v>243225</v>
      </c>
      <c r="H6" s="161">
        <v>304290.5</v>
      </c>
      <c r="I6" s="161">
        <v>318987</v>
      </c>
      <c r="J6" s="161">
        <v>334926</v>
      </c>
      <c r="K6" s="161">
        <v>217660.5</v>
      </c>
      <c r="L6" s="161">
        <v>272826</v>
      </c>
      <c r="M6" s="161">
        <v>238774.5</v>
      </c>
      <c r="N6" s="163">
        <v>3234730.8480000002</v>
      </c>
      <c r="O6" s="160" t="s">
        <v>8</v>
      </c>
      <c r="P6" s="161">
        <v>260521.912775529</v>
      </c>
      <c r="Q6" s="161">
        <v>257083.7873658505</v>
      </c>
      <c r="R6" s="161">
        <v>324153.8</v>
      </c>
      <c r="S6" s="161">
        <v>287469.2</v>
      </c>
      <c r="T6" s="161">
        <v>319802.51701690129</v>
      </c>
      <c r="U6" s="161">
        <v>306125.98977572098</v>
      </c>
      <c r="V6" s="161">
        <v>369419.27317653102</v>
      </c>
      <c r="W6" s="161">
        <v>384400</v>
      </c>
      <c r="X6" s="161">
        <v>376400</v>
      </c>
      <c r="Y6" s="161">
        <v>339000</v>
      </c>
      <c r="Z6" s="161">
        <v>334138.52480560401</v>
      </c>
      <c r="AA6" s="161">
        <v>325582.86615898705</v>
      </c>
      <c r="AB6" s="163">
        <v>3884097.8710751235</v>
      </c>
      <c r="AC6" s="160" t="s">
        <v>8</v>
      </c>
      <c r="AD6" s="161">
        <v>263021.91277552897</v>
      </c>
      <c r="AE6" s="161">
        <v>250683.7873658505</v>
      </c>
      <c r="AF6" s="174">
        <v>0</v>
      </c>
      <c r="AG6" s="174">
        <v>0</v>
      </c>
      <c r="AH6" s="174">
        <v>0</v>
      </c>
      <c r="AI6" s="174">
        <v>0</v>
      </c>
      <c r="AJ6" s="174">
        <v>0</v>
      </c>
      <c r="AK6" s="174">
        <v>0</v>
      </c>
      <c r="AL6" s="174">
        <v>0</v>
      </c>
      <c r="AM6" s="174">
        <v>0</v>
      </c>
      <c r="AN6" s="174">
        <v>0</v>
      </c>
      <c r="AO6" s="174">
        <v>0</v>
      </c>
      <c r="AP6" s="163">
        <v>513705.70014137949</v>
      </c>
    </row>
    <row r="7" spans="1:42" x14ac:dyDescent="0.3">
      <c r="A7" s="164" t="s">
        <v>21</v>
      </c>
      <c r="B7" s="165">
        <v>19875.633999999998</v>
      </c>
      <c r="C7" s="165">
        <v>0</v>
      </c>
      <c r="D7" s="165">
        <v>0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>
        <v>20700</v>
      </c>
      <c r="K7" s="165">
        <v>0</v>
      </c>
      <c r="L7" s="165">
        <v>12420</v>
      </c>
      <c r="M7" s="165">
        <v>0</v>
      </c>
      <c r="N7" s="166">
        <v>52995.633999999998</v>
      </c>
      <c r="O7" s="164" t="s">
        <v>21</v>
      </c>
      <c r="P7" s="165">
        <v>20700</v>
      </c>
      <c r="Q7" s="165">
        <v>11168.5</v>
      </c>
      <c r="R7" s="165">
        <v>16500</v>
      </c>
      <c r="S7" s="165">
        <v>21218</v>
      </c>
      <c r="T7" s="165">
        <v>9573</v>
      </c>
      <c r="U7" s="165">
        <v>0</v>
      </c>
      <c r="V7" s="165">
        <v>0</v>
      </c>
      <c r="W7" s="165">
        <v>0</v>
      </c>
      <c r="X7" s="165">
        <v>0</v>
      </c>
      <c r="Y7" s="165">
        <v>0</v>
      </c>
      <c r="Z7" s="165">
        <v>20700</v>
      </c>
      <c r="AA7" s="165">
        <v>20700</v>
      </c>
      <c r="AB7" s="166">
        <v>120559.5</v>
      </c>
      <c r="AC7" s="164" t="s">
        <v>21</v>
      </c>
      <c r="AD7" s="165">
        <v>20700</v>
      </c>
      <c r="AE7" s="165">
        <v>11168.5</v>
      </c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66">
        <v>31868.5</v>
      </c>
    </row>
    <row r="8" spans="1:42" x14ac:dyDescent="0.3">
      <c r="A8" s="164" t="s">
        <v>24</v>
      </c>
      <c r="B8" s="165">
        <v>15907.231</v>
      </c>
      <c r="C8" s="165">
        <v>16795.18</v>
      </c>
      <c r="D8" s="165">
        <v>27738</v>
      </c>
      <c r="E8" s="165">
        <v>13455</v>
      </c>
      <c r="F8" s="165">
        <v>30015</v>
      </c>
      <c r="G8" s="165">
        <v>6727.5</v>
      </c>
      <c r="H8" s="165">
        <v>20700</v>
      </c>
      <c r="I8" s="165">
        <v>8073</v>
      </c>
      <c r="J8" s="165">
        <v>20700</v>
      </c>
      <c r="K8" s="165">
        <v>27220.5</v>
      </c>
      <c r="L8" s="165">
        <v>6727.5</v>
      </c>
      <c r="M8" s="165">
        <v>4657.5</v>
      </c>
      <c r="N8" s="166">
        <v>198716.41099999999</v>
      </c>
      <c r="O8" s="164" t="s">
        <v>24</v>
      </c>
      <c r="P8" s="165">
        <v>10000</v>
      </c>
      <c r="Q8" s="165">
        <v>24900</v>
      </c>
      <c r="R8" s="165">
        <v>7000</v>
      </c>
      <c r="S8" s="165">
        <v>6000</v>
      </c>
      <c r="T8" s="165">
        <v>12800</v>
      </c>
      <c r="U8" s="165">
        <v>6000</v>
      </c>
      <c r="V8" s="165">
        <v>0</v>
      </c>
      <c r="W8" s="165">
        <v>24000</v>
      </c>
      <c r="X8" s="165">
        <v>42000</v>
      </c>
      <c r="Y8" s="165">
        <v>24000</v>
      </c>
      <c r="Z8" s="165">
        <v>11500</v>
      </c>
      <c r="AA8" s="165">
        <v>22800</v>
      </c>
      <c r="AB8" s="166">
        <v>191000</v>
      </c>
      <c r="AC8" s="164" t="s">
        <v>24</v>
      </c>
      <c r="AD8" s="165">
        <v>12500</v>
      </c>
      <c r="AE8" s="165">
        <v>18500</v>
      </c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66">
        <v>31000</v>
      </c>
    </row>
    <row r="9" spans="1:42" x14ac:dyDescent="0.3">
      <c r="A9" s="164" t="s">
        <v>41</v>
      </c>
      <c r="B9" s="165">
        <v>0</v>
      </c>
      <c r="C9" s="165">
        <v>0</v>
      </c>
      <c r="D9" s="165">
        <v>42435</v>
      </c>
      <c r="E9" s="165">
        <v>21217.5</v>
      </c>
      <c r="F9" s="165">
        <v>21217.5</v>
      </c>
      <c r="G9" s="165">
        <v>21217.5</v>
      </c>
      <c r="H9" s="165">
        <v>21217.5</v>
      </c>
      <c r="I9" s="165">
        <v>21217.5</v>
      </c>
      <c r="J9" s="165">
        <v>21217.5</v>
      </c>
      <c r="K9" s="165">
        <v>21217.5</v>
      </c>
      <c r="L9" s="165">
        <v>0</v>
      </c>
      <c r="M9" s="165">
        <v>21217.5</v>
      </c>
      <c r="N9" s="166">
        <v>212175</v>
      </c>
      <c r="O9" s="164" t="s">
        <v>41</v>
      </c>
      <c r="P9" s="165">
        <v>28000</v>
      </c>
      <c r="Q9" s="165">
        <v>0</v>
      </c>
      <c r="R9" s="165">
        <v>21000</v>
      </c>
      <c r="S9" s="165">
        <v>0</v>
      </c>
      <c r="T9" s="165">
        <v>21000</v>
      </c>
      <c r="U9" s="165">
        <v>0</v>
      </c>
      <c r="V9" s="165">
        <v>21000</v>
      </c>
      <c r="W9" s="165">
        <v>21000</v>
      </c>
      <c r="X9" s="165"/>
      <c r="Y9" s="165"/>
      <c r="Z9" s="165">
        <v>21000</v>
      </c>
      <c r="AA9" s="165"/>
      <c r="AB9" s="166">
        <v>133000</v>
      </c>
      <c r="AC9" s="164" t="s">
        <v>41</v>
      </c>
      <c r="AD9" s="165">
        <v>28000</v>
      </c>
      <c r="AE9" s="165">
        <v>0</v>
      </c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66">
        <v>28000</v>
      </c>
    </row>
    <row r="10" spans="1:42" x14ac:dyDescent="0.3">
      <c r="A10" s="164" t="s">
        <v>37</v>
      </c>
      <c r="B10" s="165">
        <v>36743.944000000003</v>
      </c>
      <c r="C10" s="165">
        <v>0</v>
      </c>
      <c r="D10" s="165">
        <v>0</v>
      </c>
      <c r="E10" s="165">
        <v>0</v>
      </c>
      <c r="F10" s="165">
        <v>0</v>
      </c>
      <c r="G10" s="165">
        <v>0</v>
      </c>
      <c r="H10" s="165">
        <v>33637.5</v>
      </c>
      <c r="I10" s="165">
        <v>33637.5</v>
      </c>
      <c r="J10" s="165">
        <v>0</v>
      </c>
      <c r="K10" s="165">
        <v>33637.5</v>
      </c>
      <c r="L10" s="165">
        <v>33637.5</v>
      </c>
      <c r="M10" s="165">
        <v>0</v>
      </c>
      <c r="N10" s="166">
        <v>171293.94400000002</v>
      </c>
      <c r="O10" s="164" t="s">
        <v>37</v>
      </c>
      <c r="P10" s="165">
        <v>0</v>
      </c>
      <c r="Q10" s="165">
        <v>0</v>
      </c>
      <c r="R10" s="165">
        <v>0</v>
      </c>
      <c r="S10" s="165">
        <v>0</v>
      </c>
      <c r="T10" s="165">
        <v>0</v>
      </c>
      <c r="U10" s="165">
        <v>0</v>
      </c>
      <c r="V10" s="165">
        <v>0</v>
      </c>
      <c r="W10" s="165">
        <v>0</v>
      </c>
      <c r="X10" s="165">
        <v>33000</v>
      </c>
      <c r="Y10" s="165">
        <v>33000</v>
      </c>
      <c r="Z10" s="165">
        <v>33000</v>
      </c>
      <c r="AA10" s="165">
        <v>33000</v>
      </c>
      <c r="AB10" s="166">
        <v>132000</v>
      </c>
      <c r="AC10" s="164" t="s">
        <v>37</v>
      </c>
      <c r="AD10" s="165">
        <v>0</v>
      </c>
      <c r="AE10" s="165">
        <v>0</v>
      </c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66">
        <v>0</v>
      </c>
    </row>
    <row r="11" spans="1:42" x14ac:dyDescent="0.3">
      <c r="A11" s="164" t="s">
        <v>20</v>
      </c>
      <c r="B11" s="165">
        <v>149878.52300000002</v>
      </c>
      <c r="C11" s="165">
        <v>183408.20400000003</v>
      </c>
      <c r="D11" s="165">
        <v>268584.5</v>
      </c>
      <c r="E11" s="165">
        <v>171810</v>
      </c>
      <c r="F11" s="165">
        <v>168498</v>
      </c>
      <c r="G11" s="165">
        <v>172845</v>
      </c>
      <c r="H11" s="165">
        <v>187335.5</v>
      </c>
      <c r="I11" s="165">
        <v>214141.5</v>
      </c>
      <c r="J11" s="165">
        <v>229873.5</v>
      </c>
      <c r="K11" s="165">
        <v>114885</v>
      </c>
      <c r="L11" s="165">
        <v>186817.5</v>
      </c>
      <c r="M11" s="165">
        <v>171499.5</v>
      </c>
      <c r="N11" s="166">
        <v>2219576.727</v>
      </c>
      <c r="O11" s="164" t="s">
        <v>20</v>
      </c>
      <c r="P11" s="165">
        <v>123167.912775529</v>
      </c>
      <c r="Q11" s="165">
        <v>178579.2873658505</v>
      </c>
      <c r="R11" s="165">
        <v>212000</v>
      </c>
      <c r="S11" s="165">
        <v>180692</v>
      </c>
      <c r="T11" s="165">
        <v>196654.51701690126</v>
      </c>
      <c r="U11" s="165">
        <v>210346.38977572101</v>
      </c>
      <c r="V11" s="165">
        <v>310127.27317653102</v>
      </c>
      <c r="W11" s="165">
        <v>298000</v>
      </c>
      <c r="X11" s="165">
        <v>260000</v>
      </c>
      <c r="Y11" s="165">
        <v>220000</v>
      </c>
      <c r="Z11" s="165">
        <v>191561.12480560399</v>
      </c>
      <c r="AA11" s="165">
        <v>184685.26615898701</v>
      </c>
      <c r="AB11" s="166">
        <v>2565813.7710751239</v>
      </c>
      <c r="AC11" s="164" t="s">
        <v>20</v>
      </c>
      <c r="AD11" s="165">
        <v>123167.912775529</v>
      </c>
      <c r="AE11" s="165">
        <v>178579.2873658505</v>
      </c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66">
        <v>301747.20014137949</v>
      </c>
    </row>
    <row r="12" spans="1:42" x14ac:dyDescent="0.3">
      <c r="A12" s="164" t="s">
        <v>40</v>
      </c>
      <c r="B12" s="165">
        <v>0</v>
      </c>
      <c r="C12" s="165">
        <v>41942.131999999998</v>
      </c>
      <c r="D12" s="165">
        <v>0</v>
      </c>
      <c r="E12" s="165">
        <v>21217.5</v>
      </c>
      <c r="F12" s="165">
        <v>53302.5</v>
      </c>
      <c r="G12" s="165">
        <v>42435</v>
      </c>
      <c r="H12" s="165">
        <v>41400</v>
      </c>
      <c r="I12" s="165">
        <v>41917.5</v>
      </c>
      <c r="J12" s="165">
        <v>42435</v>
      </c>
      <c r="K12" s="165">
        <v>20700</v>
      </c>
      <c r="L12" s="165">
        <v>33223.5</v>
      </c>
      <c r="M12" s="165">
        <v>41400</v>
      </c>
      <c r="N12" s="166">
        <v>379973.13199999998</v>
      </c>
      <c r="O12" s="164" t="s">
        <v>40</v>
      </c>
      <c r="P12" s="165">
        <v>78654</v>
      </c>
      <c r="Q12" s="165">
        <v>42436</v>
      </c>
      <c r="R12" s="165">
        <v>67653.8</v>
      </c>
      <c r="S12" s="165">
        <v>79559.199999999997</v>
      </c>
      <c r="T12" s="165">
        <v>79775</v>
      </c>
      <c r="U12" s="165">
        <v>89779.6</v>
      </c>
      <c r="V12" s="165">
        <v>38292</v>
      </c>
      <c r="W12" s="165">
        <v>41400</v>
      </c>
      <c r="X12" s="165">
        <v>41400</v>
      </c>
      <c r="Y12" s="165">
        <v>62000</v>
      </c>
      <c r="Z12" s="165">
        <v>56377.4</v>
      </c>
      <c r="AA12" s="165">
        <v>64397.600000000006</v>
      </c>
      <c r="AB12" s="166">
        <v>741724.6</v>
      </c>
      <c r="AC12" s="164" t="s">
        <v>40</v>
      </c>
      <c r="AD12" s="165">
        <v>78654</v>
      </c>
      <c r="AE12" s="165">
        <v>42436</v>
      </c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66">
        <v>121090</v>
      </c>
    </row>
    <row r="13" spans="1:42" x14ac:dyDescent="0.3">
      <c r="A13" s="160" t="s">
        <v>9</v>
      </c>
      <c r="B13" s="161">
        <v>256249.54600000003</v>
      </c>
      <c r="C13" s="161">
        <v>397064.77700000006</v>
      </c>
      <c r="D13" s="161">
        <v>581258</v>
      </c>
      <c r="E13" s="161">
        <v>521780</v>
      </c>
      <c r="F13" s="161">
        <v>579217</v>
      </c>
      <c r="G13" s="161">
        <v>568732.5</v>
      </c>
      <c r="H13" s="161">
        <v>503747.5</v>
      </c>
      <c r="I13" s="161">
        <v>467613</v>
      </c>
      <c r="J13" s="161">
        <v>421762.5</v>
      </c>
      <c r="K13" s="161">
        <v>534096</v>
      </c>
      <c r="L13" s="161">
        <v>404892.5</v>
      </c>
      <c r="M13" s="161">
        <v>344655.5</v>
      </c>
      <c r="N13" s="163">
        <v>5581068.8229999999</v>
      </c>
      <c r="O13" s="160" t="s">
        <v>9</v>
      </c>
      <c r="P13" s="161">
        <v>440056.63713174604</v>
      </c>
      <c r="Q13" s="161">
        <v>451424.45248278702</v>
      </c>
      <c r="R13" s="161">
        <v>384629</v>
      </c>
      <c r="S13" s="161">
        <v>447525.681273897</v>
      </c>
      <c r="T13" s="161">
        <v>466570.32290902</v>
      </c>
      <c r="U13" s="161">
        <v>521057.86570999597</v>
      </c>
      <c r="V13" s="161">
        <v>491648.44920149399</v>
      </c>
      <c r="W13" s="161">
        <v>395500</v>
      </c>
      <c r="X13" s="161">
        <v>324036</v>
      </c>
      <c r="Y13" s="161">
        <v>445404</v>
      </c>
      <c r="Z13" s="161">
        <v>329914.57549313037</v>
      </c>
      <c r="AA13" s="161">
        <v>416755.23265392554</v>
      </c>
      <c r="AB13" s="163">
        <v>5114522.2168559954</v>
      </c>
      <c r="AC13" s="160" t="s">
        <v>9</v>
      </c>
      <c r="AD13" s="161">
        <v>425636</v>
      </c>
      <c r="AE13" s="161">
        <v>466797.83678589301</v>
      </c>
      <c r="AF13" s="174">
        <v>0</v>
      </c>
      <c r="AG13" s="174">
        <v>0</v>
      </c>
      <c r="AH13" s="174">
        <v>0</v>
      </c>
      <c r="AI13" s="174">
        <v>0</v>
      </c>
      <c r="AJ13" s="174">
        <v>0</v>
      </c>
      <c r="AK13" s="174">
        <v>0</v>
      </c>
      <c r="AL13" s="174">
        <v>0</v>
      </c>
      <c r="AM13" s="174">
        <v>0</v>
      </c>
      <c r="AN13" s="174">
        <v>0</v>
      </c>
      <c r="AO13" s="174">
        <v>0</v>
      </c>
      <c r="AP13" s="163">
        <v>892433.83678589296</v>
      </c>
    </row>
    <row r="14" spans="1:42" x14ac:dyDescent="0.3">
      <c r="A14" s="164" t="s">
        <v>27</v>
      </c>
      <c r="B14" s="165">
        <v>3648.9609999999998</v>
      </c>
      <c r="C14" s="165">
        <v>0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I14" s="165">
        <v>0</v>
      </c>
      <c r="J14" s="165">
        <v>0</v>
      </c>
      <c r="K14" s="165">
        <v>0</v>
      </c>
      <c r="L14" s="165">
        <v>0</v>
      </c>
      <c r="M14" s="165">
        <v>0</v>
      </c>
      <c r="N14" s="166">
        <v>3648.9609999999998</v>
      </c>
      <c r="O14" s="164" t="s">
        <v>27</v>
      </c>
      <c r="P14" s="165">
        <v>0</v>
      </c>
      <c r="Q14" s="165">
        <v>0</v>
      </c>
      <c r="R14" s="165">
        <v>0</v>
      </c>
      <c r="S14" s="165">
        <v>0</v>
      </c>
      <c r="T14" s="165">
        <v>0</v>
      </c>
      <c r="U14" s="165">
        <v>0</v>
      </c>
      <c r="V14" s="165">
        <v>0</v>
      </c>
      <c r="W14" s="165">
        <v>0</v>
      </c>
      <c r="X14" s="165">
        <v>0</v>
      </c>
      <c r="Y14" s="165">
        <v>0</v>
      </c>
      <c r="Z14" s="165">
        <v>0</v>
      </c>
      <c r="AA14" s="165">
        <v>0</v>
      </c>
      <c r="AB14" s="166">
        <v>25500</v>
      </c>
      <c r="AC14" s="164" t="s">
        <v>27</v>
      </c>
      <c r="AD14" s="165">
        <v>0</v>
      </c>
      <c r="AE14" s="165">
        <v>0</v>
      </c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66">
        <v>0</v>
      </c>
    </row>
    <row r="15" spans="1:42" x14ac:dyDescent="0.3">
      <c r="A15" s="164" t="s">
        <v>29</v>
      </c>
      <c r="B15" s="165">
        <v>190002.12800000003</v>
      </c>
      <c r="C15" s="165">
        <v>297221.59200000006</v>
      </c>
      <c r="D15" s="165">
        <v>407584.5</v>
      </c>
      <c r="E15" s="165">
        <v>304704.5</v>
      </c>
      <c r="F15" s="165">
        <v>395711.5</v>
      </c>
      <c r="G15" s="165">
        <v>386158.5</v>
      </c>
      <c r="H15" s="165">
        <v>258416.5</v>
      </c>
      <c r="I15" s="165">
        <v>300357</v>
      </c>
      <c r="J15" s="165">
        <v>210829.5</v>
      </c>
      <c r="K15" s="165">
        <v>320125.5</v>
      </c>
      <c r="L15" s="165">
        <v>232461.5</v>
      </c>
      <c r="M15" s="165">
        <v>172638.5</v>
      </c>
      <c r="N15" s="166">
        <v>3476211.22</v>
      </c>
      <c r="O15" s="164" t="s">
        <v>29</v>
      </c>
      <c r="P15" s="165">
        <v>222149.01415596899</v>
      </c>
      <c r="Q15" s="165">
        <v>236134.615696894</v>
      </c>
      <c r="R15" s="165">
        <v>221000</v>
      </c>
      <c r="S15" s="165">
        <v>226781.681273897</v>
      </c>
      <c r="T15" s="165">
        <v>288688.22105942998</v>
      </c>
      <c r="U15" s="165">
        <v>310670.78620936198</v>
      </c>
      <c r="V15" s="165">
        <v>265648.44920149399</v>
      </c>
      <c r="W15" s="165">
        <v>242500</v>
      </c>
      <c r="X15" s="165">
        <v>176000</v>
      </c>
      <c r="Y15" s="165">
        <v>242500</v>
      </c>
      <c r="Z15" s="165">
        <v>128999.088275683</v>
      </c>
      <c r="AA15" s="165">
        <v>188595.1580443662</v>
      </c>
      <c r="AB15" s="166">
        <v>2272758.9648492574</v>
      </c>
      <c r="AC15" s="164" t="s">
        <v>29</v>
      </c>
      <c r="AD15" s="165">
        <v>228736</v>
      </c>
      <c r="AE15" s="165">
        <v>230808</v>
      </c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66">
        <v>459544</v>
      </c>
    </row>
    <row r="16" spans="1:42" x14ac:dyDescent="0.3">
      <c r="A16" s="164" t="s">
        <v>35</v>
      </c>
      <c r="B16" s="165">
        <v>0</v>
      </c>
      <c r="C16" s="165">
        <v>0</v>
      </c>
      <c r="D16" s="165">
        <v>0</v>
      </c>
      <c r="E16" s="165">
        <v>36</v>
      </c>
      <c r="F16" s="165">
        <v>0</v>
      </c>
      <c r="G16" s="165">
        <v>0</v>
      </c>
      <c r="H16" s="165">
        <v>36</v>
      </c>
      <c r="I16" s="165">
        <v>0</v>
      </c>
      <c r="J16" s="165">
        <v>0</v>
      </c>
      <c r="K16" s="165">
        <v>36</v>
      </c>
      <c r="L16" s="165">
        <v>0</v>
      </c>
      <c r="M16" s="165">
        <v>0</v>
      </c>
      <c r="N16" s="166">
        <v>108</v>
      </c>
      <c r="O16" s="164" t="s">
        <v>35</v>
      </c>
      <c r="P16" s="165">
        <v>0</v>
      </c>
      <c r="Q16" s="165">
        <v>0</v>
      </c>
      <c r="R16" s="165">
        <v>36</v>
      </c>
      <c r="S16" s="165">
        <v>0</v>
      </c>
      <c r="T16" s="165">
        <v>0</v>
      </c>
      <c r="U16" s="165">
        <v>36</v>
      </c>
      <c r="V16" s="165">
        <v>0</v>
      </c>
      <c r="W16" s="165">
        <v>0</v>
      </c>
      <c r="X16" s="165">
        <v>36</v>
      </c>
      <c r="Y16" s="165">
        <v>0</v>
      </c>
      <c r="Z16" s="165">
        <v>0</v>
      </c>
      <c r="AA16" s="165">
        <v>36</v>
      </c>
      <c r="AB16" s="166">
        <v>144</v>
      </c>
      <c r="AC16" s="164" t="s">
        <v>35</v>
      </c>
      <c r="AD16" s="165">
        <v>0</v>
      </c>
      <c r="AE16" s="165">
        <v>0</v>
      </c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66">
        <v>0</v>
      </c>
    </row>
    <row r="17" spans="1:42" x14ac:dyDescent="0.3">
      <c r="A17" s="164" t="s">
        <v>33</v>
      </c>
      <c r="B17" s="165">
        <v>0</v>
      </c>
      <c r="C17" s="165">
        <v>37191.042000000001</v>
      </c>
      <c r="D17" s="165">
        <v>25875</v>
      </c>
      <c r="E17" s="165">
        <v>31050</v>
      </c>
      <c r="F17" s="165">
        <v>25978.5</v>
      </c>
      <c r="G17" s="165">
        <v>20286</v>
      </c>
      <c r="H17" s="165">
        <v>25875</v>
      </c>
      <c r="I17" s="165">
        <v>25978.5</v>
      </c>
      <c r="J17" s="165">
        <v>25978.5</v>
      </c>
      <c r="K17" s="165">
        <v>25978.5</v>
      </c>
      <c r="L17" s="165">
        <v>26910</v>
      </c>
      <c r="M17" s="165">
        <v>25978.5</v>
      </c>
      <c r="N17" s="166">
        <v>297079.54200000002</v>
      </c>
      <c r="O17" s="164" t="s">
        <v>33</v>
      </c>
      <c r="P17" s="165">
        <v>28000</v>
      </c>
      <c r="Q17" s="165">
        <v>23000</v>
      </c>
      <c r="R17" s="165">
        <v>26000</v>
      </c>
      <c r="S17" s="165">
        <v>27000</v>
      </c>
      <c r="T17" s="165">
        <v>23000</v>
      </c>
      <c r="U17" s="165">
        <v>28000</v>
      </c>
      <c r="V17" s="165">
        <v>25000</v>
      </c>
      <c r="W17" s="165">
        <v>25000</v>
      </c>
      <c r="X17" s="165">
        <v>25000</v>
      </c>
      <c r="Y17" s="165">
        <v>25000</v>
      </c>
      <c r="Z17" s="165">
        <v>28000</v>
      </c>
      <c r="AA17" s="165">
        <v>30000</v>
      </c>
      <c r="AB17" s="166">
        <v>296800</v>
      </c>
      <c r="AC17" s="164" t="s">
        <v>33</v>
      </c>
      <c r="AD17" s="165">
        <v>27000</v>
      </c>
      <c r="AE17" s="165">
        <v>23000</v>
      </c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66">
        <v>50000</v>
      </c>
    </row>
    <row r="18" spans="1:42" x14ac:dyDescent="0.3">
      <c r="A18" s="164" t="s">
        <v>31</v>
      </c>
      <c r="B18" s="165">
        <v>31542.288</v>
      </c>
      <c r="C18" s="165">
        <v>23736.143</v>
      </c>
      <c r="D18" s="165">
        <v>23805</v>
      </c>
      <c r="E18" s="165">
        <v>23287.5</v>
      </c>
      <c r="F18" s="165">
        <v>25668</v>
      </c>
      <c r="G18" s="165">
        <v>23287.5</v>
      </c>
      <c r="H18" s="165">
        <v>23287.5</v>
      </c>
      <c r="I18" s="165">
        <v>23287.5</v>
      </c>
      <c r="J18" s="165">
        <v>23287.5</v>
      </c>
      <c r="K18" s="165">
        <v>23287.5</v>
      </c>
      <c r="L18" s="165">
        <v>23287.5</v>
      </c>
      <c r="M18" s="165">
        <v>23287.5</v>
      </c>
      <c r="N18" s="166">
        <v>291051.43099999998</v>
      </c>
      <c r="O18" s="164" t="s">
        <v>31</v>
      </c>
      <c r="P18" s="165">
        <v>25000</v>
      </c>
      <c r="Q18" s="165">
        <v>23000</v>
      </c>
      <c r="R18" s="165">
        <v>23700</v>
      </c>
      <c r="S18" s="165">
        <v>24000</v>
      </c>
      <c r="T18" s="165">
        <v>23000</v>
      </c>
      <c r="U18" s="165">
        <v>23000</v>
      </c>
      <c r="V18" s="165">
        <v>23000</v>
      </c>
      <c r="W18" s="165">
        <v>23000</v>
      </c>
      <c r="X18" s="165">
        <v>23000</v>
      </c>
      <c r="Y18" s="165">
        <v>23000</v>
      </c>
      <c r="Z18" s="165">
        <v>23000</v>
      </c>
      <c r="AA18" s="165">
        <v>25000</v>
      </c>
      <c r="AB18" s="166">
        <v>283200</v>
      </c>
      <c r="AC18" s="164" t="s">
        <v>31</v>
      </c>
      <c r="AD18" s="165">
        <v>25000</v>
      </c>
      <c r="AE18" s="165">
        <v>23000</v>
      </c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66">
        <v>48000</v>
      </c>
    </row>
    <row r="19" spans="1:42" x14ac:dyDescent="0.3">
      <c r="A19" s="164" t="s">
        <v>28</v>
      </c>
      <c r="B19" s="165">
        <v>0</v>
      </c>
      <c r="C19" s="165">
        <v>0</v>
      </c>
      <c r="D19" s="165">
        <v>0</v>
      </c>
      <c r="E19" s="165">
        <v>0</v>
      </c>
      <c r="F19" s="165">
        <v>0</v>
      </c>
      <c r="G19" s="165">
        <v>0</v>
      </c>
      <c r="H19" s="165">
        <v>0</v>
      </c>
      <c r="I19" s="165">
        <v>0</v>
      </c>
      <c r="J19" s="165">
        <v>0</v>
      </c>
      <c r="K19" s="165">
        <v>0</v>
      </c>
      <c r="L19" s="165">
        <v>0</v>
      </c>
      <c r="M19" s="165">
        <v>0</v>
      </c>
      <c r="N19" s="166">
        <v>0</v>
      </c>
      <c r="O19" s="164" t="s">
        <v>28</v>
      </c>
      <c r="P19" s="165">
        <v>0</v>
      </c>
      <c r="Q19" s="165">
        <v>0</v>
      </c>
      <c r="R19" s="165">
        <v>0</v>
      </c>
      <c r="S19" s="165">
        <v>0</v>
      </c>
      <c r="T19" s="165">
        <v>0</v>
      </c>
      <c r="U19" s="165">
        <v>0</v>
      </c>
      <c r="V19" s="165">
        <v>0</v>
      </c>
      <c r="W19" s="165">
        <v>0</v>
      </c>
      <c r="X19" s="165">
        <v>0</v>
      </c>
      <c r="Y19" s="165">
        <v>0</v>
      </c>
      <c r="Z19" s="165">
        <v>0</v>
      </c>
      <c r="AA19" s="165">
        <v>0</v>
      </c>
      <c r="AB19" s="166">
        <v>0</v>
      </c>
      <c r="AC19" s="164" t="s">
        <v>28</v>
      </c>
      <c r="AD19" s="165">
        <v>0</v>
      </c>
      <c r="AE19" s="165">
        <v>0</v>
      </c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66">
        <v>0</v>
      </c>
    </row>
    <row r="20" spans="1:42" x14ac:dyDescent="0.3">
      <c r="A20" s="164" t="s">
        <v>56</v>
      </c>
      <c r="B20" s="165">
        <v>0</v>
      </c>
      <c r="C20" s="165">
        <v>0</v>
      </c>
      <c r="D20" s="165">
        <v>0</v>
      </c>
      <c r="E20" s="165">
        <v>0</v>
      </c>
      <c r="F20" s="165">
        <v>0</v>
      </c>
      <c r="G20" s="165">
        <v>0</v>
      </c>
      <c r="H20" s="165">
        <v>0</v>
      </c>
      <c r="I20" s="165">
        <v>0</v>
      </c>
      <c r="J20" s="165">
        <v>0</v>
      </c>
      <c r="K20" s="165">
        <v>0</v>
      </c>
      <c r="L20" s="165">
        <v>0</v>
      </c>
      <c r="M20" s="165">
        <v>0</v>
      </c>
      <c r="N20" s="166">
        <v>0</v>
      </c>
      <c r="O20" s="164" t="s">
        <v>56</v>
      </c>
      <c r="P20" s="165">
        <v>0</v>
      </c>
      <c r="Q20" s="165">
        <v>0</v>
      </c>
      <c r="R20" s="165">
        <v>0</v>
      </c>
      <c r="S20" s="165">
        <v>0</v>
      </c>
      <c r="T20" s="165">
        <v>0</v>
      </c>
      <c r="U20" s="165">
        <v>0</v>
      </c>
      <c r="V20" s="165">
        <v>0</v>
      </c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6">
        <v>0</v>
      </c>
      <c r="AC20" s="164" t="s">
        <v>56</v>
      </c>
      <c r="AD20" s="165">
        <v>0</v>
      </c>
      <c r="AE20" s="165">
        <v>0</v>
      </c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66">
        <v>0</v>
      </c>
    </row>
    <row r="21" spans="1:42" x14ac:dyDescent="0.3">
      <c r="A21" s="164" t="s">
        <v>25</v>
      </c>
      <c r="B21" s="165">
        <v>31056.169000000002</v>
      </c>
      <c r="C21" s="165">
        <v>38916</v>
      </c>
      <c r="D21" s="165">
        <v>123993.5</v>
      </c>
      <c r="E21" s="165">
        <v>162702</v>
      </c>
      <c r="F21" s="165">
        <v>131859</v>
      </c>
      <c r="G21" s="165">
        <v>139000.5</v>
      </c>
      <c r="H21" s="165">
        <v>196132.5</v>
      </c>
      <c r="I21" s="165">
        <v>117990</v>
      </c>
      <c r="J21" s="165">
        <v>161667</v>
      </c>
      <c r="K21" s="165">
        <v>164668.5</v>
      </c>
      <c r="L21" s="165">
        <v>122233.5</v>
      </c>
      <c r="M21" s="165">
        <v>122751</v>
      </c>
      <c r="N21" s="166">
        <v>1512969.669</v>
      </c>
      <c r="O21" s="164" t="s">
        <v>25</v>
      </c>
      <c r="P21" s="165">
        <v>164907.62297577699</v>
      </c>
      <c r="Q21" s="165">
        <v>169289.83678589301</v>
      </c>
      <c r="R21" s="165">
        <v>113893</v>
      </c>
      <c r="S21" s="165">
        <v>169744</v>
      </c>
      <c r="T21" s="165">
        <v>131882.10184958999</v>
      </c>
      <c r="U21" s="165">
        <v>159351.07950063399</v>
      </c>
      <c r="V21" s="165">
        <v>178000</v>
      </c>
      <c r="W21" s="165">
        <v>105000</v>
      </c>
      <c r="X21" s="165">
        <v>100000</v>
      </c>
      <c r="Y21" s="165">
        <v>154904</v>
      </c>
      <c r="Z21" s="165">
        <v>149915.48721744734</v>
      </c>
      <c r="AA21" s="165">
        <v>173124.07460955932</v>
      </c>
      <c r="AB21" s="166">
        <v>1873810.451017539</v>
      </c>
      <c r="AC21" s="164" t="s">
        <v>25</v>
      </c>
      <c r="AD21" s="165">
        <v>144900</v>
      </c>
      <c r="AE21" s="165">
        <v>189989.83678589301</v>
      </c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66">
        <v>334889.83678589301</v>
      </c>
    </row>
    <row r="22" spans="1:42" ht="21" x14ac:dyDescent="0.4">
      <c r="O22" s="172"/>
      <c r="P22" s="178"/>
    </row>
    <row r="24" spans="1:42" x14ac:dyDescent="0.3">
      <c r="AK24" s="167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EpmWorksheetKeyString_GUID" r:id="rId2"/>
    <customPr name="QAA_DRILLPATH_NODE_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rkbookDrillPathInfo xmlns:xsi="http://www.w3.org/2001/XMLSchema-instance" xmlns:xsd="http://www.w3.org/2001/XMLSchema" xmlns="http://www.infor.com/qaa/DrillPath">
  <CurrentDrillPath>
    <DrillPathNode AnalysisType="NONE" Id="17cd7537-cd21-463c-af9d-c6b92f909820" Name="Region" HandleSummaryReportOnly="false" Source="">
      <SuppressZero>false</SuppressZero>
      <Children/>
    </DrillPathNode>
    <DrillPathNode AnalysisType="NONE" Id="2801df53-073c-4465-85e1-f1d72183beaf" Name="Country" HandleSummaryReportOnly="false" Source="">
      <SuppressZero>false</SuppressZero>
      <Children/>
    </DrillPathNode>
    <DrillPathNode AnalysisType="NONE" Id="a13d7b55-9881-42d0-bd4b-ac02fbabb3af" Name="Grade" HandleSummaryReportOnly="false" Source="">
      <SuppressZero>false</SuppressZero>
      <Children/>
    </DrillPathNode>
    <DrillPathNode AnalysisType="NONE" Id="b8c3ebe2-4c46-4ce3-99a6-f6834007d103" Name="Rail Billings - Nutrien" HandleSummaryReportOnly="false" Source="">
      <SuppressZero>false</SuppressZero>
      <Children/>
    </DrillPathNode>
  </CurrentDrillPath>
  <SavedDrillPath/>
</WorkbookDrillPathInfo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4" ma:contentTypeDescription="Create a new document." ma:contentTypeScope="" ma:versionID="929f45dc12b223a050577be3547903b9">
  <xsd:schema xmlns:xsd="http://www.w3.org/2001/XMLSchema" xmlns:xs="http://www.w3.org/2001/XMLSchema" xmlns:p="http://schemas.microsoft.com/office/2006/metadata/properties" xmlns:ns2="86188036-7031-439f-b338-c45e1e3624d8" xmlns:ns3="baa5e718-00f4-480b-9734-1b4d3bb77b2a" targetNamespace="http://schemas.microsoft.com/office/2006/metadata/properties" ma:root="true" ma:fieldsID="d8834eae036f574faad5cfeed3e6518a" ns2:_="" ns3:_="">
    <xsd:import namespace="86188036-7031-439f-b338-c45e1e3624d8"/>
    <xsd:import namespace="baa5e718-00f4-480b-9734-1b4d3bb77b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5e718-00f4-480b-9734-1b4d3bb77b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DA50D3-E456-4870-8445-8CB6691BBC07}">
  <ds:schemaRefs>
    <ds:schemaRef ds:uri="http://www.w3.org/2001/XMLSchema"/>
    <ds:schemaRef ds:uri="http://www.infor.com/qaa/DrillPath"/>
  </ds:schemaRefs>
</ds:datastoreItem>
</file>

<file path=customXml/itemProps2.xml><?xml version="1.0" encoding="utf-8"?>
<ds:datastoreItem xmlns:ds="http://schemas.openxmlformats.org/officeDocument/2006/customXml" ds:itemID="{2926258F-C49E-4607-900D-CB8F7B8C102F}">
  <ds:schemaRefs>
    <ds:schemaRef ds:uri="762d0329-3a28-4621-b25e-08972757e1f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f1c68c-a286-4f16-8e10-ef7967a245f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7299A52-2618-4980-8D63-317B2F57D0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baa5e718-00f4-480b-9734-1b4d3bb77b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'Rail Billings - Nutrien'!Print_Area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2022-06-13T19:04:41Z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