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Finance Assistant\#SHAREHOLDER Reports\Market Update wVolumes and Netback Forecast\2022\Nutrien\"/>
    </mc:Choice>
  </mc:AlternateContent>
  <xr:revisionPtr revIDLastSave="0" documentId="8_{084B94BE-CF61-4A50-A80C-AC7DEBEFB60D}" xr6:coauthVersionLast="46" xr6:coauthVersionMax="46" xr10:uidLastSave="{00000000-0000-0000-0000-000000000000}"/>
  <bookViews>
    <workbookView xWindow="3855" yWindow="3855" windowWidth="21600" windowHeight="11250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14" r:id="rId5"/>
    <sheet name="Country" sheetId="115" r:id="rId6"/>
    <sheet name="Grade" sheetId="116" r:id="rId7"/>
    <sheet name="Rail Billings - Nutrien" sheetId="119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<sst xmlns="http://schemas.openxmlformats.org/spreadsheetml/2006/main" count="739" uniqueCount="154">
  <si>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</si>
  <si>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</si>
  <si>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</si>
  <si>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</si>
  <si>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</si>
  <si>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</si>
  <si>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</si>
  <si>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</si>
  <si>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</si>
  <si>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</si>
  <si>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</si>
  <si>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</si>
  <si>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</si>
  <si>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</si>
  <si>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</si>
  <si>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</si>
  <si>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</si>
  <si>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</si>
  <si>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</si>
  <si>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</si>
  <si>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</si>
  <si>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</si>
  <si>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</si>
  <si>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</si>
  <si>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</si>
  <si>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</si>
  <si>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</si>
  <si>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</si>
  <si>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</si>
  <si>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</si>
  <si>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</si>
  <si>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</si>
  <si>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</si>
  <si>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</si>
  <si>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</si>
  <si>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</si>
  <si>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</si>
  <si>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</si>
  <si>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</si>
  <si>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</si>
  <si>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</si>
  <si>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</si>
  <si>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</si>
  <si>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</si>
  <si>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</si>
  <si>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</si>
  <si>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</si>
  <si>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</si>
  <si>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</si>
  <si>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</si>
  <si>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</si>
  <si>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</si>
  <si>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</si>
  <si>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</si>
  <si>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</si>
  <si>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</si>
  <si>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</si>
  <si>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</si>
  <si>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</si>
  <si>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</si>
  <si>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</si>
  <si>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</si>
  <si>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</si>
  <si>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</si>
  <si>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</si>
  <si>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</si>
  <si>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</si>
  <si>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</si>
  <si>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</si>
  <si>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</si>
  <si>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</si>
  <si>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</si>
  <si>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</si>
  <si>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</si>
  <si>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</si>
  <si>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</si>
  <si>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</si>
  <si>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</si>
  <si>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</si>
  <si>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</si>
  <si>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</si>
  <si>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</si>
  <si>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</si>
  <si>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</si>
  <si>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</si>
  <si>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</si>
  <si>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</si>
  <si>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</si>
  <si>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</si>
  <si>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</si>
  <si>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</si>
  <si>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</si>
  <si>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</si>
  <si>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</si>
  <si>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</si>
  <si>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</si>
  <si>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</si>
  <si>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</si>
  <si>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</si>
  <si>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</si>
  <si>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</si>
  <si>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</si>
  <si>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</si>
  <si>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</si>
  <si>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</si>
  <si>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</si>
  <si>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</si>
  <si>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</si>
  <si>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</si>
  <si>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</si>
  <si>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</si>
  <si>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</si>
  <si>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</si>
  <si>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</si>
  <si>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</si>
  <si>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</si>
  <si>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</si>
  <si>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</si>
  <si>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</si>
  <si>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</si>
  <si>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</si>
  <si>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</si>
  <si>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</si>
  <si>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</si>
  <si>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</si>
  <si>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</si>
  <si>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</si>
  <si>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</si>
  <si>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</si>
  <si>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Total 
2023</t>
  </si>
  <si>
    <t>2023 Forecasted Rail Billings (MT)</t>
  </si>
  <si>
    <t xml:space="preserve">      MALW</t>
  </si>
  <si>
    <t>Malaysia</t>
  </si>
  <si>
    <t xml:space="preserve">      INDO</t>
  </si>
  <si>
    <t>Indonesia</t>
  </si>
  <si>
    <t>Qtr 1 2022
Forecast</t>
  </si>
  <si>
    <t>March-22
 Forecast</t>
  </si>
  <si>
    <t>March-22 
Forecast</t>
  </si>
  <si>
    <t>2022 
Forecast</t>
  </si>
  <si>
    <t>Qtr 4 2022 
Forecast</t>
  </si>
  <si>
    <t>Qtr 3 2022
Forecast</t>
  </si>
  <si>
    <t>Qtr 2 2022 
Forecast</t>
  </si>
  <si>
    <t>Qtr 1 2022 
Forecast</t>
  </si>
  <si>
    <t>April-22
 Forecast</t>
  </si>
  <si>
    <t>April-22 
Forecast</t>
  </si>
  <si>
    <t>Total 
2024</t>
  </si>
  <si>
    <t>2024 Forecasted Rail Billings (MT)</t>
  </si>
  <si>
    <t>Actual</t>
  </si>
  <si>
    <t>May-22
 Forecast</t>
  </si>
  <si>
    <t>May-22 
Forecast</t>
  </si>
  <si>
    <t>June-22
 Forecast</t>
  </si>
  <si>
    <t>February-22 YTD
 Actual</t>
  </si>
  <si>
    <t>June-22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</si>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</sst>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_ ;[Red]\-#,##0_ ;#,##0_ "/>
    <numFmt numFmtId="167" formatCode="#,##0.0_ ;[Red]\-#,##0.0_ ;#,##0.0_ "/>
    <numFmt numFmtId="168" formatCode="_ @"/>
    <numFmt numFmtId="169" formatCode="@_ "/>
    <numFmt numFmtId="170" formatCode="h:mm;@"/>
    <numFmt numFmtId="171" formatCode="dd/mm/yy;@"/>
    <numFmt numFmtId="172" formatCode="_(* #,##0_);_(* \(#,##0\);_(* &quot;-&quot;??_);_(@_)"/>
    <numFmt numFmtId="173" formatCode="[$-409]mmm\-yy;@"/>
    <numFmt numFmtId="174" formatCode="0.0%"/>
    <numFmt numFmtId="175" formatCode="_(&quot;$&quot;* #,##0_);_(&quot;$&quot;* \(#,##0\);_(&quot;$&quot;* &quot;-&quot;??_);_(@_)"/>
    <numFmt numFmtId="176" formatCode="#,##0.00_ ;[Red]\-#,##0.00_ ;#,##0.00_ "/>
    <numFmt numFmtId="177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rgb="FF2D7F66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8" fontId="5" fillId="2" borderId="1"/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4" fillId="3" borderId="0">
      <alignment horizontal="right"/>
    </xf>
    <xf numFmtId="166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7" fontId="3" fillId="5" borderId="3" applyFont="0" applyFill="0" applyBorder="0" applyProtection="0">
      <alignment horizontal="right"/>
    </xf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9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8" fontId="5" fillId="14" borderId="1"/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7">
      <alignment horizontal="right"/>
    </xf>
    <xf numFmtId="176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165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" fillId="0" borderId="0"/>
    <xf numFmtId="176" fontId="3" fillId="5" borderId="3" applyFont="0" applyFill="0" applyBorder="0" applyProtection="0">
      <alignment horizontal="right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164" fontId="16" fillId="7" borderId="0" xfId="24" applyFont="1" applyFill="1" applyBorder="1"/>
    <xf numFmtId="16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4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2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2" fontId="8" fillId="12" borderId="0" xfId="23" applyNumberFormat="1" applyFont="1" applyFill="1" applyBorder="1" applyAlignment="1">
      <alignment horizontal="left"/>
    </xf>
    <xf numFmtId="165" fontId="8" fillId="12" borderId="0" xfId="23" applyFont="1" applyFill="1" applyBorder="1" applyAlignment="1">
      <alignment horizontal="left"/>
    </xf>
    <xf numFmtId="172" fontId="8" fillId="12" borderId="14" xfId="23" applyNumberFormat="1" applyFont="1" applyFill="1" applyBorder="1" applyAlignment="1">
      <alignment horizontal="left"/>
    </xf>
    <xf numFmtId="165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2" fontId="1" fillId="12" borderId="0" xfId="23" applyNumberFormat="1" applyFont="1" applyFill="1" applyBorder="1" applyAlignment="1">
      <alignment horizontal="left"/>
    </xf>
    <xf numFmtId="165" fontId="1" fillId="12" borderId="0" xfId="23" applyFont="1" applyFill="1" applyBorder="1" applyAlignment="1">
      <alignment horizontal="left"/>
    </xf>
    <xf numFmtId="172" fontId="1" fillId="12" borderId="15" xfId="23" applyNumberFormat="1" applyFont="1" applyFill="1" applyBorder="1" applyAlignment="1">
      <alignment horizontal="left"/>
    </xf>
    <xf numFmtId="165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2" fontId="15" fillId="7" borderId="16" xfId="23" applyNumberFormat="1" applyFont="1" applyFill="1" applyBorder="1"/>
    <xf numFmtId="172" fontId="12" fillId="8" borderId="16" xfId="23" applyNumberFormat="1" applyFont="1" applyFill="1" applyBorder="1"/>
    <xf numFmtId="172" fontId="8" fillId="12" borderId="16" xfId="23" applyNumberFormat="1" applyFont="1" applyFill="1" applyBorder="1" applyAlignment="1">
      <alignment horizontal="left"/>
    </xf>
    <xf numFmtId="172" fontId="8" fillId="12" borderId="18" xfId="23" applyNumberFormat="1" applyFont="1" applyFill="1" applyBorder="1" applyAlignment="1">
      <alignment horizontal="left"/>
    </xf>
    <xf numFmtId="172" fontId="1" fillId="12" borderId="16" xfId="23" applyNumberFormat="1" applyFont="1" applyFill="1" applyBorder="1" applyAlignment="1">
      <alignment horizontal="left"/>
    </xf>
    <xf numFmtId="172" fontId="1" fillId="12" borderId="19" xfId="23" applyNumberFormat="1" applyFont="1" applyFill="1" applyBorder="1" applyAlignment="1">
      <alignment horizontal="left"/>
    </xf>
    <xf numFmtId="165" fontId="8" fillId="12" borderId="16" xfId="23" applyFont="1" applyFill="1" applyBorder="1" applyAlignment="1">
      <alignment horizontal="left"/>
    </xf>
    <xf numFmtId="165" fontId="8" fillId="12" borderId="18" xfId="23" applyFont="1" applyFill="1" applyBorder="1" applyAlignment="1">
      <alignment horizontal="left"/>
    </xf>
    <xf numFmtId="165" fontId="1" fillId="12" borderId="16" xfId="23" applyFont="1" applyFill="1" applyBorder="1" applyAlignment="1">
      <alignment horizontal="left"/>
    </xf>
    <xf numFmtId="165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4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165" fontId="3" fillId="12" borderId="20" xfId="23" applyFont="1" applyFill="1" applyBorder="1"/>
    <xf numFmtId="165" fontId="3" fillId="12" borderId="21" xfId="23" applyFont="1" applyFill="1" applyBorder="1"/>
    <xf numFmtId="172" fontId="18" fillId="12" borderId="22" xfId="23" applyNumberFormat="1" applyFont="1" applyFill="1" applyBorder="1"/>
    <xf numFmtId="172" fontId="18" fillId="12" borderId="23" xfId="23" applyNumberFormat="1" applyFont="1" applyFill="1" applyBorder="1"/>
    <xf numFmtId="172" fontId="25" fillId="8" borderId="16" xfId="23" applyNumberFormat="1" applyFont="1" applyFill="1" applyBorder="1"/>
    <xf numFmtId="9" fontId="12" fillId="7" borderId="16" xfId="79" applyFont="1" applyFill="1" applyBorder="1"/>
    <xf numFmtId="174" fontId="12" fillId="8" borderId="16" xfId="79" applyNumberFormat="1" applyFont="1" applyFill="1" applyBorder="1"/>
    <xf numFmtId="174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165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165" fontId="3" fillId="12" borderId="24" xfId="23" applyFont="1" applyFill="1" applyBorder="1"/>
    <xf numFmtId="172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64" fontId="8" fillId="12" borderId="16" xfId="24" applyFont="1" applyFill="1" applyBorder="1" applyAlignment="1">
      <alignment horizontal="left"/>
    </xf>
    <xf numFmtId="164" fontId="8" fillId="12" borderId="0" xfId="24" applyFont="1" applyFill="1" applyBorder="1" applyAlignment="1">
      <alignment horizontal="left"/>
    </xf>
    <xf numFmtId="175" fontId="8" fillId="12" borderId="16" xfId="24" applyNumberFormat="1" applyFont="1" applyFill="1" applyBorder="1" applyAlignment="1">
      <alignment horizontal="left"/>
    </xf>
    <xf numFmtId="175" fontId="8" fillId="12" borderId="0" xfId="24" applyNumberFormat="1" applyFont="1" applyFill="1" applyBorder="1" applyAlignment="1">
      <alignment horizontal="left"/>
    </xf>
    <xf numFmtId="177" fontId="18" fillId="12" borderId="16" xfId="23" applyNumberFormat="1" applyFont="1" applyFill="1" applyBorder="1" applyAlignment="1">
      <alignment horizontal="left"/>
    </xf>
    <xf numFmtId="177" fontId="18" fillId="12" borderId="0" xfId="23" applyNumberFormat="1" applyFont="1" applyFill="1" applyBorder="1" applyAlignment="1">
      <alignment horizontal="left"/>
    </xf>
    <xf numFmtId="0" fontId="0" fillId="0" borderId="0" xfId="0"/>
    <xf numFmtId="172" fontId="29" fillId="12" borderId="0" xfId="23" applyNumberFormat="1" applyFont="1" applyFill="1" applyBorder="1" applyAlignment="1"/>
    <xf numFmtId="172" fontId="18" fillId="12" borderId="16" xfId="23" applyNumberFormat="1" applyFont="1" applyFill="1" applyBorder="1" applyAlignment="1">
      <alignment horizontal="left"/>
    </xf>
    <xf numFmtId="172" fontId="18" fillId="12" borderId="0" xfId="23" applyNumberFormat="1" applyFont="1" applyFill="1" applyBorder="1" applyAlignment="1">
      <alignment horizontal="left"/>
    </xf>
    <xf numFmtId="172" fontId="18" fillId="12" borderId="16" xfId="23" applyNumberFormat="1" applyFont="1" applyFill="1" applyBorder="1" applyAlignment="1"/>
    <xf numFmtId="172" fontId="18" fillId="12" borderId="0" xfId="23" applyNumberFormat="1" applyFont="1" applyFill="1" applyBorder="1" applyAlignment="1"/>
    <xf numFmtId="172" fontId="29" fillId="12" borderId="17" xfId="23" applyNumberFormat="1" applyFont="1" applyFill="1" applyBorder="1" applyAlignment="1"/>
    <xf numFmtId="172" fontId="29" fillId="12" borderId="13" xfId="23" applyNumberFormat="1" applyFont="1" applyFill="1" applyBorder="1" applyAlignment="1"/>
    <xf numFmtId="172" fontId="29" fillId="12" borderId="16" xfId="23" applyNumberFormat="1" applyFont="1" applyFill="1" applyBorder="1" applyAlignment="1"/>
    <xf numFmtId="172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5" fontId="9" fillId="17" borderId="16" xfId="24" applyNumberFormat="1" applyFont="1" applyFill="1" applyBorder="1" applyAlignment="1">
      <alignment vertical="center" wrapText="1"/>
    </xf>
    <xf numFmtId="175" fontId="9" fillId="17" borderId="0" xfId="24" applyNumberFormat="1" applyFont="1" applyFill="1" applyBorder="1" applyAlignment="1">
      <alignment vertical="center" wrapText="1"/>
    </xf>
    <xf numFmtId="16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164" fontId="9" fillId="17" borderId="16" xfId="24" applyNumberFormat="1" applyFont="1" applyFill="1" applyBorder="1" applyAlignment="1">
      <alignment vertical="center" wrapText="1"/>
    </xf>
    <xf numFmtId="165" fontId="8" fillId="12" borderId="16" xfId="23" applyFont="1" applyFill="1" applyBorder="1" applyAlignment="1">
      <alignment horizontal="right"/>
    </xf>
    <xf numFmtId="165" fontId="8" fillId="12" borderId="0" xfId="23" applyFont="1" applyFill="1" applyBorder="1" applyAlignment="1">
      <alignment horizontal="right"/>
    </xf>
    <xf numFmtId="172" fontId="12" fillId="12" borderId="22" xfId="23" applyNumberFormat="1" applyFont="1" applyFill="1" applyBorder="1" applyAlignment="1">
      <alignment horizontal="right"/>
    </xf>
    <xf numFmtId="165" fontId="3" fillId="12" borderId="20" xfId="23" applyFont="1" applyFill="1" applyBorder="1" applyAlignment="1">
      <alignment horizontal="right"/>
    </xf>
    <xf numFmtId="172" fontId="12" fillId="8" borderId="16" xfId="23" applyNumberFormat="1" applyFont="1" applyFill="1" applyBorder="1" applyAlignment="1">
      <alignment horizontal="right"/>
    </xf>
    <xf numFmtId="164" fontId="3" fillId="8" borderId="0" xfId="24" applyFont="1" applyFill="1" applyBorder="1" applyAlignment="1">
      <alignment horizontal="right"/>
    </xf>
    <xf numFmtId="172" fontId="25" fillId="8" borderId="16" xfId="23" applyNumberFormat="1" applyFont="1" applyFill="1" applyBorder="1" applyAlignment="1">
      <alignment horizontal="right"/>
    </xf>
    <xf numFmtId="172" fontId="18" fillId="12" borderId="22" xfId="23" applyNumberFormat="1" applyFont="1" applyFill="1" applyBorder="1" applyAlignment="1">
      <alignment horizontal="right"/>
    </xf>
    <xf numFmtId="165" fontId="3" fillId="12" borderId="7" xfId="23" applyFont="1" applyFill="1" applyBorder="1" applyAlignment="1">
      <alignment horizontal="right"/>
    </xf>
    <xf numFmtId="172" fontId="15" fillId="7" borderId="16" xfId="23" applyNumberFormat="1" applyFont="1" applyFill="1" applyBorder="1" applyAlignment="1">
      <alignment horizontal="right"/>
    </xf>
    <xf numFmtId="164" fontId="16" fillId="7" borderId="0" xfId="24" applyFont="1" applyFill="1" applyBorder="1" applyAlignment="1">
      <alignment horizontal="right"/>
    </xf>
    <xf numFmtId="172" fontId="12" fillId="12" borderId="25" xfId="23" applyNumberFormat="1" applyFont="1" applyFill="1" applyBorder="1" applyAlignment="1">
      <alignment horizontal="right"/>
    </xf>
    <xf numFmtId="165" fontId="3" fillId="12" borderId="24" xfId="23" applyFont="1" applyFill="1" applyBorder="1" applyAlignment="1">
      <alignment horizontal="right"/>
    </xf>
    <xf numFmtId="172" fontId="8" fillId="12" borderId="0" xfId="23" applyNumberFormat="1" applyFont="1" applyFill="1" applyBorder="1" applyAlignment="1">
      <alignment horizontal="right"/>
    </xf>
    <xf numFmtId="43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43" fontId="0" fillId="0" borderId="30" xfId="0" applyNumberFormat="1" applyFill="1" applyBorder="1"/>
    <xf numFmtId="43" fontId="0" fillId="0" borderId="0" xfId="0" applyNumberFormat="1" applyFill="1" applyBorder="1"/>
    <xf numFmtId="43" fontId="0" fillId="0" borderId="31" xfId="0" applyNumberFormat="1" applyFill="1" applyBorder="1"/>
    <xf numFmtId="172" fontId="0" fillId="0" borderId="30" xfId="0" applyNumberFormat="1" applyFill="1" applyBorder="1"/>
    <xf numFmtId="172" fontId="0" fillId="0" borderId="0" xfId="0" applyNumberFormat="1" applyFill="1" applyBorder="1"/>
    <xf numFmtId="172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165" fontId="0" fillId="0" borderId="31" xfId="0" applyNumberFormat="1" applyFill="1" applyBorder="1"/>
    <xf numFmtId="165" fontId="0" fillId="0" borderId="0" xfId="0" applyNumberFormat="1" applyFill="1" applyBorder="1"/>
    <xf numFmtId="43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2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2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2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2" fontId="12" fillId="8" borderId="0" xfId="23" applyNumberFormat="1" applyFont="1" applyFill="1" applyBorder="1"/>
    <xf numFmtId="172" fontId="15" fillId="10" borderId="0" xfId="23" applyNumberFormat="1" applyFont="1" applyFill="1" applyBorder="1"/>
    <xf numFmtId="172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2" fontId="12" fillId="12" borderId="4" xfId="23" applyNumberFormat="1" applyFont="1" applyFill="1" applyBorder="1"/>
    <xf numFmtId="172" fontId="12" fillId="13" borderId="4" xfId="23" applyNumberFormat="1" applyFont="1" applyFill="1" applyBorder="1"/>
    <xf numFmtId="172" fontId="0" fillId="0" borderId="0" xfId="0" applyNumberFormat="1"/>
    <xf numFmtId="0" fontId="20" fillId="17" borderId="0" xfId="0" applyFont="1" applyFill="1"/>
    <xf numFmtId="173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3" fontId="9" fillId="17" borderId="0" xfId="0" applyNumberFormat="1" applyFont="1" applyFill="1" applyAlignment="1">
      <alignment horizontal="center"/>
    </xf>
    <xf numFmtId="0" fontId="32" fillId="0" borderId="0" xfId="0" applyFont="1"/>
    <xf numFmtId="172" fontId="12" fillId="20" borderId="4" xfId="23" applyNumberFormat="1" applyFont="1" applyFill="1" applyBorder="1"/>
    <xf numFmtId="172" fontId="12" fillId="21" borderId="0" xfId="23" applyNumberFormat="1" applyFont="1" applyFill="1"/>
    <xf numFmtId="172" fontId="15" fillId="22" borderId="0" xfId="23" applyNumberFormat="1" applyFont="1" applyFill="1"/>
    <xf numFmtId="173" fontId="22" fillId="23" borderId="0" xfId="0" applyNumberFormat="1" applyFont="1" applyFill="1" applyAlignment="1">
      <alignment horizontal="center"/>
    </xf>
    <xf numFmtId="173" fontId="9" fillId="23" borderId="0" xfId="0" applyNumberFormat="1" applyFont="1" applyFill="1" applyAlignment="1">
      <alignment horizontal="center"/>
    </xf>
    <xf numFmtId="0" fontId="21" fillId="0" borderId="0" xfId="0" applyFont="1" applyAlignment="1">
      <alignment horizontal="left"/>
    </xf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3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40625" defaultRowHeight="15" outlineLevelRow="1" outlineLevelCol="1" x14ac:dyDescent="0.25"/>
  <cols>
    <col min="1" max="1" width="34.85546875" style="141" customWidth="1"/>
    <col min="2" max="3" width="17.7109375" style="141" hidden="1" customWidth="1" outlineLevel="1"/>
    <col min="4" max="4" width="18.140625" style="141" customWidth="1" collapsed="1"/>
    <col min="5" max="9" width="18.140625" style="141" customWidth="1"/>
    <col min="10" max="10" width="63" style="141" hidden="1" customWidth="1"/>
    <col min="11" max="11" width="9.140625" style="141"/>
    <col min="12" max="12" width="8.7109375" style="141" customWidth="1"/>
    <col min="13" max="13" width="11.28515625" style="141" bestFit="1" customWidth="1"/>
    <col min="14" max="14" width="10.5703125" style="141" bestFit="1" customWidth="1"/>
    <col min="15" max="17" width="8.7109375" style="141" customWidth="1"/>
    <col min="18" max="16384" width="9.140625" style="141"/>
  </cols>
  <sheetData>
    <row r="1" spans="1:17" ht="27.75" x14ac:dyDescent="0.65">
      <c r="A1" s="181" t="s">
        <v>128</v>
      </c>
      <c r="B1" s="181"/>
      <c r="C1" s="181"/>
      <c r="D1" s="181"/>
      <c r="E1" s="181"/>
      <c r="F1" s="181"/>
      <c r="G1" s="181"/>
      <c r="H1" s="181"/>
      <c r="I1" s="181"/>
      <c r="J1" s="181"/>
      <c r="M1" s="141" t="s">
        <v>127</v>
      </c>
    </row>
    <row r="2" spans="1:17" s="6" customFormat="1" ht="37.5" customHeight="1" x14ac:dyDescent="0.4">
      <c r="A2" s="88"/>
      <c r="B2" s="88"/>
      <c r="C2" s="88"/>
      <c r="D2" s="143" t="s">
        <v>116</v>
      </c>
      <c r="E2" s="143" t="s">
        <v>117</v>
      </c>
      <c r="F2" s="143" t="s">
        <v>67</v>
      </c>
      <c r="G2" s="143" t="s">
        <v>116</v>
      </c>
      <c r="H2" s="143" t="s">
        <v>117</v>
      </c>
      <c r="I2" s="143" t="s">
        <v>67</v>
      </c>
      <c r="J2" s="19" t="s">
        <v>68</v>
      </c>
    </row>
    <row r="3" spans="1:17" s="145" customFormat="1" ht="22.5" hidden="1" customHeight="1" x14ac:dyDescent="0.25">
      <c r="A3" s="23" t="s">
        <v>101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25">
      <c r="A4" s="23" t="s">
        <v>102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25">
      <c r="A5" s="23" t="s">
        <v>104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25">
      <c r="A6" s="24" t="s">
        <v>122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25">
      <c r="A7" s="24" t="s">
        <v>72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.75" thickBot="1" x14ac:dyDescent="0.3">
      <c r="A8" s="25" t="s">
        <v>103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25">
      <c r="A9" s="26" t="s">
        <v>73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2" t="s">
        <v>109</v>
      </c>
      <c r="M9" s="183"/>
      <c r="N9" s="183"/>
      <c r="O9" s="183"/>
      <c r="P9" s="183"/>
      <c r="Q9" s="184"/>
    </row>
    <row r="10" spans="1:17" s="145" customFormat="1" hidden="1" outlineLevel="1" x14ac:dyDescent="0.25">
      <c r="A10" s="26" t="s">
        <v>74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25">
      <c r="A11" s="26" t="s">
        <v>107</v>
      </c>
      <c r="B11" s="27" t="s">
        <v>108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25">
      <c r="A12" s="26" t="s">
        <v>75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25">
      <c r="A13" s="26" t="s">
        <v>76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25">
      <c r="A14" s="32" t="s">
        <v>77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25">
      <c r="A15" s="26" t="s">
        <v>78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25">
      <c r="A16" s="26" t="s">
        <v>79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25">
      <c r="A17" s="26" t="s">
        <v>80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25">
      <c r="A18" s="26" t="s">
        <v>81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25">
      <c r="A19" s="26" t="s">
        <v>82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25">
      <c r="A20" s="32" t="s">
        <v>83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25">
      <c r="A21" s="37" t="s">
        <v>98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25">
      <c r="A22" s="26" t="s">
        <v>84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25">
      <c r="A23" s="26" t="s">
        <v>69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25">
      <c r="A24" s="26" t="s">
        <v>85</v>
      </c>
      <c r="B24" s="27" t="e">
        <f>_xll.DE.NAME(#REF!,"DXMEAS_S","BOF")</f>
        <v>#VALUE!</v>
      </c>
      <c r="C24" s="27" t="s">
        <v>106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25">
      <c r="A25" s="26" t="s">
        <v>86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25">
      <c r="A26" s="26" t="s">
        <v>118</v>
      </c>
      <c r="B26" s="27" t="s">
        <v>119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25">
      <c r="A27" s="26" t="s">
        <v>120</v>
      </c>
      <c r="B27" s="27" t="s">
        <v>121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25">
      <c r="A28" s="26" t="s">
        <v>87</v>
      </c>
      <c r="B28" s="27" t="e">
        <f>_xll.DE.NAME(#REF!,"DXMEAS_S","CHEMOF")</f>
        <v>#VALUE!</v>
      </c>
      <c r="C28" s="27" t="s">
        <v>114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25">
      <c r="A29" s="26" t="s">
        <v>90</v>
      </c>
      <c r="B29" s="27" t="e">
        <f>_xll.DE.NAME(#REF!,"DXMEAS_S","WHSOF")</f>
        <v>#VALUE!</v>
      </c>
      <c r="C29" s="27" t="s">
        <v>115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25">
      <c r="A30" s="26" t="s">
        <v>88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25">
      <c r="A31" s="26" t="s">
        <v>91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25">
      <c r="A32" s="26" t="s">
        <v>92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25">
      <c r="A33" s="26" t="s">
        <v>89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25">
      <c r="A34" s="26" t="s">
        <v>93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25">
      <c r="A35" s="26" t="s">
        <v>94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25">
      <c r="A36" s="26" t="s">
        <v>105</v>
      </c>
      <c r="B36" s="27" t="s">
        <v>110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25">
      <c r="A37" s="32" t="s">
        <v>99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25">
      <c r="A38" s="32" t="s">
        <v>95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25">
      <c r="A39" s="26" t="s">
        <v>96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25">
      <c r="A40" s="26" t="s">
        <v>70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25">
      <c r="A41" s="26" t="s">
        <v>97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25">
      <c r="A42" s="26" t="s">
        <v>111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25">
      <c r="A43" s="26" t="s">
        <v>112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25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25">
      <c r="A45" s="89" t="s">
        <v>71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25">
      <c r="A47" s="141" t="s">
        <v>113</v>
      </c>
      <c r="G47" s="137"/>
    </row>
    <row r="48" spans="1:17" x14ac:dyDescent="0.25">
      <c r="G48" s="137"/>
    </row>
    <row r="50" spans="1:6" x14ac:dyDescent="0.25">
      <c r="A50" s="144" t="s">
        <v>124</v>
      </c>
      <c r="C50" s="141" t="s">
        <v>123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40625" defaultRowHeight="15" outlineLevelCol="1" x14ac:dyDescent="0.25"/>
  <cols>
    <col min="1" max="1" width="14" style="78" customWidth="1"/>
    <col min="2" max="2" width="4.42578125" style="78" customWidth="1" outlineLevel="1"/>
    <col min="3" max="3" width="8.42578125" style="78" customWidth="1"/>
    <col min="4" max="4" width="11.7109375" style="78" customWidth="1"/>
    <col min="5" max="5" width="14.7109375" style="78" customWidth="1"/>
    <col min="6" max="6" width="11.7109375" style="78" customWidth="1"/>
    <col min="7" max="7" width="14.7109375" style="78" customWidth="1"/>
    <col min="8" max="8" width="11.7109375" style="78" customWidth="1"/>
    <col min="9" max="9" width="14.7109375" style="78" customWidth="1"/>
    <col min="10" max="10" width="11.7109375" style="78" customWidth="1"/>
    <col min="11" max="11" width="14.7109375" style="78" customWidth="1"/>
    <col min="12" max="12" width="11.7109375" style="78" customWidth="1"/>
    <col min="13" max="13" width="14.7109375" style="78" customWidth="1"/>
    <col min="14" max="14" width="11.7109375" style="78" customWidth="1"/>
    <col min="15" max="15" width="14.7109375" style="78" customWidth="1"/>
    <col min="16" max="16" width="11.7109375" style="78" customWidth="1"/>
    <col min="17" max="17" width="14.7109375" style="78" customWidth="1"/>
    <col min="18" max="18" width="11.7109375" style="78" customWidth="1"/>
    <col min="19" max="19" width="14.7109375" style="78" customWidth="1"/>
    <col min="20" max="20" width="11.7109375" style="78" customWidth="1"/>
    <col min="21" max="21" width="14.710937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1" t="s">
        <v>60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">
      <c r="A2" s="94"/>
      <c r="B2" s="94"/>
      <c r="C2" s="94"/>
      <c r="D2" s="185" t="e">
        <f>CONCATENATE(#REF!," YTD","
 Actual")</f>
        <v>#REF!</v>
      </c>
      <c r="E2" s="185"/>
      <c r="F2" s="185" t="e">
        <f>CONCATENATE(#REF!,"
 Forecast")</f>
        <v>#REF!</v>
      </c>
      <c r="G2" s="185"/>
      <c r="H2" s="185" t="e">
        <f>CONCATENATE(#REF!,"
 Forecast")</f>
        <v>#REF!</v>
      </c>
      <c r="I2" s="185"/>
      <c r="J2" s="185" t="e">
        <f>CONCATENATE(#REF!,"
 Forecast")</f>
        <v>#REF!</v>
      </c>
      <c r="K2" s="185"/>
      <c r="L2" s="185" t="e">
        <f>CONCATENATE("Qtr 1 ",#REF!," 
Actual")</f>
        <v>#REF!</v>
      </c>
      <c r="M2" s="185"/>
      <c r="N2" s="185" t="e">
        <f>CONCATENATE("Qtr 2 ",#REF!," 
Actual")</f>
        <v>#REF!</v>
      </c>
      <c r="O2" s="185"/>
      <c r="P2" s="185" t="e">
        <f>CONCATENATE("Qtr 3 ",#REF!," 
Actual")</f>
        <v>#REF!</v>
      </c>
      <c r="Q2" s="185"/>
      <c r="R2" s="185" t="e">
        <f>CONCATENATE("Qtr 4 ",#REF!," 
Forecast")</f>
        <v>#REF!</v>
      </c>
      <c r="S2" s="185"/>
      <c r="T2" s="185" t="e">
        <f>CONCATENATE(#REF!," 
Forecast")</f>
        <v>#REF!</v>
      </c>
      <c r="U2" s="185"/>
    </row>
    <row r="3" spans="1:30" ht="17.25" x14ac:dyDescent="0.4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25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25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25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25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25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25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25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25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25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25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25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25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25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25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25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25"/>
    <row r="21" spans="1:21" ht="18" x14ac:dyDescent="0.4">
      <c r="A21" s="186" t="s">
        <v>66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</row>
    <row r="22" spans="1:21" x14ac:dyDescent="0.25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25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25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25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25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25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25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25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25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25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25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25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25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25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25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25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">
      <c r="A39" s="94"/>
      <c r="B39" s="94"/>
      <c r="C39" s="94"/>
      <c r="D39" s="185" t="e">
        <f>CONCATENATE(#REF!,"
 Forecast")</f>
        <v>#REF!</v>
      </c>
      <c r="E39" s="185"/>
    </row>
    <row r="40" spans="1:21" ht="17.25" x14ac:dyDescent="0.4">
      <c r="A40" s="95"/>
      <c r="B40" s="95"/>
      <c r="C40" s="95"/>
      <c r="D40" s="97" t="s">
        <v>0</v>
      </c>
      <c r="E40" s="96" t="s">
        <v>61</v>
      </c>
    </row>
    <row r="41" spans="1:21" x14ac:dyDescent="0.25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25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25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25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25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25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25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25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25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25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25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25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25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25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25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25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8" x14ac:dyDescent="0.4">
      <c r="A58" s="186" t="s">
        <v>66</v>
      </c>
      <c r="B58" s="186"/>
      <c r="C58" s="186"/>
      <c r="D58" s="186"/>
      <c r="E58" s="186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25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25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25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25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25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25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25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25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25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25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25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25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25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25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25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25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40625" defaultRowHeight="15" outlineLevelCol="1" x14ac:dyDescent="0.25"/>
  <cols>
    <col min="1" max="1" width="12.28515625" style="78" customWidth="1"/>
    <col min="2" max="2" width="4.5703125" style="1" hidden="1" customWidth="1" outlineLevel="1"/>
    <col min="3" max="3" width="9.140625" style="78" customWidth="1" collapsed="1"/>
    <col min="4" max="21" width="13.14062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1" t="s">
        <v>62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">
      <c r="A2" s="94"/>
      <c r="B2" s="102"/>
      <c r="C2" s="94"/>
      <c r="D2" s="185" t="e">
        <f>CONCATENATE(#REF!," YTD","
 Actual")</f>
        <v>#REF!</v>
      </c>
      <c r="E2" s="185"/>
      <c r="F2" s="185" t="e">
        <f>CONCATENATE(#REF!,"
 Forecast")</f>
        <v>#REF!</v>
      </c>
      <c r="G2" s="185"/>
      <c r="H2" s="185" t="e">
        <f>CONCATENATE(#REF!,"
 Forecast")</f>
        <v>#REF!</v>
      </c>
      <c r="I2" s="185"/>
      <c r="J2" s="185" t="e">
        <f>CONCATENATE(#REF!,"
 Forecast")</f>
        <v>#REF!</v>
      </c>
      <c r="K2" s="185"/>
      <c r="L2" s="185" t="e">
        <f>CONCATENATE("Qtr 1 ",#REF!," 
Actual")</f>
        <v>#REF!</v>
      </c>
      <c r="M2" s="185"/>
      <c r="N2" s="185" t="e">
        <f>CONCATENATE("Qtr 2 ",#REF!," 
Actual")</f>
        <v>#REF!</v>
      </c>
      <c r="O2" s="185"/>
      <c r="P2" s="185" t="e">
        <f>CONCATENATE("Qtr 3 ",#REF!," 
Actual")</f>
        <v>#REF!</v>
      </c>
      <c r="Q2" s="185"/>
      <c r="R2" s="185" t="e">
        <f>CONCATENATE("Qtr 4 ",#REF!," 
Forecast")</f>
        <v>#REF!</v>
      </c>
      <c r="S2" s="185"/>
      <c r="T2" s="185" t="e">
        <f>CONCATENATE(#REF!," 
Forecast")</f>
        <v>#REF!</v>
      </c>
      <c r="U2" s="185"/>
    </row>
    <row r="3" spans="1:30" ht="17.25" x14ac:dyDescent="0.4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25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25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25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25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25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25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25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25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25"/>
    <row r="15" spans="1:30" ht="37.5" customHeight="1" x14ac:dyDescent="0.4">
      <c r="A15" s="94"/>
      <c r="B15" s="102"/>
      <c r="C15" s="94"/>
      <c r="D15" s="185" t="e">
        <f>CONCATENATE(#REF!,"
 Forecast")</f>
        <v>#REF!</v>
      </c>
      <c r="E15" s="185"/>
    </row>
    <row r="16" spans="1:30" ht="17.25" x14ac:dyDescent="0.4">
      <c r="A16" s="95"/>
      <c r="B16" s="103"/>
      <c r="C16" s="95"/>
      <c r="D16" s="97" t="s">
        <v>0</v>
      </c>
      <c r="E16" s="96" t="s">
        <v>61</v>
      </c>
    </row>
    <row r="17" spans="1:5" x14ac:dyDescent="0.25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25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25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25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25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25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25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25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25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40625" defaultRowHeight="15" outlineLevelRow="1" x14ac:dyDescent="0.25"/>
  <cols>
    <col min="1" max="1" width="10.140625" style="78" bestFit="1" customWidth="1"/>
    <col min="2" max="19" width="13.5703125" style="78" customWidth="1"/>
    <col min="20" max="16384" width="9.140625" style="78"/>
  </cols>
  <sheetData>
    <row r="1" spans="1:19" ht="27.75" x14ac:dyDescent="0.65">
      <c r="A1" s="181" t="s">
        <v>63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spans="1:19" s="6" customFormat="1" ht="37.5" customHeight="1" x14ac:dyDescent="0.4">
      <c r="A2" s="98"/>
      <c r="B2" s="185" t="e">
        <f>CONCATENATE(#REF!," YTD","
 Actual")</f>
        <v>#REF!</v>
      </c>
      <c r="C2" s="185"/>
      <c r="D2" s="188" t="e">
        <f>CONCATENATE(#REF!," 
Forecast")</f>
        <v>#REF!</v>
      </c>
      <c r="E2" s="188"/>
      <c r="F2" s="188" t="e">
        <f>CONCATENATE(#REF!," 
Forecast")</f>
        <v>#REF!</v>
      </c>
      <c r="G2" s="188"/>
      <c r="H2" s="188" t="e">
        <f>CONCATENATE(#REF!," 
Forecast")</f>
        <v>#REF!</v>
      </c>
      <c r="I2" s="188"/>
      <c r="J2" s="188" t="e">
        <f>CONCATENATE("Qtr 1 ",#REF!," 
Actual")</f>
        <v>#REF!</v>
      </c>
      <c r="K2" s="188"/>
      <c r="L2" s="188" t="e">
        <f>CONCATENATE("Qtr 2 ",#REF!," 
Actual")</f>
        <v>#REF!</v>
      </c>
      <c r="M2" s="188"/>
      <c r="N2" s="188" t="e">
        <f>CONCATENATE("Qtr 3 ",#REF!," 
Actual")</f>
        <v>#REF!</v>
      </c>
      <c r="O2" s="188"/>
      <c r="P2" s="188" t="e">
        <f>CONCATENATE("Qtr 4 ",#REF!," 
Forecast")</f>
        <v>#REF!</v>
      </c>
      <c r="Q2" s="188"/>
      <c r="R2" s="188" t="e">
        <f>CONCATENATE(#REF!," 
Forecast")</f>
        <v>#REF!</v>
      </c>
      <c r="S2" s="188"/>
    </row>
    <row r="3" spans="1:19" ht="17.25" x14ac:dyDescent="0.4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25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25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25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25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25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25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25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25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25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25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25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25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25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25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25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25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25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25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25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25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25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25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25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25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25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25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25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25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25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25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25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25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25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25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25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25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25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25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25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25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25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25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25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25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">
      <c r="A48" s="98"/>
      <c r="B48" s="185" t="e">
        <f>CONCATENATE(#REF!,"
 Forecast")</f>
        <v>#REF!</v>
      </c>
      <c r="C48" s="185"/>
    </row>
    <row r="49" spans="1:3" ht="17.25" x14ac:dyDescent="0.4">
      <c r="A49" s="99"/>
      <c r="B49" s="100" t="s">
        <v>0</v>
      </c>
      <c r="C49" s="101" t="s">
        <v>61</v>
      </c>
    </row>
    <row r="50" spans="1:3" x14ac:dyDescent="0.25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25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25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25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25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25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25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25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25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25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25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25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25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25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25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25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25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25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25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25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25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25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25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25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25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25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25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25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25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25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25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25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25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25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25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25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25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25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25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25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25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25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81F4-3A7D-4D42-85BF-D3FE9AC0FF51}">
  <sheetPr>
    <tabColor theme="5"/>
    <pageSetUpPr fitToPage="1"/>
  </sheetPr>
  <dimension ref="A1:AF37"/>
  <sheetViews>
    <sheetView showGridLines="0" tabSelected="1" zoomScale="80" zoomScaleNormal="80" workbookViewId="0">
      <selection activeCell="A3" sqref="A3"/>
    </sheetView>
  </sheetViews>
  <sheetFormatPr defaultColWidth="10.7109375" defaultRowHeight="15" outlineLevelCol="1" x14ac:dyDescent="0.25"/>
  <cols>
    <col min="1" max="1" width="10.7109375" style="158"/>
    <col min="2" max="2" width="0" style="158" hidden="1" customWidth="1" outlineLevel="1"/>
    <col min="3" max="3" width="10.7109375" style="158" collapsed="1"/>
    <col min="4" max="4" width="13.42578125" style="158" bestFit="1" customWidth="1"/>
    <col min="5" max="5" width="17" style="158" customWidth="1"/>
    <col min="6" max="6" width="10.7109375" style="158"/>
    <col min="7" max="7" width="15.5703125" style="158" customWidth="1"/>
    <col min="8" max="8" width="12.7109375" style="158" customWidth="1"/>
    <col min="9" max="9" width="14.7109375" style="158" customWidth="1"/>
    <col min="10" max="10" width="14" style="158" customWidth="1"/>
    <col min="11" max="11" width="15.85546875" style="158" customWidth="1"/>
    <col min="12" max="12" width="13.28515625" style="158" customWidth="1"/>
    <col min="13" max="13" width="16.85546875" style="158" customWidth="1"/>
    <col min="14" max="14" width="12.28515625" style="158" bestFit="1" customWidth="1"/>
    <col min="15" max="15" width="17.5703125" style="158" customWidth="1"/>
    <col min="16" max="16" width="12.28515625" style="158" bestFit="1" customWidth="1"/>
    <col min="17" max="17" width="17.42578125" style="158" customWidth="1"/>
    <col min="18" max="18" width="12.28515625" style="158" bestFit="1" customWidth="1"/>
    <col min="19" max="19" width="17.7109375" style="158" customWidth="1"/>
    <col min="20" max="20" width="12.28515625" style="158" bestFit="1" customWidth="1"/>
    <col min="21" max="21" width="16.7109375" style="158" customWidth="1"/>
    <col min="22" max="22" width="13.42578125" style="158" bestFit="1" customWidth="1"/>
    <col min="23" max="23" width="16.28515625" style="158" customWidth="1"/>
    <col min="24" max="25" width="0" style="158" hidden="1" customWidth="1"/>
    <col min="26" max="16384" width="10.7109375" style="158"/>
  </cols>
  <sheetData>
    <row r="1" spans="1:32" ht="27.75" x14ac:dyDescent="0.65">
      <c r="A1" s="189" t="s">
        <v>60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54"/>
      <c r="Y1" s="154"/>
    </row>
    <row r="2" spans="1:32" s="6" customFormat="1" ht="37.5" customHeight="1" x14ac:dyDescent="0.4">
      <c r="A2" s="98"/>
      <c r="B2" s="98"/>
      <c r="C2" s="98"/>
      <c r="D2" s="188" t="s">
        <v>151</v>
      </c>
      <c r="E2" s="188"/>
      <c r="F2" s="188" t="s">
        <v>136</v>
      </c>
      <c r="G2" s="188"/>
      <c r="H2" s="188" t="s">
        <v>143</v>
      </c>
      <c r="I2" s="188"/>
      <c r="J2" s="188" t="s">
        <v>148</v>
      </c>
      <c r="K2" s="188"/>
      <c r="L2" s="188" t="s">
        <v>150</v>
      </c>
      <c r="M2" s="188"/>
      <c r="N2" s="188" t="s">
        <v>142</v>
      </c>
      <c r="O2" s="188"/>
      <c r="P2" s="188" t="s">
        <v>141</v>
      </c>
      <c r="Q2" s="188"/>
      <c r="R2" s="188" t="s">
        <v>140</v>
      </c>
      <c r="S2" s="188"/>
      <c r="T2" s="188" t="s">
        <v>139</v>
      </c>
      <c r="U2" s="188"/>
      <c r="V2" s="188" t="s">
        <v>138</v>
      </c>
      <c r="W2" s="188"/>
      <c r="X2" s="188" t="s">
        <v>135</v>
      </c>
      <c r="Y2" s="188"/>
    </row>
    <row r="3" spans="1:32" ht="17.25" x14ac:dyDescent="0.4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25">
      <c r="A4" s="152" t="s">
        <v>64</v>
      </c>
      <c r="B4" s="151" t="s">
        <v>65</v>
      </c>
      <c r="C4" s="2" t="s">
        <v>7</v>
      </c>
      <c r="D4" s="38">
        <v>1890647.65</v>
      </c>
      <c r="E4" s="4">
        <v>469.69204834058002</v>
      </c>
      <c r="F4" s="38">
        <v>862796.19700000004</v>
      </c>
      <c r="G4" s="4">
        <v>512.10654826379005</v>
      </c>
      <c r="H4" s="38">
        <v>1155376</v>
      </c>
      <c r="I4" s="4">
        <v>555.39967180114002</v>
      </c>
      <c r="J4" s="38">
        <v>1089899</v>
      </c>
      <c r="K4" s="4">
        <v>558.47329787066997</v>
      </c>
      <c r="L4" s="38">
        <v>1101506</v>
      </c>
      <c r="M4" s="4">
        <v>583.23435659018003</v>
      </c>
      <c r="N4" s="38">
        <v>2753443.8470000001</v>
      </c>
      <c r="O4" s="4">
        <v>482.98270225069001</v>
      </c>
      <c r="P4" s="38">
        <v>3346781</v>
      </c>
      <c r="Q4" s="4">
        <v>565.56167949832002</v>
      </c>
      <c r="R4" s="38">
        <v>3842836</v>
      </c>
      <c r="S4" s="4">
        <v>555.14273418404002</v>
      </c>
      <c r="T4" s="38">
        <v>3567236</v>
      </c>
      <c r="U4" s="4">
        <v>525.79534501786998</v>
      </c>
      <c r="V4" s="38">
        <v>13510296.846999999</v>
      </c>
      <c r="W4" s="4">
        <v>535.26843135496995</v>
      </c>
      <c r="X4" s="38">
        <v>1725859</v>
      </c>
      <c r="Y4" s="4">
        <v>358.22726537915003</v>
      </c>
    </row>
    <row r="5" spans="1:32" x14ac:dyDescent="0.25">
      <c r="A5" s="149" t="s">
        <v>1</v>
      </c>
      <c r="B5" s="148" t="s">
        <v>6</v>
      </c>
      <c r="C5" s="14" t="s">
        <v>7</v>
      </c>
      <c r="D5" s="39">
        <v>1107265</v>
      </c>
      <c r="E5" s="5">
        <v>381.68480370047001</v>
      </c>
      <c r="F5" s="39">
        <v>504860</v>
      </c>
      <c r="G5" s="5">
        <v>455.31236648019001</v>
      </c>
      <c r="H5" s="39">
        <v>614033</v>
      </c>
      <c r="I5" s="5">
        <v>491.44187232139001</v>
      </c>
      <c r="J5" s="39">
        <v>587232</v>
      </c>
      <c r="K5" s="5">
        <v>481.58528655952</v>
      </c>
      <c r="L5" s="39">
        <v>586881</v>
      </c>
      <c r="M5" s="5">
        <v>485.62472117707</v>
      </c>
      <c r="N5" s="39">
        <v>1612125</v>
      </c>
      <c r="O5" s="5">
        <v>404.74232798982001</v>
      </c>
      <c r="P5" s="39">
        <v>1788146</v>
      </c>
      <c r="Q5" s="5">
        <v>486.29571644215002</v>
      </c>
      <c r="R5" s="39">
        <v>1861036</v>
      </c>
      <c r="S5" s="5">
        <v>486.93253503604001</v>
      </c>
      <c r="T5" s="39">
        <v>1907736</v>
      </c>
      <c r="U5" s="5">
        <v>471.52950265009002</v>
      </c>
      <c r="V5" s="39">
        <v>7169043</v>
      </c>
      <c r="W5" s="5">
        <v>464.19246616664998</v>
      </c>
      <c r="X5" s="39">
        <v>699000</v>
      </c>
      <c r="Y5" s="5">
        <v>580.60407725322</v>
      </c>
    </row>
    <row r="6" spans="1:32" x14ac:dyDescent="0.25">
      <c r="A6" s="48"/>
      <c r="B6" s="147" t="s">
        <v>6</v>
      </c>
      <c r="C6" s="53" t="s">
        <v>8</v>
      </c>
      <c r="D6" s="57">
        <v>875022</v>
      </c>
      <c r="E6" s="55">
        <v>384.87099261538998</v>
      </c>
      <c r="F6" s="57">
        <v>405909</v>
      </c>
      <c r="G6" s="55">
        <v>436.64058388434</v>
      </c>
      <c r="H6" s="57">
        <v>414955</v>
      </c>
      <c r="I6" s="55">
        <v>470.64219108051998</v>
      </c>
      <c r="J6" s="57">
        <v>446430</v>
      </c>
      <c r="K6" s="55">
        <v>474.37952643260002</v>
      </c>
      <c r="L6" s="57">
        <v>352145</v>
      </c>
      <c r="M6" s="55">
        <v>455.37581390513998</v>
      </c>
      <c r="N6" s="57">
        <v>1280931</v>
      </c>
      <c r="O6" s="55">
        <v>401.27604723768002</v>
      </c>
      <c r="P6" s="57">
        <v>1213530</v>
      </c>
      <c r="Q6" s="55">
        <v>467.58703812246</v>
      </c>
      <c r="R6" s="57">
        <v>1466400</v>
      </c>
      <c r="S6" s="55">
        <v>475.54181124220003</v>
      </c>
      <c r="T6" s="57">
        <v>1550500</v>
      </c>
      <c r="U6" s="55">
        <v>464.49494366402001</v>
      </c>
      <c r="V6" s="57">
        <v>5511361</v>
      </c>
      <c r="W6" s="55">
        <v>453.42189506250998</v>
      </c>
      <c r="X6" s="57">
        <v>513000</v>
      </c>
      <c r="Y6" s="55">
        <v>572.22465886939995</v>
      </c>
    </row>
    <row r="7" spans="1:32" x14ac:dyDescent="0.25">
      <c r="A7" s="50"/>
      <c r="B7" s="153" t="s">
        <v>6</v>
      </c>
      <c r="C7" s="54" t="s">
        <v>9</v>
      </c>
      <c r="D7" s="58">
        <v>232243</v>
      </c>
      <c r="E7" s="56">
        <v>369.68019905487</v>
      </c>
      <c r="F7" s="58">
        <v>98951</v>
      </c>
      <c r="G7" s="56">
        <v>531.90628267807995</v>
      </c>
      <c r="H7" s="58">
        <v>199078</v>
      </c>
      <c r="I7" s="56">
        <v>534.79639531892997</v>
      </c>
      <c r="J7" s="58">
        <v>140802</v>
      </c>
      <c r="K7" s="56">
        <v>504.43203229789998</v>
      </c>
      <c r="L7" s="58">
        <v>234736</v>
      </c>
      <c r="M7" s="56">
        <v>531.00336548931</v>
      </c>
      <c r="N7" s="58">
        <v>331194</v>
      </c>
      <c r="O7" s="56">
        <v>418.14856865274999</v>
      </c>
      <c r="P7" s="58">
        <v>574616</v>
      </c>
      <c r="Q7" s="56">
        <v>525.80652435784998</v>
      </c>
      <c r="R7" s="58">
        <v>394636</v>
      </c>
      <c r="S7" s="56">
        <v>529.25851992158005</v>
      </c>
      <c r="T7" s="58">
        <v>357236</v>
      </c>
      <c r="U7" s="56">
        <v>502.06137432004999</v>
      </c>
      <c r="V7" s="58">
        <v>1657682</v>
      </c>
      <c r="W7" s="56">
        <v>500.00181049872998</v>
      </c>
      <c r="X7" s="58">
        <v>186000</v>
      </c>
      <c r="Y7" s="56">
        <v>603.71505376343998</v>
      </c>
    </row>
    <row r="8" spans="1:32" x14ac:dyDescent="0.25">
      <c r="A8" s="149" t="s">
        <v>2</v>
      </c>
      <c r="B8" s="148" t="s">
        <v>10</v>
      </c>
      <c r="C8" s="14" t="s">
        <v>7</v>
      </c>
      <c r="D8" s="59">
        <v>654892</v>
      </c>
      <c r="E8" s="5">
        <v>607.14999298953001</v>
      </c>
      <c r="F8" s="59">
        <v>228580</v>
      </c>
      <c r="G8" s="5">
        <v>624.70080215770997</v>
      </c>
      <c r="H8" s="59">
        <v>426932</v>
      </c>
      <c r="I8" s="5">
        <v>656.69303767688996</v>
      </c>
      <c r="J8" s="59">
        <v>379833</v>
      </c>
      <c r="K8" s="5">
        <v>666.97441288668006</v>
      </c>
      <c r="L8" s="59">
        <v>372200</v>
      </c>
      <c r="M8" s="5">
        <v>703.60254467358004</v>
      </c>
      <c r="N8" s="59">
        <v>883472</v>
      </c>
      <c r="O8" s="5">
        <v>611.69089972982999</v>
      </c>
      <c r="P8" s="59">
        <v>1178965</v>
      </c>
      <c r="Q8" s="5">
        <v>674.81480048937999</v>
      </c>
      <c r="R8" s="59">
        <v>1741200</v>
      </c>
      <c r="S8" s="5">
        <v>624.49272449601995</v>
      </c>
      <c r="T8" s="59">
        <v>1364000</v>
      </c>
      <c r="U8" s="5">
        <v>602.99944845402001</v>
      </c>
      <c r="V8" s="59">
        <v>5167637</v>
      </c>
      <c r="W8" s="5">
        <v>628.11160950524004</v>
      </c>
      <c r="X8" s="59">
        <v>1005859</v>
      </c>
      <c r="Y8" s="5">
        <v>195.48216996617001</v>
      </c>
    </row>
    <row r="9" spans="1:32" x14ac:dyDescent="0.25">
      <c r="A9" s="48"/>
      <c r="B9" s="147" t="s">
        <v>10</v>
      </c>
      <c r="C9" s="53" t="s">
        <v>8</v>
      </c>
      <c r="D9" s="57">
        <v>40462</v>
      </c>
      <c r="E9" s="55">
        <v>597.23893293954995</v>
      </c>
      <c r="F9" s="57">
        <v>17861</v>
      </c>
      <c r="G9" s="55">
        <v>641.16954098250005</v>
      </c>
      <c r="H9" s="57">
        <v>32987</v>
      </c>
      <c r="I9" s="55">
        <v>669.82608905442999</v>
      </c>
      <c r="J9" s="57">
        <v>42782</v>
      </c>
      <c r="K9" s="55">
        <v>637.25878971336999</v>
      </c>
      <c r="L9" s="57">
        <v>30700</v>
      </c>
      <c r="M9" s="55">
        <v>604.59009490138999</v>
      </c>
      <c r="N9" s="57">
        <v>58323</v>
      </c>
      <c r="O9" s="55">
        <v>610.69236623782001</v>
      </c>
      <c r="P9" s="57">
        <v>106469</v>
      </c>
      <c r="Q9" s="55">
        <v>637.92911227332002</v>
      </c>
      <c r="R9" s="57">
        <v>107000</v>
      </c>
      <c r="S9" s="55">
        <v>629.92049320446995</v>
      </c>
      <c r="T9" s="57">
        <v>86500</v>
      </c>
      <c r="U9" s="55">
        <v>588.18783012817005</v>
      </c>
      <c r="V9" s="57">
        <v>358292</v>
      </c>
      <c r="W9" s="55">
        <v>619.09511127707003</v>
      </c>
      <c r="X9" s="57">
        <v>16500</v>
      </c>
      <c r="Y9" s="55">
        <v>752.63636363635999</v>
      </c>
    </row>
    <row r="10" spans="1:32" x14ac:dyDescent="0.25">
      <c r="A10" s="50"/>
      <c r="B10" s="153" t="s">
        <v>10</v>
      </c>
      <c r="C10" s="54" t="s">
        <v>9</v>
      </c>
      <c r="D10" s="58">
        <v>614430</v>
      </c>
      <c r="E10" s="56">
        <v>607.80266507868998</v>
      </c>
      <c r="F10" s="58">
        <v>210719</v>
      </c>
      <c r="G10" s="56">
        <v>623.30487609432998</v>
      </c>
      <c r="H10" s="58">
        <v>393945</v>
      </c>
      <c r="I10" s="56">
        <v>655.59334110555994</v>
      </c>
      <c r="J10" s="58">
        <v>337051</v>
      </c>
      <c r="K10" s="56">
        <v>670.74622721330002</v>
      </c>
      <c r="L10" s="58">
        <v>341500</v>
      </c>
      <c r="M10" s="56">
        <v>712.50351746422996</v>
      </c>
      <c r="N10" s="58">
        <v>825149</v>
      </c>
      <c r="O10" s="56">
        <v>611.76147785433</v>
      </c>
      <c r="P10" s="58">
        <v>1072496</v>
      </c>
      <c r="Q10" s="56">
        <v>678.47652262044005</v>
      </c>
      <c r="R10" s="58">
        <v>1634200</v>
      </c>
      <c r="S10" s="56">
        <v>624.13733883221005</v>
      </c>
      <c r="T10" s="58">
        <v>1277500</v>
      </c>
      <c r="U10" s="56">
        <v>604.00234863812</v>
      </c>
      <c r="V10" s="58">
        <v>4809345</v>
      </c>
      <c r="W10" s="56">
        <v>628.78333074445004</v>
      </c>
      <c r="X10" s="58">
        <v>989359</v>
      </c>
      <c r="Y10" s="56">
        <v>186.19025045508999</v>
      </c>
    </row>
    <row r="11" spans="1:32" x14ac:dyDescent="0.25">
      <c r="A11" s="12" t="s">
        <v>3</v>
      </c>
      <c r="B11" s="150" t="s">
        <v>11</v>
      </c>
      <c r="C11" s="15" t="s">
        <v>7</v>
      </c>
      <c r="D11" s="59">
        <v>86310</v>
      </c>
      <c r="E11" s="5">
        <v>553.16562935002003</v>
      </c>
      <c r="F11" s="59">
        <v>46506</v>
      </c>
      <c r="G11" s="5">
        <v>625.20355439594005</v>
      </c>
      <c r="H11" s="59">
        <v>20106</v>
      </c>
      <c r="I11" s="5">
        <v>570.14078145702001</v>
      </c>
      <c r="J11" s="59">
        <v>57834</v>
      </c>
      <c r="K11" s="5">
        <v>581.41355651853996</v>
      </c>
      <c r="L11" s="59">
        <v>29425</v>
      </c>
      <c r="M11" s="5">
        <v>663.75755519648999</v>
      </c>
      <c r="N11" s="59">
        <v>132816</v>
      </c>
      <c r="O11" s="5">
        <v>578.38996784978997</v>
      </c>
      <c r="P11" s="59">
        <v>107365</v>
      </c>
      <c r="Q11" s="5">
        <v>601.87014614935003</v>
      </c>
      <c r="R11" s="59">
        <v>139600</v>
      </c>
      <c r="S11" s="5">
        <v>634.60992669876998</v>
      </c>
      <c r="T11" s="59">
        <v>108500</v>
      </c>
      <c r="U11" s="5">
        <v>590.40800272223998</v>
      </c>
      <c r="V11" s="59">
        <v>488281</v>
      </c>
      <c r="W11" s="5">
        <v>602.29671904861004</v>
      </c>
      <c r="X11" s="59">
        <v>21000</v>
      </c>
      <c r="Y11" s="5">
        <v>751.42857142856997</v>
      </c>
    </row>
    <row r="12" spans="1:32" x14ac:dyDescent="0.25">
      <c r="A12" s="48"/>
      <c r="B12" s="147" t="s">
        <v>11</v>
      </c>
      <c r="C12" s="53" t="s">
        <v>8</v>
      </c>
      <c r="D12" s="112">
        <v>0</v>
      </c>
      <c r="E12" s="108">
        <v>0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0</v>
      </c>
      <c r="O12" s="108">
        <v>0</v>
      </c>
      <c r="P12" s="112">
        <v>0</v>
      </c>
      <c r="Q12" s="108">
        <v>0</v>
      </c>
      <c r="R12" s="112">
        <v>1000</v>
      </c>
      <c r="S12" s="108">
        <v>676.59996296990005</v>
      </c>
      <c r="T12" s="112">
        <v>10000</v>
      </c>
      <c r="U12" s="108">
        <v>563.78042351352997</v>
      </c>
      <c r="V12" s="112">
        <v>11000</v>
      </c>
      <c r="W12" s="108">
        <v>570.05433437320005</v>
      </c>
      <c r="X12" s="112">
        <v>0</v>
      </c>
      <c r="Y12" s="108">
        <v>0</v>
      </c>
    </row>
    <row r="13" spans="1:32" x14ac:dyDescent="0.25">
      <c r="A13" s="48"/>
      <c r="B13" s="147" t="s">
        <v>11</v>
      </c>
      <c r="C13" s="53" t="s">
        <v>9</v>
      </c>
      <c r="D13" s="112">
        <v>86310</v>
      </c>
      <c r="E13" s="108">
        <v>553.67317795388999</v>
      </c>
      <c r="F13" s="112">
        <v>46506</v>
      </c>
      <c r="G13" s="108">
        <v>625.20355439594005</v>
      </c>
      <c r="H13" s="112">
        <v>20106</v>
      </c>
      <c r="I13" s="108">
        <v>570.14078145702001</v>
      </c>
      <c r="J13" s="112">
        <v>57834</v>
      </c>
      <c r="K13" s="108">
        <v>581.41355651853996</v>
      </c>
      <c r="L13" s="112">
        <v>29425</v>
      </c>
      <c r="M13" s="108">
        <v>663.75755519648999</v>
      </c>
      <c r="N13" s="112">
        <v>132816</v>
      </c>
      <c r="O13" s="108">
        <v>578.71979648489003</v>
      </c>
      <c r="P13" s="112">
        <v>107365</v>
      </c>
      <c r="Q13" s="108">
        <v>601.87014614935003</v>
      </c>
      <c r="R13" s="112">
        <v>138600</v>
      </c>
      <c r="S13" s="108">
        <v>634.30696828411999</v>
      </c>
      <c r="T13" s="112">
        <v>98500</v>
      </c>
      <c r="U13" s="108">
        <v>593.11131025611996</v>
      </c>
      <c r="V13" s="112">
        <v>477281</v>
      </c>
      <c r="W13" s="108">
        <v>603.03981636744004</v>
      </c>
      <c r="X13" s="112">
        <v>21000</v>
      </c>
      <c r="Y13" s="108">
        <v>751.42857142856997</v>
      </c>
    </row>
    <row r="14" spans="1:32" x14ac:dyDescent="0.25">
      <c r="A14" s="149" t="s">
        <v>4</v>
      </c>
      <c r="B14" s="148" t="s">
        <v>12</v>
      </c>
      <c r="C14" s="14" t="s">
        <v>7</v>
      </c>
      <c r="D14" s="111">
        <v>42180.65</v>
      </c>
      <c r="E14" s="110">
        <v>473.74692190139001</v>
      </c>
      <c r="F14" s="111">
        <v>78350.197</v>
      </c>
      <c r="G14" s="110">
        <v>480.24790141527001</v>
      </c>
      <c r="H14" s="111">
        <v>90305</v>
      </c>
      <c r="I14" s="110">
        <v>508.25845257674001</v>
      </c>
      <c r="J14" s="111">
        <v>65000</v>
      </c>
      <c r="K14" s="110">
        <v>598.65898586679998</v>
      </c>
      <c r="L14" s="111">
        <v>93000</v>
      </c>
      <c r="M14" s="110">
        <v>693.80529364703</v>
      </c>
      <c r="N14" s="111">
        <v>120530.84699999999</v>
      </c>
      <c r="O14" s="110">
        <v>477.97283616551999</v>
      </c>
      <c r="P14" s="111">
        <v>248305</v>
      </c>
      <c r="Q14" s="110">
        <v>601.41763536964004</v>
      </c>
      <c r="R14" s="111">
        <v>101000</v>
      </c>
      <c r="S14" s="110">
        <v>506.58642700906</v>
      </c>
      <c r="T14" s="111">
        <v>187000</v>
      </c>
      <c r="U14" s="110">
        <v>478.77946591355999</v>
      </c>
      <c r="V14" s="111">
        <v>656835.84699999995</v>
      </c>
      <c r="W14" s="110">
        <v>529.26841246261995</v>
      </c>
      <c r="X14" s="111">
        <v>0</v>
      </c>
      <c r="Y14" s="110">
        <v>0</v>
      </c>
    </row>
    <row r="15" spans="1:32" x14ac:dyDescent="0.25">
      <c r="A15" s="48"/>
      <c r="B15" s="147" t="s">
        <v>12</v>
      </c>
      <c r="C15" s="53" t="s">
        <v>8</v>
      </c>
      <c r="D15" s="112">
        <v>0</v>
      </c>
      <c r="E15" s="108">
        <v>0</v>
      </c>
      <c r="F15" s="112">
        <v>27619</v>
      </c>
      <c r="G15" s="108">
        <v>460.88769298394999</v>
      </c>
      <c r="H15" s="112">
        <v>25000</v>
      </c>
      <c r="I15" s="108">
        <v>482.72563662376001</v>
      </c>
      <c r="J15" s="112">
        <v>0</v>
      </c>
      <c r="K15" s="108">
        <v>0</v>
      </c>
      <c r="L15" s="112">
        <v>35000</v>
      </c>
      <c r="M15" s="108">
        <v>696.78203513904998</v>
      </c>
      <c r="N15" s="112">
        <v>27619</v>
      </c>
      <c r="O15" s="108">
        <v>452.90757060443002</v>
      </c>
      <c r="P15" s="112">
        <v>60000</v>
      </c>
      <c r="Q15" s="108">
        <v>607.59186909101004</v>
      </c>
      <c r="R15" s="112">
        <v>10000</v>
      </c>
      <c r="S15" s="108">
        <v>471.84876246621002</v>
      </c>
      <c r="T15" s="112">
        <v>50000</v>
      </c>
      <c r="U15" s="108">
        <v>455.33538016289998</v>
      </c>
      <c r="V15" s="112">
        <v>147619</v>
      </c>
      <c r="W15" s="108">
        <v>517.88470976495</v>
      </c>
      <c r="X15" s="112">
        <v>0</v>
      </c>
      <c r="Y15" s="108">
        <v>0</v>
      </c>
    </row>
    <row r="16" spans="1:32" x14ac:dyDescent="0.25">
      <c r="A16" s="48"/>
      <c r="B16" s="147" t="s">
        <v>12</v>
      </c>
      <c r="C16" s="53" t="s">
        <v>9</v>
      </c>
      <c r="D16" s="112">
        <v>42180.65</v>
      </c>
      <c r="E16" s="108">
        <v>478.97213772903001</v>
      </c>
      <c r="F16" s="112">
        <v>50731.197</v>
      </c>
      <c r="G16" s="108">
        <v>490.78795621950002</v>
      </c>
      <c r="H16" s="112">
        <v>65305</v>
      </c>
      <c r="I16" s="108">
        <v>518.03290168209003</v>
      </c>
      <c r="J16" s="112">
        <v>65000</v>
      </c>
      <c r="K16" s="108">
        <v>598.65898586679998</v>
      </c>
      <c r="L16" s="112">
        <v>58000</v>
      </c>
      <c r="M16" s="108">
        <v>692.00898412597996</v>
      </c>
      <c r="N16" s="112">
        <v>92911.846999999994</v>
      </c>
      <c r="O16" s="108">
        <v>485.42374357812997</v>
      </c>
      <c r="P16" s="112">
        <v>188305</v>
      </c>
      <c r="Q16" s="108">
        <v>599.45032688986998</v>
      </c>
      <c r="R16" s="112">
        <v>91000</v>
      </c>
      <c r="S16" s="108">
        <v>510.40375278300002</v>
      </c>
      <c r="T16" s="112">
        <v>137000</v>
      </c>
      <c r="U16" s="108">
        <v>487.33570158897999</v>
      </c>
      <c r="V16" s="112">
        <v>509216.84700000001</v>
      </c>
      <c r="W16" s="108">
        <v>532.56848161475</v>
      </c>
      <c r="X16" s="112">
        <v>0</v>
      </c>
      <c r="Y16" s="108">
        <v>0</v>
      </c>
    </row>
    <row r="17" spans="1:25" x14ac:dyDescent="0.25">
      <c r="A17" s="149" t="s">
        <v>5</v>
      </c>
      <c r="B17" s="148" t="s">
        <v>13</v>
      </c>
      <c r="C17" s="14" t="s">
        <v>7</v>
      </c>
      <c r="D17" s="111">
        <v>0</v>
      </c>
      <c r="E17" s="110">
        <v>0</v>
      </c>
      <c r="F17" s="111">
        <v>4500</v>
      </c>
      <c r="G17" s="110">
        <v>550.49720376383004</v>
      </c>
      <c r="H17" s="111">
        <v>4000</v>
      </c>
      <c r="I17" s="110">
        <v>552.28048660176</v>
      </c>
      <c r="J17" s="111">
        <v>0</v>
      </c>
      <c r="K17" s="110">
        <v>0</v>
      </c>
      <c r="L17" s="111">
        <v>20000</v>
      </c>
      <c r="M17" s="110">
        <v>574.81978513832996</v>
      </c>
      <c r="N17" s="111">
        <v>4500</v>
      </c>
      <c r="O17" s="110">
        <v>561.96197487493998</v>
      </c>
      <c r="P17" s="111">
        <v>24000</v>
      </c>
      <c r="Q17" s="110">
        <v>571.06323538224001</v>
      </c>
      <c r="R17" s="111">
        <v>0</v>
      </c>
      <c r="S17" s="110">
        <v>0</v>
      </c>
      <c r="T17" s="111">
        <v>0</v>
      </c>
      <c r="U17" s="110">
        <v>0</v>
      </c>
      <c r="V17" s="111">
        <v>28500</v>
      </c>
      <c r="W17" s="110">
        <v>569.62619424951004</v>
      </c>
      <c r="X17" s="111">
        <v>0</v>
      </c>
      <c r="Y17" s="110">
        <v>0</v>
      </c>
    </row>
    <row r="18" spans="1:25" x14ac:dyDescent="0.25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25">
      <c r="A19" s="48"/>
      <c r="B19" s="147" t="s">
        <v>13</v>
      </c>
      <c r="C19" s="53" t="s">
        <v>9</v>
      </c>
      <c r="D19" s="112">
        <v>0</v>
      </c>
      <c r="E19" s="108">
        <v>0</v>
      </c>
      <c r="F19" s="112">
        <v>4500</v>
      </c>
      <c r="G19" s="108">
        <v>550.49720376383004</v>
      </c>
      <c r="H19" s="112">
        <v>4000</v>
      </c>
      <c r="I19" s="108">
        <v>552.28048660176</v>
      </c>
      <c r="J19" s="112">
        <v>0</v>
      </c>
      <c r="K19" s="108">
        <v>0</v>
      </c>
      <c r="L19" s="112">
        <v>20000</v>
      </c>
      <c r="M19" s="108">
        <v>574.81978513832996</v>
      </c>
      <c r="N19" s="112">
        <v>4500</v>
      </c>
      <c r="O19" s="108">
        <v>561.96197487493998</v>
      </c>
      <c r="P19" s="112">
        <v>24000</v>
      </c>
      <c r="Q19" s="108">
        <v>571.06323538224001</v>
      </c>
      <c r="R19" s="112">
        <v>0</v>
      </c>
      <c r="S19" s="108">
        <v>0</v>
      </c>
      <c r="T19" s="112">
        <v>0</v>
      </c>
      <c r="U19" s="108">
        <v>0</v>
      </c>
      <c r="V19" s="112">
        <v>28500</v>
      </c>
      <c r="W19" s="108">
        <v>569.62619424951004</v>
      </c>
      <c r="X19" s="112">
        <v>0</v>
      </c>
      <c r="Y19" s="108">
        <v>0</v>
      </c>
    </row>
    <row r="20" spans="1:25" ht="6.75" customHeight="1" x14ac:dyDescent="0.25"/>
    <row r="21" spans="1:25" ht="18" x14ac:dyDescent="0.4">
      <c r="A21" s="190" t="s">
        <v>66</v>
      </c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79"/>
      <c r="Y21" s="179"/>
    </row>
    <row r="22" spans="1:25" x14ac:dyDescent="0.25">
      <c r="A22" s="152" t="s">
        <v>64</v>
      </c>
      <c r="B22" s="151" t="s">
        <v>65</v>
      </c>
      <c r="C22" s="2" t="s">
        <v>7</v>
      </c>
      <c r="D22" s="60">
        <v>1.0000000000000002</v>
      </c>
      <c r="E22" s="17">
        <v>0.99994190294803831</v>
      </c>
      <c r="F22" s="60">
        <v>1</v>
      </c>
      <c r="G22" s="17">
        <v>1.000000000000002</v>
      </c>
      <c r="H22" s="60">
        <v>1</v>
      </c>
      <c r="I22" s="17">
        <v>1.0000000000000009</v>
      </c>
      <c r="J22" s="60">
        <v>0.99999999999999989</v>
      </c>
      <c r="K22" s="17">
        <v>0.99999999999999389</v>
      </c>
      <c r="L22" s="60">
        <v>1</v>
      </c>
      <c r="M22" s="17">
        <v>1.0000000000000011</v>
      </c>
      <c r="N22" s="60">
        <v>1</v>
      </c>
      <c r="O22" s="17">
        <v>1.000000000000002</v>
      </c>
      <c r="P22" s="60">
        <v>1</v>
      </c>
      <c r="Q22" s="17">
        <v>1.0000000000000091</v>
      </c>
      <c r="R22" s="60">
        <v>1</v>
      </c>
      <c r="S22" s="17">
        <v>1.0000000000000024</v>
      </c>
      <c r="T22" s="60">
        <v>1</v>
      </c>
      <c r="U22" s="17">
        <v>0.99999999999999334</v>
      </c>
      <c r="V22" s="60">
        <v>1.0000000000000002</v>
      </c>
      <c r="W22" s="17">
        <v>1.0000000000000024</v>
      </c>
      <c r="X22" s="60">
        <v>1</v>
      </c>
      <c r="Y22" s="17">
        <v>1.0000000000000129</v>
      </c>
    </row>
    <row r="23" spans="1:25" x14ac:dyDescent="0.25">
      <c r="A23" s="149" t="s">
        <v>1</v>
      </c>
      <c r="B23" s="148" t="s">
        <v>6</v>
      </c>
      <c r="C23" s="14" t="s">
        <v>7</v>
      </c>
      <c r="D23" s="61">
        <v>0.58565381021683238</v>
      </c>
      <c r="E23" s="18">
        <v>0.47591855212110307</v>
      </c>
      <c r="F23" s="61">
        <v>0.58514397925655204</v>
      </c>
      <c r="G23" s="18">
        <v>0.52024972309024098</v>
      </c>
      <c r="H23" s="61">
        <v>0.53145729182534518</v>
      </c>
      <c r="I23" s="18">
        <v>0.47025660945478237</v>
      </c>
      <c r="J23" s="61">
        <v>0.53879487915852753</v>
      </c>
      <c r="K23" s="18">
        <v>0.46461610119173546</v>
      </c>
      <c r="L23" s="61">
        <v>0.53279873191793781</v>
      </c>
      <c r="M23" s="18">
        <v>0.4436299623085363</v>
      </c>
      <c r="N23" s="61">
        <v>0.58549405383969688</v>
      </c>
      <c r="O23" s="18">
        <v>0.49064743989998122</v>
      </c>
      <c r="P23" s="61">
        <v>0.53428832062809006</v>
      </c>
      <c r="Q23" s="18">
        <v>0.45940545670807253</v>
      </c>
      <c r="R23" s="61">
        <v>0.48428712544589464</v>
      </c>
      <c r="S23" s="18">
        <v>0.42478293087144886</v>
      </c>
      <c r="T23" s="61">
        <v>0.53479388523775828</v>
      </c>
      <c r="U23" s="18">
        <v>0.479599329122815</v>
      </c>
      <c r="V23" s="61">
        <v>0.5306354909286769</v>
      </c>
      <c r="W23" s="18">
        <v>0.46017471373421115</v>
      </c>
      <c r="X23" s="61">
        <v>0.40501570522273256</v>
      </c>
      <c r="Y23" s="18">
        <v>0.6564373863475147</v>
      </c>
    </row>
    <row r="24" spans="1:25" x14ac:dyDescent="0.25">
      <c r="A24" s="48"/>
      <c r="B24" s="147" t="s">
        <v>6</v>
      </c>
      <c r="C24" s="53" t="s">
        <v>8</v>
      </c>
      <c r="D24" s="62">
        <v>0.46281600910672066</v>
      </c>
      <c r="E24" s="52">
        <v>0.37923668806510547</v>
      </c>
      <c r="F24" s="62">
        <v>0.47045756739699673</v>
      </c>
      <c r="G24" s="52">
        <v>0.4011291548945729</v>
      </c>
      <c r="H24" s="62">
        <v>0.35915147969145977</v>
      </c>
      <c r="I24" s="52">
        <v>0.30434270654794532</v>
      </c>
      <c r="J24" s="62">
        <v>0.4096067617274628</v>
      </c>
      <c r="K24" s="52">
        <v>0.34792901002200166</v>
      </c>
      <c r="L24" s="62">
        <v>0.31969412785767848</v>
      </c>
      <c r="M24" s="52">
        <v>0.249609735827307</v>
      </c>
      <c r="N24" s="62">
        <v>0.46521050407315606</v>
      </c>
      <c r="O24" s="52">
        <v>0.38651038916716818</v>
      </c>
      <c r="P24" s="62">
        <v>0.36259617823813389</v>
      </c>
      <c r="Q24" s="52">
        <v>0.29978210894218876</v>
      </c>
      <c r="R24" s="62">
        <v>0.38159317753867195</v>
      </c>
      <c r="S24" s="52">
        <v>0.32687721486821791</v>
      </c>
      <c r="T24" s="62">
        <v>0.43465024461515861</v>
      </c>
      <c r="U24" s="52">
        <v>0.38397609031553709</v>
      </c>
      <c r="V24" s="62">
        <v>0.40793781679370084</v>
      </c>
      <c r="W24" s="52">
        <v>0.34556108136255664</v>
      </c>
      <c r="X24" s="62">
        <v>0.29724328580724152</v>
      </c>
      <c r="Y24" s="52">
        <v>0.47481013942990635</v>
      </c>
    </row>
    <row r="25" spans="1:25" x14ac:dyDescent="0.25">
      <c r="A25" s="48"/>
      <c r="B25" s="147" t="s">
        <v>6</v>
      </c>
      <c r="C25" s="53" t="s">
        <v>9</v>
      </c>
      <c r="D25" s="62">
        <v>0.12283780111011167</v>
      </c>
      <c r="E25" s="52">
        <v>9.6681864056001016E-2</v>
      </c>
      <c r="F25" s="62">
        <v>0.11468641185955528</v>
      </c>
      <c r="G25" s="52">
        <v>0.1191205681956648</v>
      </c>
      <c r="H25" s="62">
        <v>0.17230581213388541</v>
      </c>
      <c r="I25" s="52">
        <v>0.16591390290683553</v>
      </c>
      <c r="J25" s="62">
        <v>0.1291881174310647</v>
      </c>
      <c r="K25" s="52">
        <v>0.11668709116972478</v>
      </c>
      <c r="L25" s="62">
        <v>0.21310460406025933</v>
      </c>
      <c r="M25" s="52">
        <v>0.19402022648123579</v>
      </c>
      <c r="N25" s="62">
        <v>0.12028354976654078</v>
      </c>
      <c r="O25" s="52">
        <v>0.10413705073281224</v>
      </c>
      <c r="P25" s="62">
        <v>0.1716921423899562</v>
      </c>
      <c r="Q25" s="52">
        <v>0.1596233477658808</v>
      </c>
      <c r="R25" s="62">
        <v>0.10269394790722269</v>
      </c>
      <c r="S25" s="52">
        <v>9.7905716003232335E-2</v>
      </c>
      <c r="T25" s="62">
        <v>0.10014364062259969</v>
      </c>
      <c r="U25" s="52">
        <v>9.5623238807271665E-2</v>
      </c>
      <c r="V25" s="62">
        <v>0.12269767413497602</v>
      </c>
      <c r="W25" s="52">
        <v>0.11461363237165544</v>
      </c>
      <c r="X25" s="62">
        <v>0.10777241941549107</v>
      </c>
      <c r="Y25" s="52">
        <v>0.18162724691761029</v>
      </c>
    </row>
    <row r="26" spans="1:25" x14ac:dyDescent="0.25">
      <c r="A26" s="149" t="s">
        <v>2</v>
      </c>
      <c r="B26" s="148" t="s">
        <v>10</v>
      </c>
      <c r="C26" s="14" t="s">
        <v>7</v>
      </c>
      <c r="D26" s="61">
        <v>0.34638500727515253</v>
      </c>
      <c r="E26" s="18">
        <v>0.44775647252663353</v>
      </c>
      <c r="F26" s="61">
        <v>0.26492930867658887</v>
      </c>
      <c r="G26" s="18">
        <v>0.32317796405153859</v>
      </c>
      <c r="H26" s="61">
        <v>0.36951780199692569</v>
      </c>
      <c r="I26" s="18">
        <v>0.43691017512148017</v>
      </c>
      <c r="J26" s="61">
        <v>0.3485029346755984</v>
      </c>
      <c r="K26" s="18">
        <v>0.41621066061849704</v>
      </c>
      <c r="L26" s="61">
        <v>0.33790101915014537</v>
      </c>
      <c r="M26" s="18">
        <v>0.40763719461214154</v>
      </c>
      <c r="N26" s="61">
        <v>0.32086072899673701</v>
      </c>
      <c r="O26" s="18">
        <v>0.40636566712095501</v>
      </c>
      <c r="P26" s="61">
        <v>0.35226834382052485</v>
      </c>
      <c r="Q26" s="18">
        <v>0.42031824427149495</v>
      </c>
      <c r="R26" s="61">
        <v>0.45310286465516614</v>
      </c>
      <c r="S26" s="18">
        <v>0.50970574773234767</v>
      </c>
      <c r="T26" s="61">
        <v>0.38236887046441559</v>
      </c>
      <c r="U26" s="18">
        <v>0.43851323557874594</v>
      </c>
      <c r="V26" s="61">
        <v>0.38249618483752923</v>
      </c>
      <c r="W26" s="18">
        <v>0.44884076888253716</v>
      </c>
      <c r="X26" s="61">
        <v>0.58281644097229268</v>
      </c>
      <c r="Y26" s="18">
        <v>0.31803894785239062</v>
      </c>
    </row>
    <row r="27" spans="1:25" x14ac:dyDescent="0.25">
      <c r="A27" s="48"/>
      <c r="B27" s="147" t="s">
        <v>10</v>
      </c>
      <c r="C27" s="53" t="s">
        <v>8</v>
      </c>
      <c r="D27" s="62">
        <v>2.1401132040652842E-2</v>
      </c>
      <c r="E27" s="52">
        <v>2.7212700978897168E-2</v>
      </c>
      <c r="F27" s="62">
        <v>2.0701296623819032E-2</v>
      </c>
      <c r="G27" s="52">
        <v>2.5918514221379533E-2</v>
      </c>
      <c r="H27" s="62">
        <v>2.8550878674994114E-2</v>
      </c>
      <c r="I27" s="52">
        <v>3.4433083728551785E-2</v>
      </c>
      <c r="J27" s="62">
        <v>3.9253178505531248E-2</v>
      </c>
      <c r="K27" s="52">
        <v>4.4790741333940197E-2</v>
      </c>
      <c r="L27" s="62">
        <v>2.7870933067999631E-2</v>
      </c>
      <c r="M27" s="52">
        <v>2.8891456544307244E-2</v>
      </c>
      <c r="N27" s="62">
        <v>2.1181837451867962E-2</v>
      </c>
      <c r="O27" s="52">
        <v>2.6782711626040723E-2</v>
      </c>
      <c r="P27" s="62">
        <v>3.1812359398478721E-2</v>
      </c>
      <c r="Q27" s="52">
        <v>3.5882965423670685E-2</v>
      </c>
      <c r="R27" s="62">
        <v>2.7844019364864907E-2</v>
      </c>
      <c r="S27" s="52">
        <v>3.1594610414725957E-2</v>
      </c>
      <c r="T27" s="62">
        <v>2.4248465758923716E-2</v>
      </c>
      <c r="U27" s="52">
        <v>2.7125862930935291E-2</v>
      </c>
      <c r="V27" s="62">
        <v>2.6519920624805501E-2</v>
      </c>
      <c r="W27" s="52">
        <v>3.0673120715734851E-2</v>
      </c>
      <c r="X27" s="62">
        <v>9.5604565610516272E-3</v>
      </c>
      <c r="Y27" s="52">
        <v>2.0086542695731055E-2</v>
      </c>
    </row>
    <row r="28" spans="1:25" x14ac:dyDescent="0.25">
      <c r="A28" s="48"/>
      <c r="B28" s="147" t="s">
        <v>10</v>
      </c>
      <c r="C28" s="53" t="s">
        <v>9</v>
      </c>
      <c r="D28" s="62">
        <v>0.32498387523449968</v>
      </c>
      <c r="E28" s="52">
        <v>0.4205437715477367</v>
      </c>
      <c r="F28" s="62">
        <v>0.24422801205276984</v>
      </c>
      <c r="G28" s="52">
        <v>0.29725944983015945</v>
      </c>
      <c r="H28" s="62">
        <v>0.34096692332193157</v>
      </c>
      <c r="I28" s="52">
        <v>0.40247709139292576</v>
      </c>
      <c r="J28" s="62">
        <v>0.30924975617006711</v>
      </c>
      <c r="K28" s="52">
        <v>0.37141991928455859</v>
      </c>
      <c r="L28" s="62">
        <v>0.31003008608214572</v>
      </c>
      <c r="M28" s="52">
        <v>0.37874573806783535</v>
      </c>
      <c r="N28" s="62">
        <v>0.29967889154486904</v>
      </c>
      <c r="O28" s="52">
        <v>0.37958295549491317</v>
      </c>
      <c r="P28" s="62">
        <v>0.32045598442204615</v>
      </c>
      <c r="Q28" s="52">
        <v>0.38443527884782303</v>
      </c>
      <c r="R28" s="62">
        <v>0.42525884529030122</v>
      </c>
      <c r="S28" s="52">
        <v>0.47811113731762461</v>
      </c>
      <c r="T28" s="62">
        <v>0.35812040470549189</v>
      </c>
      <c r="U28" s="52">
        <v>0.41138737264781156</v>
      </c>
      <c r="V28" s="62">
        <v>0.35597626421272371</v>
      </c>
      <c r="W28" s="52">
        <v>0.41816764816680518</v>
      </c>
      <c r="X28" s="62">
        <v>0.57325598441124104</v>
      </c>
      <c r="Y28" s="52">
        <v>0.29795240515665233</v>
      </c>
    </row>
    <row r="29" spans="1:25" x14ac:dyDescent="0.25">
      <c r="A29" s="12" t="s">
        <v>3</v>
      </c>
      <c r="B29" s="150" t="s">
        <v>11</v>
      </c>
      <c r="C29" s="15" t="s">
        <v>7</v>
      </c>
      <c r="D29" s="61">
        <v>4.5651023341128638E-2</v>
      </c>
      <c r="E29" s="18">
        <v>5.376411447923192E-2</v>
      </c>
      <c r="F29" s="61">
        <v>5.3901489322396724E-2</v>
      </c>
      <c r="G29" s="18">
        <v>6.5805451669870896E-2</v>
      </c>
      <c r="H29" s="61">
        <v>1.7402127099749344E-2</v>
      </c>
      <c r="I29" s="18">
        <v>1.7864004693214714E-2</v>
      </c>
      <c r="J29" s="61">
        <v>5.3063632501727222E-2</v>
      </c>
      <c r="K29" s="18">
        <v>5.5243313175855076E-2</v>
      </c>
      <c r="L29" s="61">
        <v>2.6713426890094108E-2</v>
      </c>
      <c r="M29" s="18">
        <v>3.0401567951437072E-2</v>
      </c>
      <c r="N29" s="61">
        <v>4.8236320542621183E-2</v>
      </c>
      <c r="O29" s="18">
        <v>5.7764809708149276E-2</v>
      </c>
      <c r="P29" s="61">
        <v>3.2080079335935034E-2</v>
      </c>
      <c r="Q29" s="18">
        <v>3.4139586783052754E-2</v>
      </c>
      <c r="R29" s="61">
        <v>3.6327337414347113E-2</v>
      </c>
      <c r="S29" s="18">
        <v>4.1527498270449457E-2</v>
      </c>
      <c r="T29" s="61">
        <v>3.0415705605123966E-2</v>
      </c>
      <c r="U29" s="18">
        <v>3.415335675346947E-2</v>
      </c>
      <c r="V29" s="61">
        <v>3.6141396856755534E-2</v>
      </c>
      <c r="W29" s="18">
        <v>4.0667155904477371E-2</v>
      </c>
      <c r="X29" s="61">
        <v>1.2167853804974798E-2</v>
      </c>
      <c r="Y29" s="18">
        <v>2.5523665800107658E-2</v>
      </c>
    </row>
    <row r="30" spans="1:25" x14ac:dyDescent="0.25">
      <c r="A30" s="48"/>
      <c r="B30" s="147" t="s">
        <v>11</v>
      </c>
      <c r="C30" s="53" t="s">
        <v>8</v>
      </c>
      <c r="D30" s="62">
        <v>0</v>
      </c>
      <c r="E30" s="52">
        <v>0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0</v>
      </c>
      <c r="O30" s="52">
        <v>0</v>
      </c>
      <c r="P30" s="62">
        <v>0</v>
      </c>
      <c r="Q30" s="52">
        <v>0</v>
      </c>
      <c r="R30" s="62">
        <v>2.6022448004546641E-4</v>
      </c>
      <c r="S30" s="52">
        <v>3.1715784557896117E-4</v>
      </c>
      <c r="T30" s="62">
        <v>2.8032908391819327E-3</v>
      </c>
      <c r="U30" s="52">
        <v>3.005809221251046E-3</v>
      </c>
      <c r="V30" s="62">
        <v>8.1419380525621702E-4</v>
      </c>
      <c r="W30" s="52">
        <v>8.6710644700494009E-4</v>
      </c>
      <c r="X30" s="62">
        <v>0</v>
      </c>
      <c r="Y30" s="52">
        <v>0</v>
      </c>
    </row>
    <row r="31" spans="1:25" x14ac:dyDescent="0.25">
      <c r="A31" s="48"/>
      <c r="B31" s="147" t="s">
        <v>11</v>
      </c>
      <c r="C31" s="53" t="s">
        <v>9</v>
      </c>
      <c r="D31" s="62">
        <v>4.5651023341128638E-2</v>
      </c>
      <c r="E31" s="52">
        <v>5.3813444914447679E-2</v>
      </c>
      <c r="F31" s="62">
        <v>5.3901489322396724E-2</v>
      </c>
      <c r="G31" s="52">
        <v>6.5805451669870896E-2</v>
      </c>
      <c r="H31" s="62">
        <v>1.7402127099749344E-2</v>
      </c>
      <c r="I31" s="52">
        <v>1.7864004693214714E-2</v>
      </c>
      <c r="J31" s="62">
        <v>5.3063632501727222E-2</v>
      </c>
      <c r="K31" s="52">
        <v>5.5243313175855076E-2</v>
      </c>
      <c r="L31" s="62">
        <v>2.6713426890094108E-2</v>
      </c>
      <c r="M31" s="52">
        <v>3.0401567951437072E-2</v>
      </c>
      <c r="N31" s="62">
        <v>4.8236320542621183E-2</v>
      </c>
      <c r="O31" s="52">
        <v>5.77977502662535E-2</v>
      </c>
      <c r="P31" s="62">
        <v>3.2080079335935034E-2</v>
      </c>
      <c r="Q31" s="52">
        <v>3.4139586783052754E-2</v>
      </c>
      <c r="R31" s="62">
        <v>3.6067112934301648E-2</v>
      </c>
      <c r="S31" s="52">
        <v>4.1210340424870796E-2</v>
      </c>
      <c r="T31" s="62">
        <v>2.7612414765942034E-2</v>
      </c>
      <c r="U31" s="52">
        <v>3.1147547532218468E-2</v>
      </c>
      <c r="V31" s="62">
        <v>3.532720305149932E-2</v>
      </c>
      <c r="W31" s="52">
        <v>3.9800049457472286E-2</v>
      </c>
      <c r="X31" s="62">
        <v>1.2167853804974798E-2</v>
      </c>
      <c r="Y31" s="52">
        <v>2.5523665800107658E-2</v>
      </c>
    </row>
    <row r="32" spans="1:25" x14ac:dyDescent="0.25">
      <c r="A32" s="149" t="s">
        <v>4</v>
      </c>
      <c r="B32" s="148" t="s">
        <v>12</v>
      </c>
      <c r="C32" s="14" t="s">
        <v>7</v>
      </c>
      <c r="D32" s="61">
        <v>2.2310159166886546E-2</v>
      </c>
      <c r="E32" s="18">
        <v>2.2502763821069818E-2</v>
      </c>
      <c r="F32" s="61">
        <v>9.0809622564898718E-2</v>
      </c>
      <c r="G32" s="18">
        <v>8.516026755166764E-2</v>
      </c>
      <c r="H32" s="61">
        <v>7.8160702663029172E-2</v>
      </c>
      <c r="I32" s="18">
        <v>7.1526577714733808E-2</v>
      </c>
      <c r="J32" s="61">
        <v>5.9638553664146859E-2</v>
      </c>
      <c r="K32" s="18">
        <v>6.3929925013906291E-2</v>
      </c>
      <c r="L32" s="61">
        <v>8.442986238840279E-2</v>
      </c>
      <c r="M32" s="18">
        <v>0.10043627369524961</v>
      </c>
      <c r="N32" s="61">
        <v>4.3774579652795076E-2</v>
      </c>
      <c r="O32" s="18">
        <v>4.3320516223663653E-2</v>
      </c>
      <c r="P32" s="61">
        <v>7.4192186462155724E-2</v>
      </c>
      <c r="Q32" s="18">
        <v>7.8895885210174779E-2</v>
      </c>
      <c r="R32" s="61">
        <v>2.6282672484592109E-2</v>
      </c>
      <c r="S32" s="18">
        <v>2.3983823125756459E-2</v>
      </c>
      <c r="T32" s="61">
        <v>5.2421538692702135E-2</v>
      </c>
      <c r="U32" s="18">
        <v>4.7734078544963039E-2</v>
      </c>
      <c r="V32" s="61">
        <v>4.8617425245238211E-2</v>
      </c>
      <c r="W32" s="18">
        <v>4.807245481006716E-2</v>
      </c>
      <c r="X32" s="61">
        <v>0</v>
      </c>
      <c r="Y32" s="18">
        <v>0</v>
      </c>
    </row>
    <row r="33" spans="1:25" x14ac:dyDescent="0.25">
      <c r="A33" s="48"/>
      <c r="B33" s="147" t="s">
        <v>12</v>
      </c>
      <c r="C33" s="53" t="s">
        <v>8</v>
      </c>
      <c r="D33" s="62">
        <v>0</v>
      </c>
      <c r="E33" s="52">
        <v>0</v>
      </c>
      <c r="F33" s="62">
        <v>3.2011035857637191E-2</v>
      </c>
      <c r="G33" s="52">
        <v>2.8809419673449018E-2</v>
      </c>
      <c r="H33" s="62">
        <v>2.1637977593441441E-2</v>
      </c>
      <c r="I33" s="52">
        <v>1.8806648688090268E-2</v>
      </c>
      <c r="J33" s="62">
        <v>0</v>
      </c>
      <c r="K33" s="52">
        <v>0</v>
      </c>
      <c r="L33" s="62">
        <v>3.1774679393484918E-2</v>
      </c>
      <c r="M33" s="52">
        <v>3.7960770869402569E-2</v>
      </c>
      <c r="N33" s="62">
        <v>1.0030711187407048E-2</v>
      </c>
      <c r="O33" s="52">
        <v>9.4061029808168734E-3</v>
      </c>
      <c r="P33" s="62">
        <v>1.7927674383235712E-2</v>
      </c>
      <c r="Q33" s="52">
        <v>1.9259984510668324E-2</v>
      </c>
      <c r="R33" s="62">
        <v>2.602244800454664E-3</v>
      </c>
      <c r="S33" s="52">
        <v>2.2118023223944472E-3</v>
      </c>
      <c r="T33" s="62">
        <v>1.4016454195909663E-2</v>
      </c>
      <c r="U33" s="52">
        <v>1.2138159001033932E-2</v>
      </c>
      <c r="V33" s="62">
        <v>1.0926406848919773E-2</v>
      </c>
      <c r="W33" s="52">
        <v>1.0571553837767792E-2</v>
      </c>
      <c r="X33" s="62">
        <v>0</v>
      </c>
      <c r="Y33" s="52">
        <v>0</v>
      </c>
    </row>
    <row r="34" spans="1:25" x14ac:dyDescent="0.25">
      <c r="A34" s="48"/>
      <c r="B34" s="147" t="s">
        <v>12</v>
      </c>
      <c r="C34" s="53" t="s">
        <v>9</v>
      </c>
      <c r="D34" s="62">
        <v>2.2310159166886546E-2</v>
      </c>
      <c r="E34" s="52">
        <v>2.2750959201868457E-2</v>
      </c>
      <c r="F34" s="62">
        <v>5.8798586707261527E-2</v>
      </c>
      <c r="G34" s="52">
        <v>5.6350847878217633E-2</v>
      </c>
      <c r="H34" s="62">
        <v>5.6522725069587734E-2</v>
      </c>
      <c r="I34" s="52">
        <v>5.2719929026644137E-2</v>
      </c>
      <c r="J34" s="62">
        <v>5.9638553664146859E-2</v>
      </c>
      <c r="K34" s="52">
        <v>6.3929925013906291E-2</v>
      </c>
      <c r="L34" s="62">
        <v>5.2655182994917865E-2</v>
      </c>
      <c r="M34" s="52">
        <v>6.2475502825846727E-2</v>
      </c>
      <c r="N34" s="62">
        <v>3.3743868465388023E-2</v>
      </c>
      <c r="O34" s="52">
        <v>3.391441324284665E-2</v>
      </c>
      <c r="P34" s="62">
        <v>5.6264512078920012E-2</v>
      </c>
      <c r="Q34" s="52">
        <v>5.963590069950598E-2</v>
      </c>
      <c r="R34" s="62">
        <v>2.3680427684137445E-2</v>
      </c>
      <c r="S34" s="52">
        <v>2.1772020803362029E-2</v>
      </c>
      <c r="T34" s="62">
        <v>3.8405084496792474E-2</v>
      </c>
      <c r="U34" s="52">
        <v>3.5595919543928864E-2</v>
      </c>
      <c r="V34" s="62">
        <v>3.7691018396318443E-2</v>
      </c>
      <c r="W34" s="52">
        <v>3.7500900972299689E-2</v>
      </c>
      <c r="X34" s="62">
        <v>0</v>
      </c>
      <c r="Y34" s="52">
        <v>0</v>
      </c>
    </row>
    <row r="35" spans="1:25" x14ac:dyDescent="0.25">
      <c r="A35" s="149" t="s">
        <v>5</v>
      </c>
      <c r="B35" s="148" t="s">
        <v>13</v>
      </c>
      <c r="C35" s="14" t="s">
        <v>7</v>
      </c>
      <c r="D35" s="61">
        <v>0</v>
      </c>
      <c r="E35" s="18">
        <v>0</v>
      </c>
      <c r="F35" s="61">
        <v>5.2156001795636096E-3</v>
      </c>
      <c r="G35" s="18">
        <v>5.6065936366838523E-3</v>
      </c>
      <c r="H35" s="61">
        <v>3.4620764149506308E-3</v>
      </c>
      <c r="I35" s="18">
        <v>3.4426330157897775E-3</v>
      </c>
      <c r="J35" s="61">
        <v>0</v>
      </c>
      <c r="K35" s="18">
        <v>0</v>
      </c>
      <c r="L35" s="61">
        <v>1.8156959653419954E-2</v>
      </c>
      <c r="M35" s="18">
        <v>1.7895001432636646E-2</v>
      </c>
      <c r="N35" s="61">
        <v>1.6343169681498865E-3</v>
      </c>
      <c r="O35" s="18">
        <v>1.9015670472530314E-3</v>
      </c>
      <c r="P35" s="61">
        <v>7.171069753294285E-3</v>
      </c>
      <c r="Q35" s="18">
        <v>7.240827027213962E-3</v>
      </c>
      <c r="R35" s="61">
        <v>0</v>
      </c>
      <c r="S35" s="18">
        <v>0</v>
      </c>
      <c r="T35" s="61">
        <v>0</v>
      </c>
      <c r="U35" s="18">
        <v>0</v>
      </c>
      <c r="V35" s="61">
        <v>2.1095021318001984E-3</v>
      </c>
      <c r="W35" s="18">
        <v>2.244906668709743E-3</v>
      </c>
      <c r="X35" s="61">
        <v>0</v>
      </c>
      <c r="Y35" s="18">
        <v>0</v>
      </c>
    </row>
    <row r="36" spans="1:25" x14ac:dyDescent="0.25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25">
      <c r="A37" s="48"/>
      <c r="B37" s="147" t="s">
        <v>13</v>
      </c>
      <c r="C37" s="53" t="s">
        <v>9</v>
      </c>
      <c r="D37" s="62">
        <v>0</v>
      </c>
      <c r="E37" s="52">
        <v>0</v>
      </c>
      <c r="F37" s="62">
        <v>5.2156001795636096E-3</v>
      </c>
      <c r="G37" s="52">
        <v>5.6065936366838523E-3</v>
      </c>
      <c r="H37" s="62">
        <v>3.4620764149506308E-3</v>
      </c>
      <c r="I37" s="52">
        <v>3.4426330157897775E-3</v>
      </c>
      <c r="J37" s="62">
        <v>0</v>
      </c>
      <c r="K37" s="52">
        <v>0</v>
      </c>
      <c r="L37" s="62">
        <v>1.8156959653419954E-2</v>
      </c>
      <c r="M37" s="52">
        <v>1.7895001432636646E-2</v>
      </c>
      <c r="N37" s="62">
        <v>1.6343169681498865E-3</v>
      </c>
      <c r="O37" s="52">
        <v>1.9015670472530314E-3</v>
      </c>
      <c r="P37" s="62">
        <v>7.171069753294285E-3</v>
      </c>
      <c r="Q37" s="52">
        <v>7.240827027213962E-3</v>
      </c>
      <c r="R37" s="62">
        <v>0</v>
      </c>
      <c r="S37" s="52">
        <v>0</v>
      </c>
      <c r="T37" s="62">
        <v>0</v>
      </c>
      <c r="U37" s="52">
        <v>0</v>
      </c>
      <c r="V37" s="62">
        <v>2.1095021318001984E-3</v>
      </c>
      <c r="W37" s="52">
        <v>2.244906668709743E-3</v>
      </c>
      <c r="X37" s="62">
        <v>0</v>
      </c>
      <c r="Y37" s="52">
        <v>0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1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8851-4BC3-4AE9-95ED-05BF9F986D79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G39" sqref="G39"/>
    </sheetView>
  </sheetViews>
  <sheetFormatPr defaultColWidth="9.140625" defaultRowHeight="15" outlineLevelCol="1" x14ac:dyDescent="0.25"/>
  <cols>
    <col min="1" max="1" width="12.28515625" style="158" customWidth="1"/>
    <col min="2" max="2" width="14" style="1" hidden="1" customWidth="1" outlineLevel="1"/>
    <col min="3" max="3" width="9.140625" style="158" customWidth="1" collapsed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1.7109375" style="158" customWidth="1"/>
    <col min="21" max="21" width="14.28515625" style="158" customWidth="1"/>
    <col min="22" max="22" width="11.7109375" style="158" customWidth="1"/>
    <col min="23" max="23" width="14.28515625" style="158" customWidth="1"/>
    <col min="24" max="24" width="11.7109375" style="158" hidden="1" customWidth="1"/>
    <col min="25" max="25" width="14.28515625" style="158" hidden="1" customWidth="1"/>
    <col min="26" max="27" width="9.140625" style="158"/>
    <col min="28" max="28" width="16" style="158" bestFit="1" customWidth="1"/>
    <col min="29" max="29" width="9.140625" style="158"/>
    <col min="30" max="30" width="16" style="158" bestFit="1" customWidth="1"/>
    <col min="31" max="31" width="13.85546875" style="158" customWidth="1"/>
    <col min="32" max="32" width="16" style="158" bestFit="1" customWidth="1"/>
    <col min="33" max="16384" width="9.140625" style="158"/>
  </cols>
  <sheetData>
    <row r="1" spans="1:32" ht="27.75" x14ac:dyDescent="0.65">
      <c r="A1" s="189" t="s">
        <v>62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1:32" s="6" customFormat="1" ht="37.5" customHeight="1" x14ac:dyDescent="0.4">
      <c r="A2" s="98"/>
      <c r="B2" s="157"/>
      <c r="C2" s="98"/>
      <c r="D2" s="188" t="s">
        <v>151</v>
      </c>
      <c r="E2" s="188"/>
      <c r="F2" s="188" t="s">
        <v>136</v>
      </c>
      <c r="G2" s="188"/>
      <c r="H2" s="188" t="s">
        <v>143</v>
      </c>
      <c r="I2" s="188"/>
      <c r="J2" s="188" t="s">
        <v>148</v>
      </c>
      <c r="K2" s="188"/>
      <c r="L2" s="188" t="s">
        <v>150</v>
      </c>
      <c r="M2" s="188"/>
      <c r="N2" s="188" t="s">
        <v>142</v>
      </c>
      <c r="O2" s="188"/>
      <c r="P2" s="188" t="s">
        <v>141</v>
      </c>
      <c r="Q2" s="188"/>
      <c r="R2" s="188" t="s">
        <v>140</v>
      </c>
      <c r="S2" s="188"/>
      <c r="T2" s="188" t="s">
        <v>139</v>
      </c>
      <c r="U2" s="188"/>
      <c r="V2" s="188" t="s">
        <v>138</v>
      </c>
      <c r="W2" s="188"/>
      <c r="X2" s="188" t="s">
        <v>135</v>
      </c>
      <c r="Y2" s="188"/>
    </row>
    <row r="3" spans="1:32" ht="17.25" x14ac:dyDescent="0.4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25">
      <c r="A4" s="152" t="s">
        <v>17</v>
      </c>
      <c r="B4" s="3" t="s">
        <v>14</v>
      </c>
      <c r="C4" s="2" t="s">
        <v>7</v>
      </c>
      <c r="D4" s="38">
        <v>536614</v>
      </c>
      <c r="E4" s="4">
        <v>608.64989293142003</v>
      </c>
      <c r="F4" s="38">
        <v>170254</v>
      </c>
      <c r="G4" s="4">
        <v>615.24648925349004</v>
      </c>
      <c r="H4" s="38">
        <v>309762</v>
      </c>
      <c r="I4" s="4">
        <v>652.46530185046004</v>
      </c>
      <c r="J4" s="38">
        <v>310630</v>
      </c>
      <c r="K4" s="4">
        <v>670.59529851226</v>
      </c>
      <c r="L4" s="38">
        <v>225000</v>
      </c>
      <c r="M4" s="4">
        <v>715.97518458873003</v>
      </c>
      <c r="N4" s="38">
        <v>706868</v>
      </c>
      <c r="O4" s="4">
        <v>610.23872834371002</v>
      </c>
      <c r="P4" s="38">
        <v>845392</v>
      </c>
      <c r="Q4" s="4">
        <v>676.03004398093003</v>
      </c>
      <c r="R4" s="38">
        <v>1483200</v>
      </c>
      <c r="S4" s="4">
        <v>623.08300458986002</v>
      </c>
      <c r="T4" s="38">
        <v>1155500</v>
      </c>
      <c r="U4" s="4">
        <v>607.30997272676996</v>
      </c>
      <c r="V4" s="38">
        <v>4190960</v>
      </c>
      <c r="W4" s="4">
        <v>627.24817375050998</v>
      </c>
      <c r="X4" s="38">
        <v>953359</v>
      </c>
      <c r="Y4" s="4">
        <v>165.61127550062</v>
      </c>
    </row>
    <row r="5" spans="1:32" x14ac:dyDescent="0.25">
      <c r="A5" s="63"/>
      <c r="B5" s="155" t="s">
        <v>14</v>
      </c>
      <c r="C5" s="65" t="s">
        <v>8</v>
      </c>
      <c r="D5" s="107">
        <v>16356</v>
      </c>
      <c r="E5" s="113">
        <v>615.60139512106002</v>
      </c>
      <c r="F5" s="107">
        <v>6211</v>
      </c>
      <c r="G5" s="113">
        <v>611.45218122094002</v>
      </c>
      <c r="H5" s="107">
        <v>18237</v>
      </c>
      <c r="I5" s="113">
        <v>692.19946401617005</v>
      </c>
      <c r="J5" s="107">
        <v>29579</v>
      </c>
      <c r="K5" s="113">
        <v>636.05114197664</v>
      </c>
      <c r="L5" s="107">
        <v>0</v>
      </c>
      <c r="M5" s="113">
        <v>0</v>
      </c>
      <c r="N5" s="107">
        <v>22567</v>
      </c>
      <c r="O5" s="113">
        <v>614.45942819883999</v>
      </c>
      <c r="P5" s="107">
        <v>47816</v>
      </c>
      <c r="Q5" s="113">
        <v>657.46608569913997</v>
      </c>
      <c r="R5" s="107">
        <v>67000</v>
      </c>
      <c r="S5" s="113">
        <v>629.13057549212999</v>
      </c>
      <c r="T5" s="107">
        <v>33000</v>
      </c>
      <c r="U5" s="113">
        <v>616.27515653416003</v>
      </c>
      <c r="V5" s="107">
        <v>170383</v>
      </c>
      <c r="W5" s="113">
        <v>632.64957767825001</v>
      </c>
      <c r="X5" s="107">
        <v>5000</v>
      </c>
      <c r="Y5" s="113">
        <v>770</v>
      </c>
    </row>
    <row r="6" spans="1:32" x14ac:dyDescent="0.25">
      <c r="A6" s="63"/>
      <c r="B6" s="155" t="s">
        <v>14</v>
      </c>
      <c r="C6" s="65" t="s">
        <v>9</v>
      </c>
      <c r="D6" s="107">
        <v>520258</v>
      </c>
      <c r="E6" s="113">
        <v>608.43134988198005</v>
      </c>
      <c r="F6" s="107">
        <v>164043</v>
      </c>
      <c r="G6" s="113">
        <v>615.39014943520999</v>
      </c>
      <c r="H6" s="107">
        <v>291525</v>
      </c>
      <c r="I6" s="113">
        <v>649.97964224865996</v>
      </c>
      <c r="J6" s="107">
        <v>281051</v>
      </c>
      <c r="K6" s="113">
        <v>674.23087214894997</v>
      </c>
      <c r="L6" s="107">
        <v>225000</v>
      </c>
      <c r="M6" s="113">
        <v>715.97518458873003</v>
      </c>
      <c r="N6" s="107">
        <v>684301</v>
      </c>
      <c r="O6" s="113">
        <v>610.09953735373995</v>
      </c>
      <c r="P6" s="107">
        <v>797576</v>
      </c>
      <c r="Q6" s="113">
        <v>677.14298397562004</v>
      </c>
      <c r="R6" s="107">
        <v>1416200</v>
      </c>
      <c r="S6" s="113">
        <v>622.79689581253001</v>
      </c>
      <c r="T6" s="107">
        <v>1122500</v>
      </c>
      <c r="U6" s="113">
        <v>607.04640830303003</v>
      </c>
      <c r="V6" s="107">
        <v>4020577</v>
      </c>
      <c r="W6" s="113">
        <v>627.01927441456996</v>
      </c>
      <c r="X6" s="107">
        <v>948359</v>
      </c>
      <c r="Y6" s="113">
        <v>162.42477795855999</v>
      </c>
    </row>
    <row r="7" spans="1:32" x14ac:dyDescent="0.25">
      <c r="A7" s="152" t="s">
        <v>18</v>
      </c>
      <c r="B7" s="3" t="s">
        <v>15</v>
      </c>
      <c r="C7" s="2" t="s">
        <v>7</v>
      </c>
      <c r="D7" s="114">
        <v>300858</v>
      </c>
      <c r="E7" s="115">
        <v>362.77341620200002</v>
      </c>
      <c r="F7" s="114">
        <v>57577</v>
      </c>
      <c r="G7" s="115">
        <v>493.88498898554002</v>
      </c>
      <c r="H7" s="114">
        <v>82669</v>
      </c>
      <c r="I7" s="115">
        <v>478.79867732533</v>
      </c>
      <c r="J7" s="114">
        <v>228000</v>
      </c>
      <c r="K7" s="115">
        <v>480.64561290296001</v>
      </c>
      <c r="L7" s="114">
        <v>140000</v>
      </c>
      <c r="M7" s="115">
        <v>486.67042145452001</v>
      </c>
      <c r="N7" s="114">
        <v>358435</v>
      </c>
      <c r="O7" s="115">
        <v>383.83444826124997</v>
      </c>
      <c r="P7" s="114">
        <v>450669</v>
      </c>
      <c r="Q7" s="115">
        <v>482.17842052884998</v>
      </c>
      <c r="R7" s="114">
        <v>365000</v>
      </c>
      <c r="S7" s="115">
        <v>487.84877663306997</v>
      </c>
      <c r="T7" s="114">
        <v>542000</v>
      </c>
      <c r="U7" s="115">
        <v>487.02149168346</v>
      </c>
      <c r="V7" s="114">
        <v>1716104</v>
      </c>
      <c r="W7" s="115">
        <v>464.37338239834997</v>
      </c>
      <c r="X7" s="114">
        <v>270000</v>
      </c>
      <c r="Y7" s="115">
        <v>571.37888888888995</v>
      </c>
    </row>
    <row r="8" spans="1:32" x14ac:dyDescent="0.25">
      <c r="A8" s="63"/>
      <c r="B8" s="155" t="s">
        <v>15</v>
      </c>
      <c r="C8" s="65" t="s">
        <v>8</v>
      </c>
      <c r="D8" s="107">
        <v>188284</v>
      </c>
      <c r="E8" s="113">
        <v>384.11001857141002</v>
      </c>
      <c r="F8" s="107">
        <v>53577</v>
      </c>
      <c r="G8" s="113">
        <v>491.87983063508</v>
      </c>
      <c r="H8" s="107">
        <v>32924</v>
      </c>
      <c r="I8" s="113">
        <v>473.80638686504</v>
      </c>
      <c r="J8" s="107">
        <v>141680</v>
      </c>
      <c r="K8" s="113">
        <v>481.52639405123</v>
      </c>
      <c r="L8" s="107">
        <v>45000</v>
      </c>
      <c r="M8" s="113">
        <v>483.17063016301</v>
      </c>
      <c r="N8" s="107">
        <v>241861</v>
      </c>
      <c r="O8" s="113">
        <v>407.98316563082</v>
      </c>
      <c r="P8" s="107">
        <v>219604</v>
      </c>
      <c r="Q8" s="113">
        <v>480.70590402569002</v>
      </c>
      <c r="R8" s="107">
        <v>229000</v>
      </c>
      <c r="S8" s="113">
        <v>481.22941848258</v>
      </c>
      <c r="T8" s="107">
        <v>426000</v>
      </c>
      <c r="U8" s="113">
        <v>483.47642301658999</v>
      </c>
      <c r="V8" s="107">
        <v>1116465</v>
      </c>
      <c r="W8" s="113">
        <v>466.11640204384003</v>
      </c>
      <c r="X8" s="107">
        <v>154000</v>
      </c>
      <c r="Y8" s="113">
        <v>561.19935064934998</v>
      </c>
    </row>
    <row r="9" spans="1:32" x14ac:dyDescent="0.25">
      <c r="A9" s="63"/>
      <c r="B9" s="155" t="s">
        <v>15</v>
      </c>
      <c r="C9" s="65" t="s">
        <v>9</v>
      </c>
      <c r="D9" s="107">
        <v>112574</v>
      </c>
      <c r="E9" s="113">
        <v>327.08719344609</v>
      </c>
      <c r="F9" s="107">
        <v>4000</v>
      </c>
      <c r="G9" s="113">
        <v>520.74258122129004</v>
      </c>
      <c r="H9" s="107">
        <v>49745</v>
      </c>
      <c r="I9" s="113">
        <v>482.10285203866999</v>
      </c>
      <c r="J9" s="107">
        <v>86320</v>
      </c>
      <c r="K9" s="113">
        <v>479.19995635652998</v>
      </c>
      <c r="L9" s="107">
        <v>95000</v>
      </c>
      <c r="M9" s="113">
        <v>488.32821732944001</v>
      </c>
      <c r="N9" s="107">
        <v>116574</v>
      </c>
      <c r="O9" s="113">
        <v>333.73208468342</v>
      </c>
      <c r="P9" s="107">
        <v>231065</v>
      </c>
      <c r="Q9" s="113">
        <v>483.57789909183998</v>
      </c>
      <c r="R9" s="107">
        <v>136000</v>
      </c>
      <c r="S9" s="113">
        <v>498.99460763646999</v>
      </c>
      <c r="T9" s="107">
        <v>116000</v>
      </c>
      <c r="U9" s="113">
        <v>500.04045075316998</v>
      </c>
      <c r="V9" s="107">
        <v>599639</v>
      </c>
      <c r="W9" s="113">
        <v>461.12806241666999</v>
      </c>
      <c r="X9" s="107">
        <v>116000</v>
      </c>
      <c r="Y9" s="113">
        <v>584.89310344828004</v>
      </c>
    </row>
    <row r="10" spans="1:32" x14ac:dyDescent="0.25">
      <c r="A10" s="152" t="s">
        <v>19</v>
      </c>
      <c r="B10" s="3" t="s">
        <v>16</v>
      </c>
      <c r="C10" s="2" t="s">
        <v>7</v>
      </c>
      <c r="D10" s="114">
        <v>0</v>
      </c>
      <c r="E10" s="115">
        <v>0</v>
      </c>
      <c r="F10" s="114">
        <v>25003</v>
      </c>
      <c r="G10" s="115">
        <v>467.50964712983</v>
      </c>
      <c r="H10" s="114">
        <v>134505</v>
      </c>
      <c r="I10" s="115">
        <v>490.04717063377001</v>
      </c>
      <c r="J10" s="114">
        <v>75950</v>
      </c>
      <c r="K10" s="115">
        <v>471.21851617365002</v>
      </c>
      <c r="L10" s="114">
        <v>103000</v>
      </c>
      <c r="M10" s="115">
        <v>460.10816993435998</v>
      </c>
      <c r="N10" s="114">
        <v>25003</v>
      </c>
      <c r="O10" s="115">
        <v>465.18164449015001</v>
      </c>
      <c r="P10" s="114">
        <v>313455</v>
      </c>
      <c r="Q10" s="115">
        <v>475.64716623669</v>
      </c>
      <c r="R10" s="114">
        <v>333500</v>
      </c>
      <c r="S10" s="115">
        <v>479.95851990937001</v>
      </c>
      <c r="T10" s="114">
        <v>364000</v>
      </c>
      <c r="U10" s="115">
        <v>479.47993792688999</v>
      </c>
      <c r="V10" s="114">
        <v>1035958</v>
      </c>
      <c r="W10" s="115">
        <v>478.12921271429002</v>
      </c>
      <c r="X10" s="114">
        <v>78000</v>
      </c>
      <c r="Y10" s="115">
        <v>577.36153846154002</v>
      </c>
    </row>
    <row r="11" spans="1:32" x14ac:dyDescent="0.25">
      <c r="A11" s="63"/>
      <c r="B11" s="155" t="s">
        <v>16</v>
      </c>
      <c r="C11" s="65" t="s">
        <v>8</v>
      </c>
      <c r="D11" s="107">
        <v>0</v>
      </c>
      <c r="E11" s="113">
        <v>0</v>
      </c>
      <c r="F11" s="107">
        <v>25003</v>
      </c>
      <c r="G11" s="113">
        <v>467.50964712983</v>
      </c>
      <c r="H11" s="107">
        <v>121692</v>
      </c>
      <c r="I11" s="113">
        <v>483.57983034533999</v>
      </c>
      <c r="J11" s="107">
        <v>75950</v>
      </c>
      <c r="K11" s="113">
        <v>471.21851617365002</v>
      </c>
      <c r="L11" s="107">
        <v>103000</v>
      </c>
      <c r="M11" s="113">
        <v>460.10816993435998</v>
      </c>
      <c r="N11" s="107">
        <v>25003</v>
      </c>
      <c r="O11" s="113">
        <v>466.37519926357999</v>
      </c>
      <c r="P11" s="107">
        <v>300642</v>
      </c>
      <c r="Q11" s="113">
        <v>472.41564558848</v>
      </c>
      <c r="R11" s="107">
        <v>318500</v>
      </c>
      <c r="S11" s="113">
        <v>476.95708146068</v>
      </c>
      <c r="T11" s="107">
        <v>349000</v>
      </c>
      <c r="U11" s="113">
        <v>476.2382888752</v>
      </c>
      <c r="V11" s="107">
        <v>993145</v>
      </c>
      <c r="W11" s="113">
        <v>475.06331592151002</v>
      </c>
      <c r="X11" s="107">
        <v>63000</v>
      </c>
      <c r="Y11" s="113">
        <v>562.44761904762004</v>
      </c>
    </row>
    <row r="12" spans="1:32" x14ac:dyDescent="0.25">
      <c r="A12" s="63"/>
      <c r="B12" s="155" t="s">
        <v>16</v>
      </c>
      <c r="C12" s="65" t="s">
        <v>9</v>
      </c>
      <c r="D12" s="107">
        <v>0</v>
      </c>
      <c r="E12" s="113">
        <v>0</v>
      </c>
      <c r="F12" s="107">
        <v>0</v>
      </c>
      <c r="G12" s="113">
        <v>0</v>
      </c>
      <c r="H12" s="107">
        <v>12813</v>
      </c>
      <c r="I12" s="113">
        <v>551.47100380163999</v>
      </c>
      <c r="J12" s="107">
        <v>0</v>
      </c>
      <c r="K12" s="113">
        <v>0</v>
      </c>
      <c r="L12" s="107">
        <v>0</v>
      </c>
      <c r="M12" s="113">
        <v>0</v>
      </c>
      <c r="N12" s="107">
        <v>0</v>
      </c>
      <c r="O12" s="113">
        <v>0</v>
      </c>
      <c r="P12" s="107">
        <v>12813</v>
      </c>
      <c r="Q12" s="113">
        <v>551.47100380163999</v>
      </c>
      <c r="R12" s="107">
        <v>15000</v>
      </c>
      <c r="S12" s="113">
        <v>543.68906296988996</v>
      </c>
      <c r="T12" s="107">
        <v>15000</v>
      </c>
      <c r="U12" s="113">
        <v>554.90230586269001</v>
      </c>
      <c r="V12" s="107">
        <v>42813</v>
      </c>
      <c r="W12" s="113">
        <v>549.24966842312995</v>
      </c>
      <c r="X12" s="107">
        <v>15000</v>
      </c>
      <c r="Y12" s="113">
        <v>640</v>
      </c>
    </row>
    <row r="13" spans="1:32" x14ac:dyDescent="0.25">
      <c r="A13" s="152" t="s">
        <v>134</v>
      </c>
      <c r="B13" s="3" t="s">
        <v>133</v>
      </c>
      <c r="C13" s="2" t="s">
        <v>7</v>
      </c>
      <c r="D13" s="114">
        <v>259881</v>
      </c>
      <c r="E13" s="115">
        <v>366.50847810689999</v>
      </c>
      <c r="F13" s="114">
        <v>215781</v>
      </c>
      <c r="G13" s="115">
        <v>410.76902716286003</v>
      </c>
      <c r="H13" s="114">
        <v>147465</v>
      </c>
      <c r="I13" s="115">
        <v>459.43502719497002</v>
      </c>
      <c r="J13" s="114">
        <v>55500</v>
      </c>
      <c r="K13" s="115">
        <v>448.89002914525003</v>
      </c>
      <c r="L13" s="114">
        <v>139145</v>
      </c>
      <c r="M13" s="115">
        <v>425.09603879197999</v>
      </c>
      <c r="N13" s="114">
        <v>475662</v>
      </c>
      <c r="O13" s="115">
        <v>386.58699086563001</v>
      </c>
      <c r="P13" s="114">
        <v>342110</v>
      </c>
      <c r="Q13" s="115">
        <v>443.75777153716001</v>
      </c>
      <c r="R13" s="114">
        <v>375000</v>
      </c>
      <c r="S13" s="115">
        <v>467.76071405815998</v>
      </c>
      <c r="T13" s="114">
        <v>375500</v>
      </c>
      <c r="U13" s="115">
        <v>447.09873874201998</v>
      </c>
      <c r="V13" s="114">
        <v>1568272</v>
      </c>
      <c r="W13" s="115">
        <v>432.95713794491002</v>
      </c>
      <c r="X13" s="114">
        <v>103500</v>
      </c>
      <c r="Y13" s="115">
        <v>560.67391304347996</v>
      </c>
    </row>
    <row r="14" spans="1:32" x14ac:dyDescent="0.25">
      <c r="A14" s="63"/>
      <c r="B14" s="155" t="s">
        <v>133</v>
      </c>
      <c r="C14" s="65" t="s">
        <v>8</v>
      </c>
      <c r="D14" s="107">
        <v>259881</v>
      </c>
      <c r="E14" s="113">
        <v>366.60208779749001</v>
      </c>
      <c r="F14" s="107">
        <v>200780</v>
      </c>
      <c r="G14" s="113">
        <v>411.84602738167001</v>
      </c>
      <c r="H14" s="107">
        <v>132296</v>
      </c>
      <c r="I14" s="113">
        <v>455.89773685619002</v>
      </c>
      <c r="J14" s="107">
        <v>55500</v>
      </c>
      <c r="K14" s="113">
        <v>448.89002914525003</v>
      </c>
      <c r="L14" s="107">
        <v>139145</v>
      </c>
      <c r="M14" s="113">
        <v>425.09603879197999</v>
      </c>
      <c r="N14" s="107">
        <v>460661</v>
      </c>
      <c r="O14" s="113">
        <v>386.32174756836997</v>
      </c>
      <c r="P14" s="107">
        <v>326941</v>
      </c>
      <c r="Q14" s="113">
        <v>441.59904059263999</v>
      </c>
      <c r="R14" s="107">
        <v>375000</v>
      </c>
      <c r="S14" s="113">
        <v>467.76071405815998</v>
      </c>
      <c r="T14" s="107">
        <v>346000</v>
      </c>
      <c r="U14" s="113">
        <v>446.63489772488998</v>
      </c>
      <c r="V14" s="107">
        <v>1508602</v>
      </c>
      <c r="W14" s="113">
        <v>432.37788155631</v>
      </c>
      <c r="X14" s="107">
        <v>103500</v>
      </c>
      <c r="Y14" s="113">
        <v>560.67391304347996</v>
      </c>
    </row>
    <row r="15" spans="1:32" x14ac:dyDescent="0.25">
      <c r="A15" s="63"/>
      <c r="B15" s="155" t="s">
        <v>133</v>
      </c>
      <c r="C15" s="65" t="s">
        <v>9</v>
      </c>
      <c r="D15" s="107">
        <v>0</v>
      </c>
      <c r="E15" s="113">
        <v>0</v>
      </c>
      <c r="F15" s="107">
        <v>15001</v>
      </c>
      <c r="G15" s="113">
        <v>396.35398123710002</v>
      </c>
      <c r="H15" s="107">
        <v>15169</v>
      </c>
      <c r="I15" s="113">
        <v>490.28540379585002</v>
      </c>
      <c r="J15" s="107">
        <v>0</v>
      </c>
      <c r="K15" s="113">
        <v>0</v>
      </c>
      <c r="L15" s="107">
        <v>0</v>
      </c>
      <c r="M15" s="113">
        <v>0</v>
      </c>
      <c r="N15" s="107">
        <v>15001</v>
      </c>
      <c r="O15" s="113">
        <v>394.73226401825002</v>
      </c>
      <c r="P15" s="107">
        <v>15169</v>
      </c>
      <c r="Q15" s="113">
        <v>490.28540379585002</v>
      </c>
      <c r="R15" s="107">
        <v>0</v>
      </c>
      <c r="S15" s="113">
        <v>0</v>
      </c>
      <c r="T15" s="107">
        <v>29500</v>
      </c>
      <c r="U15" s="113">
        <v>452.53904355308998</v>
      </c>
      <c r="V15" s="107">
        <v>59670</v>
      </c>
      <c r="W15" s="113">
        <v>447.60214123567999</v>
      </c>
      <c r="X15" s="107">
        <v>0</v>
      </c>
      <c r="Y15" s="113">
        <v>0</v>
      </c>
    </row>
    <row r="16" spans="1:32" x14ac:dyDescent="0.25">
      <c r="A16" s="152" t="s">
        <v>132</v>
      </c>
      <c r="B16" s="3" t="s">
        <v>131</v>
      </c>
      <c r="C16" s="2" t="s">
        <v>7</v>
      </c>
      <c r="D16" s="114">
        <v>81246</v>
      </c>
      <c r="E16" s="115">
        <v>389.86156200920999</v>
      </c>
      <c r="F16" s="114">
        <v>64991</v>
      </c>
      <c r="G16" s="115">
        <v>409.95457748552002</v>
      </c>
      <c r="H16" s="114">
        <v>28255</v>
      </c>
      <c r="I16" s="115">
        <v>482.34920991849998</v>
      </c>
      <c r="J16" s="114">
        <v>104300</v>
      </c>
      <c r="K16" s="115">
        <v>467.98107420845002</v>
      </c>
      <c r="L16" s="114">
        <v>20200</v>
      </c>
      <c r="M16" s="115">
        <v>452.52488487255999</v>
      </c>
      <c r="N16" s="114">
        <v>146237</v>
      </c>
      <c r="O16" s="115">
        <v>398.79134837532001</v>
      </c>
      <c r="P16" s="114">
        <v>152755</v>
      </c>
      <c r="Q16" s="115">
        <v>468.59484560646001</v>
      </c>
      <c r="R16" s="114">
        <v>223000</v>
      </c>
      <c r="S16" s="115">
        <v>459.44277724096997</v>
      </c>
      <c r="T16" s="114">
        <v>168000</v>
      </c>
      <c r="U16" s="115">
        <v>449.95684295468999</v>
      </c>
      <c r="V16" s="114">
        <v>689992</v>
      </c>
      <c r="W16" s="115">
        <v>446.30480497470001</v>
      </c>
      <c r="X16" s="114">
        <v>104000</v>
      </c>
      <c r="Y16" s="115">
        <v>579.80769230768999</v>
      </c>
    </row>
    <row r="17" spans="1:25" x14ac:dyDescent="0.25">
      <c r="A17" s="63"/>
      <c r="B17" s="155" t="s">
        <v>131</v>
      </c>
      <c r="C17" s="65" t="s">
        <v>8</v>
      </c>
      <c r="D17" s="107">
        <v>81246</v>
      </c>
      <c r="E17" s="113">
        <v>389.86156200920999</v>
      </c>
      <c r="F17" s="107">
        <v>64991</v>
      </c>
      <c r="G17" s="113">
        <v>409.95457748552002</v>
      </c>
      <c r="H17" s="107">
        <v>28255</v>
      </c>
      <c r="I17" s="113">
        <v>482.34920991849998</v>
      </c>
      <c r="J17" s="107">
        <v>104300</v>
      </c>
      <c r="K17" s="113">
        <v>467.98107420845002</v>
      </c>
      <c r="L17" s="107">
        <v>20200</v>
      </c>
      <c r="M17" s="113">
        <v>452.52488487255999</v>
      </c>
      <c r="N17" s="107">
        <v>146237</v>
      </c>
      <c r="O17" s="113">
        <v>398.79134837532001</v>
      </c>
      <c r="P17" s="107">
        <v>152755</v>
      </c>
      <c r="Q17" s="113">
        <v>468.59484560646001</v>
      </c>
      <c r="R17" s="107">
        <v>223000</v>
      </c>
      <c r="S17" s="113">
        <v>459.44277724096997</v>
      </c>
      <c r="T17" s="107">
        <v>168000</v>
      </c>
      <c r="U17" s="113">
        <v>449.95684295468999</v>
      </c>
      <c r="V17" s="107">
        <v>689992</v>
      </c>
      <c r="W17" s="113">
        <v>446.30480497470001</v>
      </c>
      <c r="X17" s="107">
        <v>104000</v>
      </c>
      <c r="Y17" s="113">
        <v>579.80769230768999</v>
      </c>
    </row>
    <row r="18" spans="1:25" x14ac:dyDescent="0.25">
      <c r="A18" s="63"/>
      <c r="B18" s="155" t="s">
        <v>131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0713-A1C8-42CE-86C1-3DB64BD8D9E7}">
  <sheetPr>
    <tabColor theme="5"/>
    <pageSetUpPr fitToPage="1"/>
  </sheetPr>
  <dimension ref="A1:W27"/>
  <sheetViews>
    <sheetView zoomScale="85" zoomScaleNormal="85" workbookViewId="0">
      <selection activeCell="F37" sqref="F37"/>
    </sheetView>
  </sheetViews>
  <sheetFormatPr defaultColWidth="9.140625" defaultRowHeight="15" x14ac:dyDescent="0.25"/>
  <cols>
    <col min="1" max="1" width="11.85546875" style="158" customWidth="1"/>
    <col min="2" max="2" width="12.5703125" style="158" bestFit="1" customWidth="1"/>
    <col min="3" max="3" width="14.28515625" style="158" customWidth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2.5703125" style="158" bestFit="1" customWidth="1"/>
    <col min="21" max="21" width="14.28515625" style="158" customWidth="1"/>
    <col min="22" max="22" width="11.7109375" style="158" hidden="1" customWidth="1"/>
    <col min="23" max="23" width="14.28515625" style="158" hidden="1" customWidth="1"/>
    <col min="24" max="16384" width="9.140625" style="158"/>
  </cols>
  <sheetData>
    <row r="1" spans="1:23" ht="27.75" x14ac:dyDescent="0.65">
      <c r="A1" s="189" t="s">
        <v>63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6" customFormat="1" ht="37.5" customHeight="1" x14ac:dyDescent="0.4">
      <c r="A2" s="98"/>
      <c r="B2" s="188" t="s">
        <v>151</v>
      </c>
      <c r="C2" s="188"/>
      <c r="D2" s="188" t="s">
        <v>137</v>
      </c>
      <c r="E2" s="188"/>
      <c r="F2" s="188" t="s">
        <v>144</v>
      </c>
      <c r="G2" s="188"/>
      <c r="H2" s="188" t="s">
        <v>149</v>
      </c>
      <c r="I2" s="188"/>
      <c r="J2" s="188" t="s">
        <v>152</v>
      </c>
      <c r="K2" s="188"/>
      <c r="L2" s="188" t="s">
        <v>142</v>
      </c>
      <c r="M2" s="188"/>
      <c r="N2" s="188" t="s">
        <v>141</v>
      </c>
      <c r="O2" s="188"/>
      <c r="P2" s="188" t="s">
        <v>140</v>
      </c>
      <c r="Q2" s="188"/>
      <c r="R2" s="188" t="s">
        <v>139</v>
      </c>
      <c r="S2" s="188"/>
      <c r="T2" s="188" t="s">
        <v>138</v>
      </c>
      <c r="U2" s="188"/>
      <c r="V2" s="188" t="s">
        <v>135</v>
      </c>
      <c r="W2" s="188"/>
    </row>
    <row r="3" spans="1:23" ht="17.25" x14ac:dyDescent="0.4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25">
      <c r="A4" s="159" t="s">
        <v>7</v>
      </c>
      <c r="B4" s="114">
        <v>1890647.65</v>
      </c>
      <c r="C4" s="115">
        <v>469.69204834058002</v>
      </c>
      <c r="D4" s="114">
        <v>862796.19700000004</v>
      </c>
      <c r="E4" s="115">
        <v>512.10654826379005</v>
      </c>
      <c r="F4" s="114">
        <v>1155376</v>
      </c>
      <c r="G4" s="115">
        <v>555.39967180114002</v>
      </c>
      <c r="H4" s="114">
        <v>1089899</v>
      </c>
      <c r="I4" s="115">
        <v>558.47329787066997</v>
      </c>
      <c r="J4" s="114">
        <v>1101506</v>
      </c>
      <c r="K4" s="115">
        <v>583.23435659018003</v>
      </c>
      <c r="L4" s="114">
        <v>2753443.8470000001</v>
      </c>
      <c r="M4" s="115">
        <v>482.98270225069001</v>
      </c>
      <c r="N4" s="114">
        <v>3346781</v>
      </c>
      <c r="O4" s="115">
        <v>565.56167949832002</v>
      </c>
      <c r="P4" s="114">
        <v>3842836</v>
      </c>
      <c r="Q4" s="115">
        <v>555.14273418404002</v>
      </c>
      <c r="R4" s="114">
        <v>3567236</v>
      </c>
      <c r="S4" s="115">
        <v>525.79534501786998</v>
      </c>
      <c r="T4" s="114">
        <v>13510296.846999999</v>
      </c>
      <c r="U4" s="115">
        <v>535.26843135496995</v>
      </c>
      <c r="V4" s="114">
        <v>1725859</v>
      </c>
      <c r="W4" s="115">
        <v>358.22726537915003</v>
      </c>
    </row>
    <row r="5" spans="1:23" x14ac:dyDescent="0.25">
      <c r="A5" s="161" t="s">
        <v>8</v>
      </c>
      <c r="B5" s="109">
        <v>915484</v>
      </c>
      <c r="C5" s="110">
        <v>393.96849959682999</v>
      </c>
      <c r="D5" s="109">
        <v>451389</v>
      </c>
      <c r="E5" s="110">
        <v>446.21718546070002</v>
      </c>
      <c r="F5" s="109">
        <v>472942</v>
      </c>
      <c r="G5" s="110">
        <v>485.17370949302</v>
      </c>
      <c r="H5" s="109">
        <v>489212</v>
      </c>
      <c r="I5" s="110">
        <v>488.62345471253002</v>
      </c>
      <c r="J5" s="109">
        <v>417845</v>
      </c>
      <c r="K5" s="110">
        <v>486.55985624085997</v>
      </c>
      <c r="L5" s="109">
        <v>1366873</v>
      </c>
      <c r="M5" s="110">
        <v>411.22283270854001</v>
      </c>
      <c r="N5" s="109">
        <v>1379999</v>
      </c>
      <c r="O5" s="110">
        <v>486.81635651391002</v>
      </c>
      <c r="P5" s="109">
        <v>1584400</v>
      </c>
      <c r="Q5" s="110">
        <v>486.07112620933998</v>
      </c>
      <c r="R5" s="109">
        <v>1697000</v>
      </c>
      <c r="S5" s="110">
        <v>471.11504460839001</v>
      </c>
      <c r="T5" s="109">
        <v>6028272</v>
      </c>
      <c r="U5" s="110">
        <v>465.06010267157001</v>
      </c>
      <c r="V5" s="109">
        <v>529500</v>
      </c>
      <c r="W5" s="110">
        <v>577.84655335221998</v>
      </c>
    </row>
    <row r="6" spans="1:23" x14ac:dyDescent="0.25">
      <c r="A6" s="67" t="s">
        <v>40</v>
      </c>
      <c r="B6" s="116">
        <v>0</v>
      </c>
      <c r="C6" s="117">
        <v>0</v>
      </c>
      <c r="D6" s="116">
        <v>25003</v>
      </c>
      <c r="E6" s="117">
        <v>467.50964712983</v>
      </c>
      <c r="F6" s="116">
        <v>121692</v>
      </c>
      <c r="G6" s="117">
        <v>483.57983034533999</v>
      </c>
      <c r="H6" s="116">
        <v>54758</v>
      </c>
      <c r="I6" s="117">
        <v>471.20888945719003</v>
      </c>
      <c r="J6" s="116">
        <v>103000</v>
      </c>
      <c r="K6" s="117">
        <v>460.10816993435998</v>
      </c>
      <c r="L6" s="116">
        <v>25003</v>
      </c>
      <c r="M6" s="117">
        <v>466.41015906839999</v>
      </c>
      <c r="N6" s="116">
        <v>279450</v>
      </c>
      <c r="O6" s="117">
        <v>472.50454316164002</v>
      </c>
      <c r="P6" s="116">
        <v>254000</v>
      </c>
      <c r="Q6" s="117">
        <v>476.69026859202</v>
      </c>
      <c r="R6" s="116">
        <v>306000</v>
      </c>
      <c r="S6" s="117">
        <v>476.41032646260999</v>
      </c>
      <c r="T6" s="116">
        <v>864453</v>
      </c>
      <c r="U6" s="117">
        <v>474.94072657928001</v>
      </c>
      <c r="V6" s="116">
        <v>63000</v>
      </c>
      <c r="W6" s="117">
        <v>562.44761904762004</v>
      </c>
    </row>
    <row r="7" spans="1:23" x14ac:dyDescent="0.25">
      <c r="A7" s="67" t="s">
        <v>20</v>
      </c>
      <c r="B7" s="116">
        <v>476553</v>
      </c>
      <c r="C7" s="117">
        <v>391.34390132913001</v>
      </c>
      <c r="D7" s="116">
        <v>285500</v>
      </c>
      <c r="E7" s="117">
        <v>423.94809627746997</v>
      </c>
      <c r="F7" s="116">
        <v>208704</v>
      </c>
      <c r="G7" s="117">
        <v>480.46427761134998</v>
      </c>
      <c r="H7" s="116">
        <v>264555</v>
      </c>
      <c r="I7" s="117">
        <v>480.46393891036001</v>
      </c>
      <c r="J7" s="116">
        <v>192545</v>
      </c>
      <c r="K7" s="117">
        <v>452.49817494088001</v>
      </c>
      <c r="L7" s="116">
        <v>762053</v>
      </c>
      <c r="M7" s="117">
        <v>403.55892791882002</v>
      </c>
      <c r="N7" s="116">
        <v>665804</v>
      </c>
      <c r="O7" s="117">
        <v>472.37657786227999</v>
      </c>
      <c r="P7" s="116">
        <v>877000</v>
      </c>
      <c r="Q7" s="117">
        <v>481.22152334804002</v>
      </c>
      <c r="R7" s="116">
        <v>812500</v>
      </c>
      <c r="S7" s="117">
        <v>459.01807724330001</v>
      </c>
      <c r="T7" s="116">
        <v>3117357</v>
      </c>
      <c r="U7" s="117">
        <v>454.56037613938997</v>
      </c>
      <c r="V7" s="116">
        <v>305000</v>
      </c>
      <c r="W7" s="117">
        <v>574.86803278689001</v>
      </c>
    </row>
    <row r="8" spans="1:23" x14ac:dyDescent="0.25">
      <c r="A8" s="67" t="s">
        <v>21</v>
      </c>
      <c r="B8" s="116">
        <v>87212</v>
      </c>
      <c r="C8" s="117">
        <v>430.56728504220001</v>
      </c>
      <c r="D8" s="116">
        <v>0</v>
      </c>
      <c r="E8" s="117">
        <v>0</v>
      </c>
      <c r="F8" s="116">
        <v>0</v>
      </c>
      <c r="G8" s="117">
        <v>0</v>
      </c>
      <c r="H8" s="116">
        <v>0</v>
      </c>
      <c r="I8" s="117">
        <v>0</v>
      </c>
      <c r="J8" s="116">
        <v>0</v>
      </c>
      <c r="K8" s="117">
        <v>0</v>
      </c>
      <c r="L8" s="116">
        <v>87212</v>
      </c>
      <c r="M8" s="117">
        <v>430.56728504220001</v>
      </c>
      <c r="N8" s="116">
        <v>0</v>
      </c>
      <c r="O8" s="117">
        <v>0</v>
      </c>
      <c r="P8" s="116">
        <v>30000</v>
      </c>
      <c r="Q8" s="117">
        <v>488.51250854979997</v>
      </c>
      <c r="R8" s="116">
        <v>10000</v>
      </c>
      <c r="S8" s="117">
        <v>486.53484285936003</v>
      </c>
      <c r="T8" s="116">
        <v>127212</v>
      </c>
      <c r="U8" s="117">
        <v>448.63187237200998</v>
      </c>
      <c r="V8" s="116">
        <v>0</v>
      </c>
      <c r="W8" s="117">
        <v>0</v>
      </c>
    </row>
    <row r="9" spans="1:23" x14ac:dyDescent="0.25">
      <c r="A9" s="67" t="s">
        <v>22</v>
      </c>
      <c r="B9" s="116">
        <v>74503</v>
      </c>
      <c r="C9" s="117">
        <v>395.42524642094997</v>
      </c>
      <c r="D9" s="116">
        <v>20521</v>
      </c>
      <c r="E9" s="117">
        <v>506.66528123060999</v>
      </c>
      <c r="F9" s="116">
        <v>24110</v>
      </c>
      <c r="G9" s="117">
        <v>510.50291446630001</v>
      </c>
      <c r="H9" s="116">
        <v>33203</v>
      </c>
      <c r="I9" s="117">
        <v>556.43544673504005</v>
      </c>
      <c r="J9" s="116">
        <v>32700</v>
      </c>
      <c r="K9" s="117">
        <v>545.99675938487997</v>
      </c>
      <c r="L9" s="116">
        <v>95024</v>
      </c>
      <c r="M9" s="117">
        <v>419.44819593189999</v>
      </c>
      <c r="N9" s="116">
        <v>90013</v>
      </c>
      <c r="O9" s="117">
        <v>540.34023349529002</v>
      </c>
      <c r="P9" s="116">
        <v>70000</v>
      </c>
      <c r="Q9" s="117">
        <v>562.66037820656004</v>
      </c>
      <c r="R9" s="116">
        <v>83000</v>
      </c>
      <c r="S9" s="117">
        <v>528.23242254730997</v>
      </c>
      <c r="T9" s="116">
        <v>338037</v>
      </c>
      <c r="U9" s="117">
        <v>508.00595305759998</v>
      </c>
      <c r="V9" s="116">
        <v>23000</v>
      </c>
      <c r="W9" s="117">
        <v>648.98260869565001</v>
      </c>
    </row>
    <row r="10" spans="1:23" x14ac:dyDescent="0.25">
      <c r="A10" s="67" t="s">
        <v>23</v>
      </c>
      <c r="B10" s="116">
        <v>134528</v>
      </c>
      <c r="C10" s="117">
        <v>355.78050934972998</v>
      </c>
      <c r="D10" s="116">
        <v>53577</v>
      </c>
      <c r="E10" s="117">
        <v>491.87983063508</v>
      </c>
      <c r="F10" s="116">
        <v>81636</v>
      </c>
      <c r="G10" s="117">
        <v>492.60284543341999</v>
      </c>
      <c r="H10" s="116">
        <v>108504</v>
      </c>
      <c r="I10" s="117">
        <v>491.71438707689998</v>
      </c>
      <c r="J10" s="116">
        <v>45000</v>
      </c>
      <c r="K10" s="117">
        <v>483.17063016301</v>
      </c>
      <c r="L10" s="116">
        <v>188105</v>
      </c>
      <c r="M10" s="117">
        <v>394.54499374145001</v>
      </c>
      <c r="N10" s="116">
        <v>235140</v>
      </c>
      <c r="O10" s="117">
        <v>490.38777793029999</v>
      </c>
      <c r="P10" s="116">
        <v>232000</v>
      </c>
      <c r="Q10" s="117">
        <v>500.46156360465</v>
      </c>
      <c r="R10" s="116">
        <v>340000</v>
      </c>
      <c r="S10" s="117">
        <v>487.04380614523001</v>
      </c>
      <c r="T10" s="116">
        <v>995245</v>
      </c>
      <c r="U10" s="117">
        <v>473.47903782076003</v>
      </c>
      <c r="V10" s="116">
        <v>89000</v>
      </c>
      <c r="W10" s="117">
        <v>568.24943820224996</v>
      </c>
    </row>
    <row r="11" spans="1:23" ht="13.5" customHeight="1" x14ac:dyDescent="0.25">
      <c r="A11" s="67" t="s">
        <v>24</v>
      </c>
      <c r="B11" s="116">
        <v>25646</v>
      </c>
      <c r="C11" s="117">
        <v>395.29093167356001</v>
      </c>
      <c r="D11" s="116">
        <v>33830</v>
      </c>
      <c r="E11" s="117">
        <v>488.53049630763002</v>
      </c>
      <c r="F11" s="116">
        <v>36800</v>
      </c>
      <c r="G11" s="117">
        <v>484.07771870864002</v>
      </c>
      <c r="H11" s="116">
        <v>7000</v>
      </c>
      <c r="I11" s="117">
        <v>616.28141023883995</v>
      </c>
      <c r="J11" s="116">
        <v>44600</v>
      </c>
      <c r="K11" s="117">
        <v>654.53874763480997</v>
      </c>
      <c r="L11" s="116">
        <v>59476</v>
      </c>
      <c r="M11" s="117">
        <v>448.32567630283</v>
      </c>
      <c r="N11" s="116">
        <v>88400</v>
      </c>
      <c r="O11" s="117">
        <v>580.54816815229003</v>
      </c>
      <c r="P11" s="116">
        <v>23900</v>
      </c>
      <c r="Q11" s="117">
        <v>501.34648234319002</v>
      </c>
      <c r="R11" s="116">
        <v>53000</v>
      </c>
      <c r="S11" s="117">
        <v>456.12997133479001</v>
      </c>
      <c r="T11" s="116">
        <v>224776</v>
      </c>
      <c r="U11" s="117">
        <v>507.80397105204997</v>
      </c>
      <c r="V11" s="116">
        <v>0</v>
      </c>
      <c r="W11" s="117">
        <v>0</v>
      </c>
    </row>
    <row r="12" spans="1:23" ht="13.5" customHeight="1" x14ac:dyDescent="0.25">
      <c r="A12" s="67" t="s">
        <v>37</v>
      </c>
      <c r="B12" s="116">
        <v>117042</v>
      </c>
      <c r="C12" s="117">
        <v>420.30245110388</v>
      </c>
      <c r="D12" s="116">
        <v>32958</v>
      </c>
      <c r="E12" s="117">
        <v>467.67077253957001</v>
      </c>
      <c r="F12" s="116">
        <v>0</v>
      </c>
      <c r="G12" s="117">
        <v>0</v>
      </c>
      <c r="H12" s="116">
        <v>0</v>
      </c>
      <c r="I12" s="117">
        <v>0</v>
      </c>
      <c r="J12" s="116">
        <v>0</v>
      </c>
      <c r="K12" s="117">
        <v>0</v>
      </c>
      <c r="L12" s="116">
        <v>150000</v>
      </c>
      <c r="M12" s="117">
        <v>430.71021868973003</v>
      </c>
      <c r="N12" s="116">
        <v>0</v>
      </c>
      <c r="O12" s="117">
        <v>0</v>
      </c>
      <c r="P12" s="116">
        <v>33000</v>
      </c>
      <c r="Q12" s="117">
        <v>426.00365240548001</v>
      </c>
      <c r="R12" s="116">
        <v>49500</v>
      </c>
      <c r="S12" s="117">
        <v>441.30218288216003</v>
      </c>
      <c r="T12" s="116">
        <v>232500</v>
      </c>
      <c r="U12" s="117">
        <v>432.29725327099999</v>
      </c>
      <c r="V12" s="116">
        <v>49500</v>
      </c>
      <c r="W12" s="117">
        <v>600</v>
      </c>
    </row>
    <row r="13" spans="1:23" ht="13.5" customHeight="1" x14ac:dyDescent="0.25">
      <c r="A13" s="67" t="s">
        <v>41</v>
      </c>
      <c r="B13" s="116">
        <v>0</v>
      </c>
      <c r="C13" s="117">
        <v>0</v>
      </c>
      <c r="D13" s="116">
        <v>0</v>
      </c>
      <c r="E13" s="117">
        <v>0</v>
      </c>
      <c r="F13" s="116">
        <v>0</v>
      </c>
      <c r="G13" s="117">
        <v>0</v>
      </c>
      <c r="H13" s="116">
        <v>21192</v>
      </c>
      <c r="I13" s="117">
        <v>471.24339064233999</v>
      </c>
      <c r="J13" s="116">
        <v>0</v>
      </c>
      <c r="K13" s="117">
        <v>0</v>
      </c>
      <c r="L13" s="116">
        <v>0</v>
      </c>
      <c r="M13" s="117">
        <v>0</v>
      </c>
      <c r="N13" s="116">
        <v>21192</v>
      </c>
      <c r="O13" s="117">
        <v>471.24339064233999</v>
      </c>
      <c r="P13" s="116">
        <v>64500</v>
      </c>
      <c r="Q13" s="117">
        <v>478.0077864008</v>
      </c>
      <c r="R13" s="116">
        <v>43000</v>
      </c>
      <c r="S13" s="117">
        <v>475.01402139277002</v>
      </c>
      <c r="T13" s="116">
        <v>128692</v>
      </c>
      <c r="U13" s="117">
        <v>475.88677600187998</v>
      </c>
      <c r="V13" s="116">
        <v>0</v>
      </c>
      <c r="W13" s="117">
        <v>0</v>
      </c>
    </row>
    <row r="14" spans="1:23" x14ac:dyDescent="0.25">
      <c r="A14" s="161" t="s">
        <v>9</v>
      </c>
      <c r="B14" s="109">
        <v>975163.65</v>
      </c>
      <c r="C14" s="110">
        <v>540.78134427375005</v>
      </c>
      <c r="D14" s="109">
        <v>411407.19699999999</v>
      </c>
      <c r="E14" s="110">
        <v>584.39923979470996</v>
      </c>
      <c r="F14" s="109">
        <v>682434</v>
      </c>
      <c r="G14" s="110">
        <v>604.06783174910004</v>
      </c>
      <c r="H14" s="109">
        <v>600687</v>
      </c>
      <c r="I14" s="110">
        <v>615.36046451665004</v>
      </c>
      <c r="J14" s="109">
        <v>683661</v>
      </c>
      <c r="K14" s="110">
        <v>642.32059465037003</v>
      </c>
      <c r="L14" s="109">
        <v>1386570.8470000001</v>
      </c>
      <c r="M14" s="110">
        <v>553.72313962026999</v>
      </c>
      <c r="N14" s="109">
        <v>1966782</v>
      </c>
      <c r="O14" s="110">
        <v>620.81359199964004</v>
      </c>
      <c r="P14" s="109">
        <v>2258436</v>
      </c>
      <c r="Q14" s="110">
        <v>603.59974411265</v>
      </c>
      <c r="R14" s="109">
        <v>1870236</v>
      </c>
      <c r="S14" s="110">
        <v>575.41072499925997</v>
      </c>
      <c r="T14" s="109">
        <v>7482024.8470000001</v>
      </c>
      <c r="U14" s="110">
        <v>591.83532475931997</v>
      </c>
      <c r="V14" s="109">
        <v>1196359</v>
      </c>
      <c r="W14" s="110">
        <v>261.02532768174001</v>
      </c>
    </row>
    <row r="15" spans="1:23" x14ac:dyDescent="0.25">
      <c r="A15" s="67" t="s">
        <v>42</v>
      </c>
      <c r="B15" s="116">
        <v>31283</v>
      </c>
      <c r="C15" s="117">
        <v>477.72190629096002</v>
      </c>
      <c r="D15" s="116">
        <v>0</v>
      </c>
      <c r="E15" s="117">
        <v>0</v>
      </c>
      <c r="F15" s="116">
        <v>26759</v>
      </c>
      <c r="G15" s="117">
        <v>636.89942043763995</v>
      </c>
      <c r="H15" s="116">
        <v>19837</v>
      </c>
      <c r="I15" s="117">
        <v>633.58736625058998</v>
      </c>
      <c r="J15" s="116">
        <v>24000</v>
      </c>
      <c r="K15" s="117">
        <v>620.59084893142995</v>
      </c>
      <c r="L15" s="116">
        <v>31283</v>
      </c>
      <c r="M15" s="117">
        <v>477.72190629096002</v>
      </c>
      <c r="N15" s="116">
        <v>70596</v>
      </c>
      <c r="O15" s="117">
        <v>630.42445110429003</v>
      </c>
      <c r="P15" s="116">
        <v>86000</v>
      </c>
      <c r="Q15" s="117">
        <v>625.14440968950998</v>
      </c>
      <c r="R15" s="116">
        <v>58000</v>
      </c>
      <c r="S15" s="117">
        <v>599.70345186234999</v>
      </c>
      <c r="T15" s="116">
        <v>245879</v>
      </c>
      <c r="U15" s="117">
        <v>601.90271794652006</v>
      </c>
      <c r="V15" s="116">
        <v>50500</v>
      </c>
      <c r="W15" s="117">
        <v>-24</v>
      </c>
    </row>
    <row r="16" spans="1:23" x14ac:dyDescent="0.25">
      <c r="A16" s="67" t="s">
        <v>25</v>
      </c>
      <c r="B16" s="116">
        <v>86310</v>
      </c>
      <c r="C16" s="117">
        <v>550.02009036264997</v>
      </c>
      <c r="D16" s="116">
        <v>62308</v>
      </c>
      <c r="E16" s="117">
        <v>612.01949214716001</v>
      </c>
      <c r="F16" s="116">
        <v>76669</v>
      </c>
      <c r="G16" s="117">
        <v>549.62167259498005</v>
      </c>
      <c r="H16" s="116">
        <v>82834</v>
      </c>
      <c r="I16" s="117">
        <v>615.42522917910003</v>
      </c>
      <c r="J16" s="116">
        <v>61425</v>
      </c>
      <c r="K16" s="117">
        <v>681.21147187965005</v>
      </c>
      <c r="L16" s="116">
        <v>148618</v>
      </c>
      <c r="M16" s="117">
        <v>576.01329930361999</v>
      </c>
      <c r="N16" s="116">
        <v>220928</v>
      </c>
      <c r="O16" s="117">
        <v>610.87997949655005</v>
      </c>
      <c r="P16" s="116">
        <v>180600</v>
      </c>
      <c r="Q16" s="117">
        <v>613.76657247292997</v>
      </c>
      <c r="R16" s="116">
        <v>155500</v>
      </c>
      <c r="S16" s="117">
        <v>567.42306489712996</v>
      </c>
      <c r="T16" s="116">
        <v>705646</v>
      </c>
      <c r="U16" s="117">
        <v>594.69899383860002</v>
      </c>
      <c r="V16" s="116">
        <v>21000</v>
      </c>
      <c r="W16" s="117">
        <v>751.42857142856997</v>
      </c>
    </row>
    <row r="17" spans="1:23" x14ac:dyDescent="0.25">
      <c r="A17" s="67" t="s">
        <v>26</v>
      </c>
      <c r="B17" s="116">
        <v>102634</v>
      </c>
      <c r="C17" s="117">
        <v>309.85677473644</v>
      </c>
      <c r="D17" s="116">
        <v>0</v>
      </c>
      <c r="E17" s="117">
        <v>0</v>
      </c>
      <c r="F17" s="116">
        <v>41844</v>
      </c>
      <c r="G17" s="117">
        <v>481.80058179734999</v>
      </c>
      <c r="H17" s="116">
        <v>86320</v>
      </c>
      <c r="I17" s="117">
        <v>479.19995635652998</v>
      </c>
      <c r="J17" s="116">
        <v>90000</v>
      </c>
      <c r="K17" s="117">
        <v>488.39488399634001</v>
      </c>
      <c r="L17" s="116">
        <v>102634</v>
      </c>
      <c r="M17" s="117">
        <v>309.85677473644</v>
      </c>
      <c r="N17" s="116">
        <v>218164</v>
      </c>
      <c r="O17" s="117">
        <v>483.49197547301998</v>
      </c>
      <c r="P17" s="116">
        <v>120000</v>
      </c>
      <c r="Q17" s="117">
        <v>497.91507012007997</v>
      </c>
      <c r="R17" s="116">
        <v>100000</v>
      </c>
      <c r="S17" s="117">
        <v>496.38063898406</v>
      </c>
      <c r="T17" s="116">
        <v>540798</v>
      </c>
      <c r="U17" s="117">
        <v>456.12272210365001</v>
      </c>
      <c r="V17" s="116">
        <v>100000</v>
      </c>
      <c r="W17" s="117">
        <v>577.1</v>
      </c>
    </row>
    <row r="18" spans="1:23" x14ac:dyDescent="0.25">
      <c r="A18" s="67" t="s">
        <v>27</v>
      </c>
      <c r="B18" s="116">
        <v>3557</v>
      </c>
      <c r="C18" s="117">
        <v>512.60015946021997</v>
      </c>
      <c r="D18" s="116">
        <v>0</v>
      </c>
      <c r="E18" s="117">
        <v>0</v>
      </c>
      <c r="F18" s="116">
        <v>0</v>
      </c>
      <c r="G18" s="117">
        <v>0</v>
      </c>
      <c r="H18" s="116">
        <v>0</v>
      </c>
      <c r="I18" s="117">
        <v>0</v>
      </c>
      <c r="J18" s="116">
        <v>0</v>
      </c>
      <c r="K18" s="117">
        <v>0</v>
      </c>
      <c r="L18" s="116">
        <v>3557</v>
      </c>
      <c r="M18" s="117">
        <v>512.60015946021997</v>
      </c>
      <c r="N18" s="116">
        <v>0</v>
      </c>
      <c r="O18" s="117">
        <v>0</v>
      </c>
      <c r="P18" s="116">
        <v>0</v>
      </c>
      <c r="Q18" s="117">
        <v>0</v>
      </c>
      <c r="R18" s="116">
        <v>0</v>
      </c>
      <c r="S18" s="117">
        <v>0</v>
      </c>
      <c r="T18" s="116">
        <v>3557</v>
      </c>
      <c r="U18" s="117">
        <v>512.60015946021997</v>
      </c>
      <c r="V18" s="116">
        <v>0</v>
      </c>
      <c r="W18" s="117">
        <v>0</v>
      </c>
    </row>
    <row r="19" spans="1:23" x14ac:dyDescent="0.25">
      <c r="A19" s="67" t="s">
        <v>28</v>
      </c>
      <c r="B19" s="116">
        <v>0</v>
      </c>
      <c r="C19" s="117">
        <v>0</v>
      </c>
      <c r="D19" s="116">
        <v>6222</v>
      </c>
      <c r="E19" s="117">
        <v>601.06598122621995</v>
      </c>
      <c r="F19" s="116">
        <v>7124</v>
      </c>
      <c r="G19" s="117">
        <v>577.73708686184</v>
      </c>
      <c r="H19" s="116">
        <v>0</v>
      </c>
      <c r="I19" s="117">
        <v>0</v>
      </c>
      <c r="J19" s="116">
        <v>8600</v>
      </c>
      <c r="K19" s="117">
        <v>677.02543931452999</v>
      </c>
      <c r="L19" s="116">
        <v>6222</v>
      </c>
      <c r="M19" s="117">
        <v>598.40599890542001</v>
      </c>
      <c r="N19" s="116">
        <v>15724</v>
      </c>
      <c r="O19" s="117">
        <v>632.04132440273997</v>
      </c>
      <c r="P19" s="116">
        <v>12000</v>
      </c>
      <c r="Q19" s="117">
        <v>576.69016725818005</v>
      </c>
      <c r="R19" s="116">
        <v>6000</v>
      </c>
      <c r="S19" s="117">
        <v>570.58646841622999</v>
      </c>
      <c r="T19" s="116">
        <v>39946</v>
      </c>
      <c r="U19" s="117">
        <v>600.94379231197001</v>
      </c>
      <c r="V19" s="116">
        <v>0</v>
      </c>
      <c r="W19" s="117">
        <v>0</v>
      </c>
    </row>
    <row r="20" spans="1:23" x14ac:dyDescent="0.25">
      <c r="A20" s="67" t="s">
        <v>29</v>
      </c>
      <c r="B20" s="116">
        <v>630952</v>
      </c>
      <c r="C20" s="117">
        <v>604.58504696649004</v>
      </c>
      <c r="D20" s="116">
        <v>261814</v>
      </c>
      <c r="E20" s="117">
        <v>602.53717703436996</v>
      </c>
      <c r="F20" s="116">
        <v>431424</v>
      </c>
      <c r="G20" s="117">
        <v>644.53363903267996</v>
      </c>
      <c r="H20" s="116">
        <v>339714</v>
      </c>
      <c r="I20" s="117">
        <v>665.34751315222002</v>
      </c>
      <c r="J20" s="116">
        <v>382900</v>
      </c>
      <c r="K20" s="117">
        <v>695.59721054098998</v>
      </c>
      <c r="L20" s="116">
        <v>892766</v>
      </c>
      <c r="M20" s="117">
        <v>603.98448532053999</v>
      </c>
      <c r="N20" s="116">
        <v>1154038</v>
      </c>
      <c r="O20" s="117">
        <v>667.60307518918</v>
      </c>
      <c r="P20" s="116">
        <v>1561700</v>
      </c>
      <c r="Q20" s="117">
        <v>623.44323949004001</v>
      </c>
      <c r="R20" s="116">
        <v>1287000</v>
      </c>
      <c r="S20" s="117">
        <v>597.33429559149999</v>
      </c>
      <c r="T20" s="116">
        <v>4895504</v>
      </c>
      <c r="U20" s="117">
        <v>623.44074813230998</v>
      </c>
      <c r="V20" s="116">
        <v>930859</v>
      </c>
      <c r="W20" s="117">
        <v>192.74777383041001</v>
      </c>
    </row>
    <row r="21" spans="1:23" x14ac:dyDescent="0.25">
      <c r="A21" s="67" t="s">
        <v>30</v>
      </c>
      <c r="B21" s="116">
        <v>5662</v>
      </c>
      <c r="C21" s="117">
        <v>339.60075065348002</v>
      </c>
      <c r="D21" s="116">
        <v>0</v>
      </c>
      <c r="E21" s="117">
        <v>0</v>
      </c>
      <c r="F21" s="116">
        <v>5000</v>
      </c>
      <c r="G21" s="117">
        <v>547.39726939694003</v>
      </c>
      <c r="H21" s="116">
        <v>7300</v>
      </c>
      <c r="I21" s="117">
        <v>547.80870705766995</v>
      </c>
      <c r="J21" s="116">
        <v>0</v>
      </c>
      <c r="K21" s="117">
        <v>0</v>
      </c>
      <c r="L21" s="116">
        <v>5662</v>
      </c>
      <c r="M21" s="117">
        <v>339.60075065348002</v>
      </c>
      <c r="N21" s="116">
        <v>12300</v>
      </c>
      <c r="O21" s="117">
        <v>547.64145597607001</v>
      </c>
      <c r="P21" s="116">
        <v>6000</v>
      </c>
      <c r="Q21" s="117">
        <v>532.81296534412002</v>
      </c>
      <c r="R21" s="116">
        <v>6000</v>
      </c>
      <c r="S21" s="117">
        <v>508.82812753288999</v>
      </c>
      <c r="T21" s="116">
        <v>29962</v>
      </c>
      <c r="U21" s="117">
        <v>497.58547213028999</v>
      </c>
      <c r="V21" s="116">
        <v>0</v>
      </c>
      <c r="W21" s="117">
        <v>0</v>
      </c>
    </row>
    <row r="22" spans="1:23" x14ac:dyDescent="0.25">
      <c r="A22" s="67" t="s">
        <v>31</v>
      </c>
      <c r="B22" s="116">
        <v>46601</v>
      </c>
      <c r="C22" s="117">
        <v>377.90190768223999</v>
      </c>
      <c r="D22" s="116">
        <v>27284</v>
      </c>
      <c r="E22" s="117">
        <v>542.34638485429002</v>
      </c>
      <c r="F22" s="116">
        <v>25300</v>
      </c>
      <c r="G22" s="117">
        <v>503.32934641712001</v>
      </c>
      <c r="H22" s="116">
        <v>10000</v>
      </c>
      <c r="I22" s="117">
        <v>511.19116625766998</v>
      </c>
      <c r="J22" s="116">
        <v>27900</v>
      </c>
      <c r="K22" s="117">
        <v>524.34116548503005</v>
      </c>
      <c r="L22" s="116">
        <v>73885</v>
      </c>
      <c r="M22" s="117">
        <v>438.62740156004998</v>
      </c>
      <c r="N22" s="116">
        <v>63200</v>
      </c>
      <c r="O22" s="117">
        <v>513.84909246775999</v>
      </c>
      <c r="P22" s="116">
        <v>82100</v>
      </c>
      <c r="Q22" s="117">
        <v>523.06768482516998</v>
      </c>
      <c r="R22" s="116">
        <v>69200</v>
      </c>
      <c r="S22" s="117">
        <v>495.53327872839998</v>
      </c>
      <c r="T22" s="116">
        <v>288385</v>
      </c>
      <c r="U22" s="117">
        <v>492.80651913371997</v>
      </c>
      <c r="V22" s="116">
        <v>36000</v>
      </c>
      <c r="W22" s="117">
        <v>633.6</v>
      </c>
    </row>
    <row r="23" spans="1:23" x14ac:dyDescent="0.25">
      <c r="A23" s="67" t="s">
        <v>32</v>
      </c>
      <c r="B23" s="116">
        <v>0</v>
      </c>
      <c r="C23" s="117">
        <v>0</v>
      </c>
      <c r="D23" s="116">
        <v>0</v>
      </c>
      <c r="E23" s="117">
        <v>0</v>
      </c>
      <c r="F23" s="116">
        <v>0</v>
      </c>
      <c r="G23" s="117">
        <v>0</v>
      </c>
      <c r="H23" s="116">
        <v>0</v>
      </c>
      <c r="I23" s="117">
        <v>0</v>
      </c>
      <c r="J23" s="116">
        <v>14500</v>
      </c>
      <c r="K23" s="117">
        <v>654.00204742170001</v>
      </c>
      <c r="L23" s="116">
        <v>0</v>
      </c>
      <c r="M23" s="117">
        <v>0</v>
      </c>
      <c r="N23" s="116">
        <v>14500</v>
      </c>
      <c r="O23" s="117">
        <v>654.00204742170001</v>
      </c>
      <c r="P23" s="116">
        <v>22000</v>
      </c>
      <c r="Q23" s="117">
        <v>539.61671157034004</v>
      </c>
      <c r="R23" s="116">
        <v>0</v>
      </c>
      <c r="S23" s="117">
        <v>0</v>
      </c>
      <c r="T23" s="116">
        <v>36500</v>
      </c>
      <c r="U23" s="117">
        <v>585.05746142910004</v>
      </c>
      <c r="V23" s="116">
        <v>0</v>
      </c>
      <c r="W23" s="117">
        <v>0</v>
      </c>
    </row>
    <row r="24" spans="1:23" x14ac:dyDescent="0.25">
      <c r="A24" s="67" t="s">
        <v>33</v>
      </c>
      <c r="B24" s="116">
        <v>8024</v>
      </c>
      <c r="C24" s="117">
        <v>331.57637239530999</v>
      </c>
      <c r="D24" s="116">
        <v>12742</v>
      </c>
      <c r="E24" s="117">
        <v>519.55308248460994</v>
      </c>
      <c r="F24" s="116">
        <v>15163</v>
      </c>
      <c r="G24" s="117">
        <v>544.13535538669998</v>
      </c>
      <c r="H24" s="116">
        <v>30200</v>
      </c>
      <c r="I24" s="117">
        <v>511.72005644595998</v>
      </c>
      <c r="J24" s="116">
        <v>32300</v>
      </c>
      <c r="K24" s="117">
        <v>507.79996916311001</v>
      </c>
      <c r="L24" s="116">
        <v>20766</v>
      </c>
      <c r="M24" s="117">
        <v>446.91872238846997</v>
      </c>
      <c r="N24" s="116">
        <v>77663</v>
      </c>
      <c r="O24" s="117">
        <v>516.41848888615004</v>
      </c>
      <c r="P24" s="116">
        <v>85000</v>
      </c>
      <c r="Q24" s="117">
        <v>534.95286412788005</v>
      </c>
      <c r="R24" s="116">
        <v>57000</v>
      </c>
      <c r="S24" s="117">
        <v>483.98352484109</v>
      </c>
      <c r="T24" s="116">
        <v>240429</v>
      </c>
      <c r="U24" s="117">
        <v>509.27873783235998</v>
      </c>
      <c r="V24" s="116">
        <v>37000</v>
      </c>
      <c r="W24" s="117">
        <v>630.30810810810999</v>
      </c>
    </row>
    <row r="25" spans="1:23" x14ac:dyDescent="0.25">
      <c r="A25" s="67" t="s">
        <v>34</v>
      </c>
      <c r="B25" s="116">
        <v>60140.65</v>
      </c>
      <c r="C25" s="117">
        <v>460.0341524227</v>
      </c>
      <c r="D25" s="116">
        <v>41001.197</v>
      </c>
      <c r="E25" s="117">
        <v>472.15567171561997</v>
      </c>
      <c r="F25" s="116">
        <v>53151</v>
      </c>
      <c r="G25" s="117">
        <v>507.78357211630998</v>
      </c>
      <c r="H25" s="116">
        <v>24482</v>
      </c>
      <c r="I25" s="117">
        <v>577.36945864417999</v>
      </c>
      <c r="J25" s="116">
        <v>42000</v>
      </c>
      <c r="K25" s="117">
        <v>612.67246934066998</v>
      </c>
      <c r="L25" s="116">
        <v>101141.84699999999</v>
      </c>
      <c r="M25" s="117">
        <v>464.94801167294997</v>
      </c>
      <c r="N25" s="116">
        <v>119633</v>
      </c>
      <c r="O25" s="117">
        <v>558.84753738842005</v>
      </c>
      <c r="P25" s="116">
        <v>103000</v>
      </c>
      <c r="Q25" s="117">
        <v>531.79152826761003</v>
      </c>
      <c r="R25" s="116">
        <v>131500</v>
      </c>
      <c r="S25" s="117">
        <v>504.58793974590998</v>
      </c>
      <c r="T25" s="116">
        <v>455274.84700000001</v>
      </c>
      <c r="U25" s="117">
        <v>516.19401145638005</v>
      </c>
      <c r="V25" s="116">
        <v>21000</v>
      </c>
      <c r="W25" s="117">
        <v>688.09523809524001</v>
      </c>
    </row>
    <row r="26" spans="1:23" x14ac:dyDescent="0.25">
      <c r="A26" s="67" t="s">
        <v>35</v>
      </c>
      <c r="B26" s="116">
        <v>0</v>
      </c>
      <c r="C26" s="117">
        <v>0</v>
      </c>
      <c r="D26" s="116">
        <v>36</v>
      </c>
      <c r="E26" s="117">
        <v>649.16113445291001</v>
      </c>
      <c r="F26" s="116">
        <v>0</v>
      </c>
      <c r="G26" s="117">
        <v>0</v>
      </c>
      <c r="H26" s="116">
        <v>0</v>
      </c>
      <c r="I26" s="117">
        <v>0</v>
      </c>
      <c r="J26" s="116">
        <v>36</v>
      </c>
      <c r="K26" s="117">
        <v>652.32916270217004</v>
      </c>
      <c r="L26" s="116">
        <v>36</v>
      </c>
      <c r="M26" s="117">
        <v>649.16113445291001</v>
      </c>
      <c r="N26" s="116">
        <v>36</v>
      </c>
      <c r="O26" s="117">
        <v>652.32916270217004</v>
      </c>
      <c r="P26" s="116">
        <v>36</v>
      </c>
      <c r="Q26" s="117">
        <v>653.01962739957003</v>
      </c>
      <c r="R26" s="116">
        <v>36</v>
      </c>
      <c r="S26" s="117">
        <v>602.72498065478999</v>
      </c>
      <c r="T26" s="116">
        <v>144</v>
      </c>
      <c r="U26" s="117">
        <v>639.30872630236001</v>
      </c>
      <c r="V26" s="116">
        <v>0</v>
      </c>
      <c r="W26" s="117">
        <v>0</v>
      </c>
    </row>
    <row r="27" spans="1:23" x14ac:dyDescent="0.25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BF5E-5FF1-46D8-9DD0-349278882FD8}">
  <sheetPr>
    <tabColor theme="5"/>
    <pageSetUpPr fitToPage="1"/>
  </sheetPr>
  <dimension ref="A1:AP24"/>
  <sheetViews>
    <sheetView zoomScale="87" zoomScaleNormal="100" workbookViewId="0">
      <selection activeCell="D35" sqref="D35"/>
    </sheetView>
  </sheetViews>
  <sheetFormatPr defaultColWidth="9.140625" defaultRowHeight="15" x14ac:dyDescent="0.25"/>
  <cols>
    <col min="1" max="1" width="10.28515625" style="158" customWidth="1"/>
    <col min="2" max="14" width="13.5703125" style="158" customWidth="1"/>
    <col min="15" max="15" width="10.28515625" style="158" customWidth="1"/>
    <col min="16" max="28" width="13.5703125" style="158" customWidth="1"/>
    <col min="29" max="29" width="10.28515625" style="158" customWidth="1"/>
    <col min="30" max="42" width="13.5703125" style="158" customWidth="1"/>
    <col min="43" max="16384" width="9.140625" style="158"/>
  </cols>
  <sheetData>
    <row r="1" spans="1:42" ht="27.75" x14ac:dyDescent="0.65">
      <c r="A1" s="189" t="s">
        <v>153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 t="s">
        <v>153</v>
      </c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 t="s">
        <v>153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</row>
    <row r="2" spans="1:42" s="6" customFormat="1" ht="21.75" customHeight="1" x14ac:dyDescent="0.4">
      <c r="A2" s="171"/>
      <c r="B2" s="192" t="s">
        <v>125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71"/>
      <c r="P2" s="192" t="s">
        <v>130</v>
      </c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71"/>
      <c r="AD2" s="192" t="s">
        <v>146</v>
      </c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</row>
    <row r="3" spans="1:42" ht="34.5" customHeight="1" x14ac:dyDescent="0.25">
      <c r="A3" s="169"/>
      <c r="B3" s="172">
        <v>44562</v>
      </c>
      <c r="C3" s="172">
        <v>44593</v>
      </c>
      <c r="D3" s="172">
        <v>44621</v>
      </c>
      <c r="E3" s="172">
        <v>44652</v>
      </c>
      <c r="F3" s="172">
        <v>44682</v>
      </c>
      <c r="G3" s="172">
        <v>44713</v>
      </c>
      <c r="H3" s="172">
        <v>44743</v>
      </c>
      <c r="I3" s="172">
        <v>44774</v>
      </c>
      <c r="J3" s="172">
        <v>44805</v>
      </c>
      <c r="K3" s="172">
        <v>44835</v>
      </c>
      <c r="L3" s="172">
        <v>44866</v>
      </c>
      <c r="M3" s="172">
        <v>44896</v>
      </c>
      <c r="N3" s="191" t="s">
        <v>126</v>
      </c>
      <c r="O3" s="169"/>
      <c r="P3" s="172">
        <v>44927</v>
      </c>
      <c r="Q3" s="172">
        <v>44958</v>
      </c>
      <c r="R3" s="172">
        <v>44986</v>
      </c>
      <c r="S3" s="172">
        <v>45017</v>
      </c>
      <c r="T3" s="172">
        <v>45047</v>
      </c>
      <c r="U3" s="172">
        <v>45078</v>
      </c>
      <c r="V3" s="172">
        <v>45108</v>
      </c>
      <c r="W3" s="172">
        <v>45139</v>
      </c>
      <c r="X3" s="172">
        <v>45170</v>
      </c>
      <c r="Y3" s="172">
        <v>45200</v>
      </c>
      <c r="Z3" s="172">
        <v>45231</v>
      </c>
      <c r="AA3" s="172">
        <v>45261</v>
      </c>
      <c r="AB3" s="191" t="s">
        <v>129</v>
      </c>
      <c r="AC3" s="169"/>
      <c r="AD3" s="172">
        <v>45292</v>
      </c>
      <c r="AE3" s="172">
        <v>45323</v>
      </c>
      <c r="AF3" s="172">
        <v>45352</v>
      </c>
      <c r="AG3" s="178">
        <v>45383</v>
      </c>
      <c r="AH3" s="178">
        <v>45413</v>
      </c>
      <c r="AI3" s="178">
        <v>45444</v>
      </c>
      <c r="AJ3" s="178">
        <v>45474</v>
      </c>
      <c r="AK3" s="178">
        <v>45505</v>
      </c>
      <c r="AL3" s="178">
        <v>45536</v>
      </c>
      <c r="AM3" s="178">
        <v>45566</v>
      </c>
      <c r="AN3" s="178">
        <v>45597</v>
      </c>
      <c r="AO3" s="178">
        <v>45627</v>
      </c>
      <c r="AP3" s="191" t="s">
        <v>145</v>
      </c>
    </row>
    <row r="4" spans="1:42" ht="17.25" x14ac:dyDescent="0.4">
      <c r="A4" s="169"/>
      <c r="B4" s="170" t="s">
        <v>147</v>
      </c>
      <c r="C4" s="170" t="s">
        <v>147</v>
      </c>
      <c r="D4" s="170" t="s">
        <v>100</v>
      </c>
      <c r="E4" s="170" t="s">
        <v>100</v>
      </c>
      <c r="F4" s="170" t="s">
        <v>100</v>
      </c>
      <c r="G4" s="170" t="s">
        <v>100</v>
      </c>
      <c r="H4" s="170" t="s">
        <v>100</v>
      </c>
      <c r="I4" s="170" t="s">
        <v>100</v>
      </c>
      <c r="J4" s="170" t="s">
        <v>100</v>
      </c>
      <c r="K4" s="170" t="s">
        <v>100</v>
      </c>
      <c r="L4" s="170" t="s">
        <v>100</v>
      </c>
      <c r="M4" s="170" t="s">
        <v>100</v>
      </c>
      <c r="N4" s="191"/>
      <c r="O4" s="169"/>
      <c r="P4" s="170" t="s">
        <v>100</v>
      </c>
      <c r="Q4" s="170" t="s">
        <v>100</v>
      </c>
      <c r="R4" s="170" t="s">
        <v>100</v>
      </c>
      <c r="S4" s="170" t="s">
        <v>100</v>
      </c>
      <c r="T4" s="170" t="s">
        <v>100</v>
      </c>
      <c r="U4" s="170" t="s">
        <v>100</v>
      </c>
      <c r="V4" s="170" t="s">
        <v>100</v>
      </c>
      <c r="W4" s="170" t="s">
        <v>100</v>
      </c>
      <c r="X4" s="170" t="s">
        <v>100</v>
      </c>
      <c r="Y4" s="170" t="s">
        <v>100</v>
      </c>
      <c r="Z4" s="170" t="s">
        <v>100</v>
      </c>
      <c r="AA4" s="170" t="s">
        <v>100</v>
      </c>
      <c r="AB4" s="191"/>
      <c r="AC4" s="169"/>
      <c r="AD4" s="170" t="s">
        <v>100</v>
      </c>
      <c r="AE4" s="170" t="s">
        <v>100</v>
      </c>
      <c r="AF4" s="170" t="s">
        <v>100</v>
      </c>
      <c r="AG4" s="177" t="s">
        <v>100</v>
      </c>
      <c r="AH4" s="177" t="s">
        <v>100</v>
      </c>
      <c r="AI4" s="177" t="s">
        <v>100</v>
      </c>
      <c r="AJ4" s="177" t="s">
        <v>100</v>
      </c>
      <c r="AK4" s="177" t="s">
        <v>100</v>
      </c>
      <c r="AL4" s="177" t="s">
        <v>100</v>
      </c>
      <c r="AM4" s="177" t="s">
        <v>100</v>
      </c>
      <c r="AN4" s="177" t="s">
        <v>100</v>
      </c>
      <c r="AO4" s="177" t="s">
        <v>100</v>
      </c>
      <c r="AP4" s="191"/>
    </row>
    <row r="5" spans="1:42" x14ac:dyDescent="0.25">
      <c r="A5" s="159" t="s">
        <v>7</v>
      </c>
      <c r="B5" s="160">
        <v>478654.87800000003</v>
      </c>
      <c r="C5" s="160">
        <v>577785.79400000011</v>
      </c>
      <c r="D5" s="160">
        <v>768556.00399999996</v>
      </c>
      <c r="E5" s="160">
        <v>839622.772</v>
      </c>
      <c r="F5" s="160">
        <v>861947.5</v>
      </c>
      <c r="G5" s="160">
        <v>878825.5</v>
      </c>
      <c r="H5" s="160">
        <v>907468.5</v>
      </c>
      <c r="I5" s="160">
        <v>819393</v>
      </c>
      <c r="J5" s="160">
        <v>890446.5</v>
      </c>
      <c r="K5" s="160">
        <v>770969</v>
      </c>
      <c r="L5" s="160">
        <v>700163</v>
      </c>
      <c r="M5" s="160">
        <v>641838.5</v>
      </c>
      <c r="N5" s="163">
        <v>9135670.9480000008</v>
      </c>
      <c r="O5" s="159" t="s">
        <v>7</v>
      </c>
      <c r="P5" s="160">
        <v>700578.54990727501</v>
      </c>
      <c r="Q5" s="160">
        <v>708508.23984863749</v>
      </c>
      <c r="R5" s="160">
        <v>708782.8</v>
      </c>
      <c r="S5" s="160">
        <v>785994.88127389702</v>
      </c>
      <c r="T5" s="160">
        <v>790372.83992592129</v>
      </c>
      <c r="U5" s="160">
        <v>857183.85548571695</v>
      </c>
      <c r="V5" s="160">
        <v>861067.72237802506</v>
      </c>
      <c r="W5" s="160">
        <v>779900</v>
      </c>
      <c r="X5" s="160">
        <v>740436</v>
      </c>
      <c r="Y5" s="160">
        <v>723186</v>
      </c>
      <c r="Z5" s="160">
        <v>694053.10029873438</v>
      </c>
      <c r="AA5" s="160">
        <v>648638.09881291259</v>
      </c>
      <c r="AB5" s="163">
        <v>8998702.0879311189</v>
      </c>
      <c r="AC5" s="159" t="s">
        <v>7</v>
      </c>
      <c r="AD5" s="160">
        <v>688657.91277552897</v>
      </c>
      <c r="AE5" s="160">
        <v>696263.62415174348</v>
      </c>
      <c r="AF5" s="160">
        <v>747800.8</v>
      </c>
      <c r="AG5" s="176">
        <v>0</v>
      </c>
      <c r="AH5" s="176">
        <v>0</v>
      </c>
      <c r="AI5" s="176">
        <v>0</v>
      </c>
      <c r="AJ5" s="176">
        <v>0</v>
      </c>
      <c r="AK5" s="176">
        <v>0</v>
      </c>
      <c r="AL5" s="176">
        <v>0</v>
      </c>
      <c r="AM5" s="176">
        <v>0</v>
      </c>
      <c r="AN5" s="176">
        <v>0</v>
      </c>
      <c r="AO5" s="176">
        <v>0</v>
      </c>
      <c r="AP5" s="163">
        <v>2132722.3369272724</v>
      </c>
    </row>
    <row r="6" spans="1:42" x14ac:dyDescent="0.25">
      <c r="A6" s="161" t="s">
        <v>8</v>
      </c>
      <c r="B6" s="162">
        <v>222405.33200000002</v>
      </c>
      <c r="C6" s="162">
        <v>200244.49000000002</v>
      </c>
      <c r="D6" s="162">
        <v>279769.11900000001</v>
      </c>
      <c r="E6" s="162">
        <v>242603.5</v>
      </c>
      <c r="F6" s="162">
        <v>315469</v>
      </c>
      <c r="G6" s="162">
        <v>244680.5</v>
      </c>
      <c r="H6" s="162">
        <v>382723</v>
      </c>
      <c r="I6" s="162">
        <v>363022</v>
      </c>
      <c r="J6" s="162">
        <v>389926</v>
      </c>
      <c r="K6" s="162">
        <v>241116</v>
      </c>
      <c r="L6" s="162">
        <v>294132</v>
      </c>
      <c r="M6" s="162">
        <v>251844.5</v>
      </c>
      <c r="N6" s="164">
        <v>3427935.4410000001</v>
      </c>
      <c r="O6" s="161" t="s">
        <v>8</v>
      </c>
      <c r="P6" s="162">
        <v>260521.912775529</v>
      </c>
      <c r="Q6" s="162">
        <v>257083.7873658505</v>
      </c>
      <c r="R6" s="162">
        <v>324153.8</v>
      </c>
      <c r="S6" s="162">
        <v>287469.2</v>
      </c>
      <c r="T6" s="162">
        <v>319802.51701690129</v>
      </c>
      <c r="U6" s="162">
        <v>306125.98977572098</v>
      </c>
      <c r="V6" s="162">
        <v>369419.27317653102</v>
      </c>
      <c r="W6" s="162">
        <v>384400</v>
      </c>
      <c r="X6" s="162">
        <v>396400</v>
      </c>
      <c r="Y6" s="162">
        <v>339000</v>
      </c>
      <c r="Z6" s="162">
        <v>334138.52480560401</v>
      </c>
      <c r="AA6" s="162">
        <v>304882.86615898705</v>
      </c>
      <c r="AB6" s="164">
        <v>3883397.8710751235</v>
      </c>
      <c r="AC6" s="161" t="s">
        <v>8</v>
      </c>
      <c r="AD6" s="162">
        <v>263021.91277552897</v>
      </c>
      <c r="AE6" s="162">
        <v>229465.7873658505</v>
      </c>
      <c r="AF6" s="162">
        <v>348871.8</v>
      </c>
      <c r="AG6" s="175">
        <v>0</v>
      </c>
      <c r="AH6" s="175">
        <v>0</v>
      </c>
      <c r="AI6" s="175">
        <v>0</v>
      </c>
      <c r="AJ6" s="175">
        <v>0</v>
      </c>
      <c r="AK6" s="175">
        <v>0</v>
      </c>
      <c r="AL6" s="175">
        <v>0</v>
      </c>
      <c r="AM6" s="175">
        <v>0</v>
      </c>
      <c r="AN6" s="175">
        <v>0</v>
      </c>
      <c r="AO6" s="175">
        <v>0</v>
      </c>
      <c r="AP6" s="164">
        <v>841359.50014137942</v>
      </c>
    </row>
    <row r="7" spans="1:42" x14ac:dyDescent="0.25">
      <c r="A7" s="165" t="s">
        <v>21</v>
      </c>
      <c r="B7" s="166">
        <v>19875.633999999998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20700</v>
      </c>
      <c r="K7" s="166">
        <v>0</v>
      </c>
      <c r="L7" s="166">
        <v>12420</v>
      </c>
      <c r="M7" s="166">
        <v>0</v>
      </c>
      <c r="N7" s="167">
        <v>52995.633999999998</v>
      </c>
      <c r="O7" s="165" t="s">
        <v>21</v>
      </c>
      <c r="P7" s="166">
        <v>20700</v>
      </c>
      <c r="Q7" s="166">
        <v>11168.5</v>
      </c>
      <c r="R7" s="166">
        <v>16500</v>
      </c>
      <c r="S7" s="166">
        <v>21218</v>
      </c>
      <c r="T7" s="166">
        <v>9573</v>
      </c>
      <c r="U7" s="166">
        <v>0</v>
      </c>
      <c r="V7" s="166">
        <v>0</v>
      </c>
      <c r="W7" s="166">
        <v>0</v>
      </c>
      <c r="X7" s="166">
        <v>0</v>
      </c>
      <c r="Y7" s="166">
        <v>0</v>
      </c>
      <c r="Z7" s="166">
        <v>20700</v>
      </c>
      <c r="AA7" s="166"/>
      <c r="AB7" s="167">
        <v>99859.5</v>
      </c>
      <c r="AC7" s="165" t="s">
        <v>21</v>
      </c>
      <c r="AD7" s="166">
        <v>20700</v>
      </c>
      <c r="AE7" s="166">
        <v>11168.5</v>
      </c>
      <c r="AF7" s="166">
        <v>0</v>
      </c>
      <c r="AG7" s="174"/>
      <c r="AH7" s="174"/>
      <c r="AI7" s="174"/>
      <c r="AJ7" s="174"/>
      <c r="AK7" s="174"/>
      <c r="AL7" s="174"/>
      <c r="AM7" s="174"/>
      <c r="AN7" s="174"/>
      <c r="AO7" s="174"/>
      <c r="AP7" s="167">
        <v>31868.5</v>
      </c>
    </row>
    <row r="8" spans="1:42" x14ac:dyDescent="0.25">
      <c r="A8" s="165" t="s">
        <v>24</v>
      </c>
      <c r="B8" s="166">
        <v>15907.231</v>
      </c>
      <c r="C8" s="166">
        <v>16795.18</v>
      </c>
      <c r="D8" s="166">
        <v>42482.449000000001</v>
      </c>
      <c r="E8" s="166">
        <v>43883.5</v>
      </c>
      <c r="F8" s="166">
        <v>30015</v>
      </c>
      <c r="G8" s="166">
        <v>6727.5</v>
      </c>
      <c r="H8" s="166">
        <v>0</v>
      </c>
      <c r="I8" s="166">
        <v>8073</v>
      </c>
      <c r="J8" s="166">
        <v>20700</v>
      </c>
      <c r="K8" s="166">
        <v>24115.5</v>
      </c>
      <c r="L8" s="166">
        <v>0</v>
      </c>
      <c r="M8" s="166">
        <v>4657.5</v>
      </c>
      <c r="N8" s="167">
        <v>213356.86</v>
      </c>
      <c r="O8" s="165" t="s">
        <v>24</v>
      </c>
      <c r="P8" s="166">
        <v>10000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42000</v>
      </c>
      <c r="Y8" s="166">
        <v>24000</v>
      </c>
      <c r="Z8" s="166">
        <v>11500</v>
      </c>
      <c r="AA8" s="166">
        <v>22800</v>
      </c>
      <c r="AB8" s="167">
        <v>191000</v>
      </c>
      <c r="AC8" s="165" t="s">
        <v>24</v>
      </c>
      <c r="AD8" s="166">
        <v>12500</v>
      </c>
      <c r="AE8" s="166">
        <v>18500</v>
      </c>
      <c r="AF8" s="166">
        <v>7000</v>
      </c>
      <c r="AG8" s="174"/>
      <c r="AH8" s="174"/>
      <c r="AI8" s="174"/>
      <c r="AJ8" s="174"/>
      <c r="AK8" s="174"/>
      <c r="AL8" s="174"/>
      <c r="AM8" s="174"/>
      <c r="AN8" s="174"/>
      <c r="AO8" s="174"/>
      <c r="AP8" s="167">
        <v>38000</v>
      </c>
    </row>
    <row r="9" spans="1:42" x14ac:dyDescent="0.25">
      <c r="A9" s="165" t="s">
        <v>41</v>
      </c>
      <c r="B9" s="166">
        <v>0</v>
      </c>
      <c r="C9" s="166">
        <v>0</v>
      </c>
      <c r="D9" s="166">
        <v>0</v>
      </c>
      <c r="E9" s="166">
        <v>20700</v>
      </c>
      <c r="F9" s="166">
        <v>21217.5</v>
      </c>
      <c r="G9" s="166">
        <v>21217.5</v>
      </c>
      <c r="H9" s="166">
        <v>0</v>
      </c>
      <c r="I9" s="166">
        <v>21217.5</v>
      </c>
      <c r="J9" s="166">
        <v>21217.5</v>
      </c>
      <c r="K9" s="166">
        <v>0</v>
      </c>
      <c r="L9" s="166">
        <v>0</v>
      </c>
      <c r="M9" s="166">
        <v>21217.5</v>
      </c>
      <c r="N9" s="167">
        <v>126787.5</v>
      </c>
      <c r="O9" s="165" t="s">
        <v>41</v>
      </c>
      <c r="P9" s="166">
        <v>28000</v>
      </c>
      <c r="Q9" s="166">
        <v>0</v>
      </c>
      <c r="R9" s="166">
        <v>21000</v>
      </c>
      <c r="S9" s="166">
        <v>0</v>
      </c>
      <c r="T9" s="166">
        <v>21000</v>
      </c>
      <c r="U9" s="166">
        <v>0</v>
      </c>
      <c r="V9" s="166">
        <v>21000</v>
      </c>
      <c r="W9" s="166">
        <v>21000</v>
      </c>
      <c r="X9" s="166"/>
      <c r="Y9" s="166"/>
      <c r="Z9" s="166">
        <v>21000</v>
      </c>
      <c r="AA9" s="166"/>
      <c r="AB9" s="167">
        <v>133000</v>
      </c>
      <c r="AC9" s="165" t="s">
        <v>41</v>
      </c>
      <c r="AD9" s="166">
        <v>28000</v>
      </c>
      <c r="AE9" s="166">
        <v>0</v>
      </c>
      <c r="AF9" s="166">
        <v>21000</v>
      </c>
      <c r="AG9" s="174"/>
      <c r="AH9" s="174"/>
      <c r="AI9" s="174"/>
      <c r="AJ9" s="174"/>
      <c r="AK9" s="174"/>
      <c r="AL9" s="174"/>
      <c r="AM9" s="174"/>
      <c r="AN9" s="174"/>
      <c r="AO9" s="174"/>
      <c r="AP9" s="167">
        <v>49000</v>
      </c>
    </row>
    <row r="10" spans="1:42" x14ac:dyDescent="0.25">
      <c r="A10" s="165" t="s">
        <v>37</v>
      </c>
      <c r="B10" s="166">
        <v>36743.944000000003</v>
      </c>
      <c r="C10" s="166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33637.5</v>
      </c>
      <c r="I10" s="166">
        <v>33637.5</v>
      </c>
      <c r="J10" s="166">
        <v>0</v>
      </c>
      <c r="K10" s="166">
        <v>33637.5</v>
      </c>
      <c r="L10" s="166">
        <v>33637.5</v>
      </c>
      <c r="M10" s="166">
        <v>0</v>
      </c>
      <c r="N10" s="167">
        <v>171293.94400000002</v>
      </c>
      <c r="O10" s="165" t="s">
        <v>37</v>
      </c>
      <c r="P10" s="166">
        <v>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0</v>
      </c>
      <c r="W10" s="166">
        <v>0</v>
      </c>
      <c r="X10" s="166">
        <v>33000</v>
      </c>
      <c r="Y10" s="166">
        <v>33000</v>
      </c>
      <c r="Z10" s="166">
        <v>33000</v>
      </c>
      <c r="AA10" s="166">
        <v>33000</v>
      </c>
      <c r="AB10" s="167">
        <v>132000</v>
      </c>
      <c r="AC10" s="165" t="s">
        <v>37</v>
      </c>
      <c r="AD10" s="166">
        <v>0</v>
      </c>
      <c r="AE10" s="166">
        <v>0</v>
      </c>
      <c r="AF10" s="166">
        <v>0</v>
      </c>
      <c r="AG10" s="174"/>
      <c r="AH10" s="174"/>
      <c r="AI10" s="174"/>
      <c r="AJ10" s="174"/>
      <c r="AK10" s="174"/>
      <c r="AL10" s="174"/>
      <c r="AM10" s="174"/>
      <c r="AN10" s="174"/>
      <c r="AO10" s="174"/>
      <c r="AP10" s="167">
        <v>0</v>
      </c>
    </row>
    <row r="11" spans="1:42" x14ac:dyDescent="0.25">
      <c r="A11" s="165" t="s">
        <v>20</v>
      </c>
      <c r="B11" s="166">
        <v>149878.52300000002</v>
      </c>
      <c r="C11" s="166">
        <v>162207.17800000001</v>
      </c>
      <c r="D11" s="166">
        <v>195325.247</v>
      </c>
      <c r="E11" s="166">
        <v>115402.5</v>
      </c>
      <c r="F11" s="166">
        <v>210934</v>
      </c>
      <c r="G11" s="166">
        <v>174300.5</v>
      </c>
      <c r="H11" s="166">
        <v>265767.5</v>
      </c>
      <c r="I11" s="166">
        <v>258176.5</v>
      </c>
      <c r="J11" s="166">
        <v>284873.5</v>
      </c>
      <c r="K11" s="166">
        <v>141445</v>
      </c>
      <c r="L11" s="166">
        <v>214851</v>
      </c>
      <c r="M11" s="166">
        <v>184569.5</v>
      </c>
      <c r="N11" s="167">
        <v>2357730.9479999999</v>
      </c>
      <c r="O11" s="165" t="s">
        <v>20</v>
      </c>
      <c r="P11" s="166">
        <v>123167.912775529</v>
      </c>
      <c r="Q11" s="166">
        <v>178579.2873658505</v>
      </c>
      <c r="R11" s="166">
        <v>212000</v>
      </c>
      <c r="S11" s="166">
        <v>180692</v>
      </c>
      <c r="T11" s="166">
        <v>196654.51701690126</v>
      </c>
      <c r="U11" s="166">
        <v>210346.38977572101</v>
      </c>
      <c r="V11" s="166">
        <v>310127.27317653102</v>
      </c>
      <c r="W11" s="166">
        <v>298000</v>
      </c>
      <c r="X11" s="166">
        <v>280000</v>
      </c>
      <c r="Y11" s="166">
        <v>220000</v>
      </c>
      <c r="Z11" s="166">
        <v>191561.12480560399</v>
      </c>
      <c r="AA11" s="166">
        <v>184685.26615898701</v>
      </c>
      <c r="AB11" s="167">
        <v>2585813.7710751239</v>
      </c>
      <c r="AC11" s="165" t="s">
        <v>20</v>
      </c>
      <c r="AD11" s="166">
        <v>123167.912775529</v>
      </c>
      <c r="AE11" s="166">
        <v>178579.2873658505</v>
      </c>
      <c r="AF11" s="166">
        <v>253218</v>
      </c>
      <c r="AG11" s="174"/>
      <c r="AH11" s="174"/>
      <c r="AI11" s="174"/>
      <c r="AJ11" s="174"/>
      <c r="AK11" s="174"/>
      <c r="AL11" s="174"/>
      <c r="AM11" s="174"/>
      <c r="AN11" s="174"/>
      <c r="AO11" s="174"/>
      <c r="AP11" s="167">
        <v>554965.20014137949</v>
      </c>
    </row>
    <row r="12" spans="1:42" x14ac:dyDescent="0.25">
      <c r="A12" s="165" t="s">
        <v>40</v>
      </c>
      <c r="B12" s="166">
        <v>0</v>
      </c>
      <c r="C12" s="166">
        <v>21242.132000000001</v>
      </c>
      <c r="D12" s="166">
        <v>41961.423000000003</v>
      </c>
      <c r="E12" s="166">
        <v>62617.5</v>
      </c>
      <c r="F12" s="166">
        <v>53302.5</v>
      </c>
      <c r="G12" s="166">
        <v>42435</v>
      </c>
      <c r="H12" s="166">
        <v>83318</v>
      </c>
      <c r="I12" s="166">
        <v>41917.5</v>
      </c>
      <c r="J12" s="166">
        <v>42435</v>
      </c>
      <c r="K12" s="166">
        <v>41918</v>
      </c>
      <c r="L12" s="166">
        <v>33223.5</v>
      </c>
      <c r="M12" s="166">
        <v>41400</v>
      </c>
      <c r="N12" s="167">
        <v>505770.55499999999</v>
      </c>
      <c r="O12" s="165" t="s">
        <v>40</v>
      </c>
      <c r="P12" s="166">
        <v>78654</v>
      </c>
      <c r="Q12" s="166">
        <v>42436</v>
      </c>
      <c r="R12" s="166">
        <v>67653.8</v>
      </c>
      <c r="S12" s="166">
        <v>79559.199999999997</v>
      </c>
      <c r="T12" s="166">
        <v>79775</v>
      </c>
      <c r="U12" s="166">
        <v>89779.6</v>
      </c>
      <c r="V12" s="166">
        <v>38292</v>
      </c>
      <c r="W12" s="166">
        <v>41400</v>
      </c>
      <c r="X12" s="166">
        <v>41400</v>
      </c>
      <c r="Y12" s="166">
        <v>62000</v>
      </c>
      <c r="Z12" s="166">
        <v>56377.4</v>
      </c>
      <c r="AA12" s="166">
        <v>64397.600000000006</v>
      </c>
      <c r="AB12" s="167">
        <v>741724.6</v>
      </c>
      <c r="AC12" s="165" t="s">
        <v>40</v>
      </c>
      <c r="AD12" s="166">
        <v>78654</v>
      </c>
      <c r="AE12" s="166">
        <v>21218</v>
      </c>
      <c r="AF12" s="166">
        <v>67653.8</v>
      </c>
      <c r="AG12" s="174"/>
      <c r="AH12" s="174"/>
      <c r="AI12" s="174"/>
      <c r="AJ12" s="174"/>
      <c r="AK12" s="174"/>
      <c r="AL12" s="174"/>
      <c r="AM12" s="174"/>
      <c r="AN12" s="174"/>
      <c r="AO12" s="174"/>
      <c r="AP12" s="167">
        <v>167525.79999999999</v>
      </c>
    </row>
    <row r="13" spans="1:42" x14ac:dyDescent="0.25">
      <c r="A13" s="161" t="s">
        <v>9</v>
      </c>
      <c r="B13" s="162">
        <v>256249.54600000003</v>
      </c>
      <c r="C13" s="162">
        <v>377541.30400000006</v>
      </c>
      <c r="D13" s="162">
        <v>488786.88500000001</v>
      </c>
      <c r="E13" s="162">
        <v>597019.272</v>
      </c>
      <c r="F13" s="162">
        <v>546478.5</v>
      </c>
      <c r="G13" s="162">
        <v>634145</v>
      </c>
      <c r="H13" s="162">
        <v>524745.5</v>
      </c>
      <c r="I13" s="162">
        <v>456371</v>
      </c>
      <c r="J13" s="162">
        <v>500520.5</v>
      </c>
      <c r="K13" s="162">
        <v>529853</v>
      </c>
      <c r="L13" s="162">
        <v>406031</v>
      </c>
      <c r="M13" s="162">
        <v>389994</v>
      </c>
      <c r="N13" s="164">
        <v>5707735.5070000002</v>
      </c>
      <c r="O13" s="161" t="s">
        <v>9</v>
      </c>
      <c r="P13" s="162">
        <v>440056.63713174604</v>
      </c>
      <c r="Q13" s="162">
        <v>451424.45248278702</v>
      </c>
      <c r="R13" s="162">
        <v>384629</v>
      </c>
      <c r="S13" s="162">
        <v>498525.681273897</v>
      </c>
      <c r="T13" s="162">
        <v>470570.32290902</v>
      </c>
      <c r="U13" s="162">
        <v>551057.86570999597</v>
      </c>
      <c r="V13" s="162">
        <v>491648.44920149399</v>
      </c>
      <c r="W13" s="162">
        <v>395500</v>
      </c>
      <c r="X13" s="162">
        <v>344036</v>
      </c>
      <c r="Y13" s="162">
        <v>384186</v>
      </c>
      <c r="Z13" s="162">
        <v>359914.57549313037</v>
      </c>
      <c r="AA13" s="162">
        <v>343755.23265392554</v>
      </c>
      <c r="AB13" s="164">
        <v>5115304.2168559954</v>
      </c>
      <c r="AC13" s="161" t="s">
        <v>9</v>
      </c>
      <c r="AD13" s="162">
        <v>425636</v>
      </c>
      <c r="AE13" s="162">
        <v>466797.83678589301</v>
      </c>
      <c r="AF13" s="162">
        <v>398929</v>
      </c>
      <c r="AG13" s="175">
        <v>0</v>
      </c>
      <c r="AH13" s="175">
        <v>0</v>
      </c>
      <c r="AI13" s="175">
        <v>0</v>
      </c>
      <c r="AJ13" s="175">
        <v>0</v>
      </c>
      <c r="AK13" s="175">
        <v>0</v>
      </c>
      <c r="AL13" s="175">
        <v>0</v>
      </c>
      <c r="AM13" s="175">
        <v>0</v>
      </c>
      <c r="AN13" s="175">
        <v>0</v>
      </c>
      <c r="AO13" s="175">
        <v>0</v>
      </c>
      <c r="AP13" s="164">
        <v>1291362.836785893</v>
      </c>
    </row>
    <row r="14" spans="1:42" x14ac:dyDescent="0.25">
      <c r="A14" s="165" t="s">
        <v>27</v>
      </c>
      <c r="B14" s="166">
        <v>3648.9609999999998</v>
      </c>
      <c r="C14" s="166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7">
        <v>3648.9609999999998</v>
      </c>
      <c r="O14" s="165" t="s">
        <v>27</v>
      </c>
      <c r="P14" s="166">
        <v>0</v>
      </c>
      <c r="Q14" s="166">
        <v>0</v>
      </c>
      <c r="R14" s="166">
        <v>0</v>
      </c>
      <c r="S14" s="166">
        <v>0</v>
      </c>
      <c r="T14" s="166">
        <v>0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0</v>
      </c>
      <c r="AF14" s="166">
        <v>0</v>
      </c>
      <c r="AG14" s="174"/>
      <c r="AH14" s="174"/>
      <c r="AI14" s="174"/>
      <c r="AJ14" s="174"/>
      <c r="AK14" s="174"/>
      <c r="AL14" s="174"/>
      <c r="AM14" s="174"/>
      <c r="AN14" s="174"/>
      <c r="AO14" s="174"/>
      <c r="AP14" s="167">
        <v>0</v>
      </c>
    </row>
    <row r="15" spans="1:42" x14ac:dyDescent="0.25">
      <c r="A15" s="165" t="s">
        <v>29</v>
      </c>
      <c r="B15" s="166">
        <v>190002.12800000003</v>
      </c>
      <c r="C15" s="166">
        <v>297454.45900000003</v>
      </c>
      <c r="D15" s="166">
        <v>331311.11600000004</v>
      </c>
      <c r="E15" s="166">
        <v>395090.272</v>
      </c>
      <c r="F15" s="166">
        <v>341755</v>
      </c>
      <c r="G15" s="166">
        <v>524952.5</v>
      </c>
      <c r="H15" s="166">
        <v>402386</v>
      </c>
      <c r="I15" s="166">
        <v>387647</v>
      </c>
      <c r="J15" s="166">
        <v>392363</v>
      </c>
      <c r="K15" s="166">
        <v>419175.5</v>
      </c>
      <c r="L15" s="166">
        <v>315675.5</v>
      </c>
      <c r="M15" s="166">
        <v>301812</v>
      </c>
      <c r="N15" s="167">
        <v>4299624.4749999996</v>
      </c>
      <c r="O15" s="165" t="s">
        <v>29</v>
      </c>
      <c r="P15" s="166">
        <v>222149.01415596899</v>
      </c>
      <c r="Q15" s="166">
        <v>236134.615696894</v>
      </c>
      <c r="R15" s="166">
        <v>221000</v>
      </c>
      <c r="S15" s="166">
        <v>277781.681273897</v>
      </c>
      <c r="T15" s="166">
        <v>292688.22105942998</v>
      </c>
      <c r="U15" s="166">
        <v>340670.78620936198</v>
      </c>
      <c r="V15" s="166">
        <v>265648.44920149399</v>
      </c>
      <c r="W15" s="166">
        <v>242500</v>
      </c>
      <c r="X15" s="166">
        <v>196000</v>
      </c>
      <c r="Y15" s="166">
        <v>221282</v>
      </c>
      <c r="Z15" s="166">
        <v>158999.088275683</v>
      </c>
      <c r="AA15" s="166">
        <v>123595.1580443662</v>
      </c>
      <c r="AB15" s="167">
        <v>2272758.9648492574</v>
      </c>
      <c r="AC15" s="165" t="s">
        <v>29</v>
      </c>
      <c r="AD15" s="166">
        <v>228736</v>
      </c>
      <c r="AE15" s="166">
        <v>230808</v>
      </c>
      <c r="AF15" s="166">
        <v>235300</v>
      </c>
      <c r="AG15" s="174"/>
      <c r="AH15" s="174"/>
      <c r="AI15" s="174"/>
      <c r="AJ15" s="174"/>
      <c r="AK15" s="174"/>
      <c r="AL15" s="174"/>
      <c r="AM15" s="174"/>
      <c r="AN15" s="174"/>
      <c r="AO15" s="174"/>
      <c r="AP15" s="167">
        <v>694844</v>
      </c>
    </row>
    <row r="16" spans="1:42" x14ac:dyDescent="0.25">
      <c r="A16" s="165" t="s">
        <v>35</v>
      </c>
      <c r="B16" s="166">
        <v>0</v>
      </c>
      <c r="C16" s="166">
        <v>36</v>
      </c>
      <c r="D16" s="166">
        <v>0</v>
      </c>
      <c r="E16" s="166">
        <v>0</v>
      </c>
      <c r="F16" s="166">
        <v>0</v>
      </c>
      <c r="G16" s="166">
        <v>0</v>
      </c>
      <c r="H16" s="166">
        <v>36</v>
      </c>
      <c r="I16" s="166">
        <v>0</v>
      </c>
      <c r="J16" s="166">
        <v>0</v>
      </c>
      <c r="K16" s="166">
        <v>36</v>
      </c>
      <c r="L16" s="166">
        <v>0</v>
      </c>
      <c r="M16" s="166">
        <v>0</v>
      </c>
      <c r="N16" s="167">
        <v>108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74"/>
      <c r="AH16" s="174"/>
      <c r="AI16" s="174"/>
      <c r="AJ16" s="174"/>
      <c r="AK16" s="174"/>
      <c r="AL16" s="174"/>
      <c r="AM16" s="174"/>
      <c r="AN16" s="174"/>
      <c r="AO16" s="174"/>
      <c r="AP16" s="167">
        <v>36</v>
      </c>
    </row>
    <row r="17" spans="1:42" x14ac:dyDescent="0.25">
      <c r="A17" s="165" t="s">
        <v>33</v>
      </c>
      <c r="B17" s="166">
        <v>0</v>
      </c>
      <c r="C17" s="166">
        <v>37235.085999999996</v>
      </c>
      <c r="D17" s="166">
        <v>21132.582999999999</v>
      </c>
      <c r="E17" s="166">
        <v>40158</v>
      </c>
      <c r="F17" s="166">
        <v>25978.5</v>
      </c>
      <c r="G17" s="166">
        <v>26289</v>
      </c>
      <c r="H17" s="166">
        <v>25875</v>
      </c>
      <c r="I17" s="166">
        <v>25978.5</v>
      </c>
      <c r="J17" s="166">
        <v>25978.5</v>
      </c>
      <c r="K17" s="166">
        <v>25978.5</v>
      </c>
      <c r="L17" s="166">
        <v>26910</v>
      </c>
      <c r="M17" s="166">
        <v>25978.5</v>
      </c>
      <c r="N17" s="167">
        <v>307492.16899999999</v>
      </c>
      <c r="O17" s="165" t="s">
        <v>33</v>
      </c>
      <c r="P17" s="166">
        <v>28000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25000</v>
      </c>
      <c r="Y17" s="166">
        <v>25000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27000</v>
      </c>
      <c r="AE17" s="166">
        <v>23000</v>
      </c>
      <c r="AF17" s="166">
        <v>26000</v>
      </c>
      <c r="AG17" s="174"/>
      <c r="AH17" s="174"/>
      <c r="AI17" s="174"/>
      <c r="AJ17" s="174"/>
      <c r="AK17" s="174"/>
      <c r="AL17" s="174"/>
      <c r="AM17" s="174"/>
      <c r="AN17" s="174"/>
      <c r="AO17" s="174"/>
      <c r="AP17" s="167">
        <v>76000</v>
      </c>
    </row>
    <row r="18" spans="1:42" x14ac:dyDescent="0.25">
      <c r="A18" s="165" t="s">
        <v>31</v>
      </c>
      <c r="B18" s="166">
        <v>31542.288</v>
      </c>
      <c r="C18" s="166">
        <v>23344.873</v>
      </c>
      <c r="D18" s="166">
        <v>19064.114000000001</v>
      </c>
      <c r="E18" s="166">
        <v>23805</v>
      </c>
      <c r="F18" s="166">
        <v>25668</v>
      </c>
      <c r="G18" s="166">
        <v>23287.5</v>
      </c>
      <c r="H18" s="166">
        <v>23287.5</v>
      </c>
      <c r="I18" s="166">
        <v>23287.5</v>
      </c>
      <c r="J18" s="166">
        <v>23287.5</v>
      </c>
      <c r="K18" s="166">
        <v>23287.5</v>
      </c>
      <c r="L18" s="166">
        <v>23287.5</v>
      </c>
      <c r="M18" s="166">
        <v>23287.5</v>
      </c>
      <c r="N18" s="167">
        <v>286436.77500000002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25000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74"/>
      <c r="AH18" s="174"/>
      <c r="AI18" s="174"/>
      <c r="AJ18" s="174"/>
      <c r="AK18" s="174"/>
      <c r="AL18" s="174"/>
      <c r="AM18" s="174"/>
      <c r="AN18" s="174"/>
      <c r="AO18" s="174"/>
      <c r="AP18" s="167">
        <v>71700</v>
      </c>
    </row>
    <row r="19" spans="1:42" x14ac:dyDescent="0.25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74"/>
      <c r="AH19" s="174"/>
      <c r="AI19" s="174"/>
      <c r="AJ19" s="174"/>
      <c r="AK19" s="174"/>
      <c r="AL19" s="174"/>
      <c r="AM19" s="174"/>
      <c r="AN19" s="174"/>
      <c r="AO19" s="174"/>
      <c r="AP19" s="167">
        <v>0</v>
      </c>
    </row>
    <row r="20" spans="1:42" x14ac:dyDescent="0.25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74"/>
      <c r="AH20" s="174"/>
      <c r="AI20" s="174"/>
      <c r="AJ20" s="174"/>
      <c r="AK20" s="174"/>
      <c r="AL20" s="174"/>
      <c r="AM20" s="174"/>
      <c r="AN20" s="174"/>
      <c r="AO20" s="174"/>
      <c r="AP20" s="167">
        <v>0</v>
      </c>
    </row>
    <row r="21" spans="1:42" x14ac:dyDescent="0.25">
      <c r="A21" s="165" t="s">
        <v>25</v>
      </c>
      <c r="B21" s="166">
        <v>31056.169000000002</v>
      </c>
      <c r="C21" s="166">
        <v>19470.885999999999</v>
      </c>
      <c r="D21" s="166">
        <v>117279.07200000001</v>
      </c>
      <c r="E21" s="166">
        <v>137966</v>
      </c>
      <c r="F21" s="166">
        <v>153077</v>
      </c>
      <c r="G21" s="166">
        <v>59616</v>
      </c>
      <c r="H21" s="166">
        <v>73161</v>
      </c>
      <c r="I21" s="166">
        <v>19458</v>
      </c>
      <c r="J21" s="166">
        <v>58891.5</v>
      </c>
      <c r="K21" s="166">
        <v>61375.5</v>
      </c>
      <c r="L21" s="166">
        <v>40158</v>
      </c>
      <c r="M21" s="166">
        <v>38916</v>
      </c>
      <c r="N21" s="167">
        <v>810425.12699999998</v>
      </c>
      <c r="O21" s="165" t="s">
        <v>25</v>
      </c>
      <c r="P21" s="166">
        <v>164907.62297577699</v>
      </c>
      <c r="Q21" s="166">
        <v>169289.83678589301</v>
      </c>
      <c r="R21" s="166">
        <v>113893</v>
      </c>
      <c r="S21" s="166">
        <v>169744</v>
      </c>
      <c r="T21" s="166">
        <v>131882.10184958999</v>
      </c>
      <c r="U21" s="166">
        <v>159351.07950063399</v>
      </c>
      <c r="V21" s="166">
        <v>178000</v>
      </c>
      <c r="W21" s="166">
        <v>105000</v>
      </c>
      <c r="X21" s="166">
        <v>100000</v>
      </c>
      <c r="Y21" s="166">
        <v>114904</v>
      </c>
      <c r="Z21" s="166">
        <v>149915.48721744734</v>
      </c>
      <c r="AA21" s="166">
        <v>165124.07460955932</v>
      </c>
      <c r="AB21" s="167">
        <v>1873810.451017539</v>
      </c>
      <c r="AC21" s="165" t="s">
        <v>25</v>
      </c>
      <c r="AD21" s="166">
        <v>144900</v>
      </c>
      <c r="AE21" s="166">
        <v>189989.83678589301</v>
      </c>
      <c r="AF21" s="166">
        <v>113893</v>
      </c>
      <c r="AG21" s="174"/>
      <c r="AH21" s="174"/>
      <c r="AI21" s="174"/>
      <c r="AJ21" s="174"/>
      <c r="AK21" s="174"/>
      <c r="AL21" s="174"/>
      <c r="AM21" s="174"/>
      <c r="AN21" s="174"/>
      <c r="AO21" s="174"/>
      <c r="AP21" s="167">
        <v>448782.83678589301</v>
      </c>
    </row>
    <row r="22" spans="1:42" ht="21" x14ac:dyDescent="0.35">
      <c r="O22" s="173"/>
      <c r="P22" s="180"/>
    </row>
    <row r="24" spans="1:42" x14ac:dyDescent="0.25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4" ma:contentTypeDescription="Create a new document." ma:contentTypeScope="" ma:versionID="929f45dc12b223a050577be3547903b9">
  <xsd:schema xmlns:xsd="http://www.w3.org/2001/XMLSchema" xmlns:xs="http://www.w3.org/2001/XMLSchema" xmlns:p="http://schemas.microsoft.com/office/2006/metadata/properties" xmlns:ns2="86188036-7031-439f-b338-c45e1e3624d8" xmlns:ns3="baa5e718-00f4-480b-9734-1b4d3bb77b2a" targetNamespace="http://schemas.microsoft.com/office/2006/metadata/properties" ma:root="true" ma:fieldsID="d8834eae036f574faad5cfeed3e6518a" ns2:_="" ns3:_="">
    <xsd:import namespace="86188036-7031-439f-b338-c45e1e3624d8"/>
    <xsd:import namespace="baa5e718-00f4-480b-9734-1b4d3bb77b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5e718-00f4-480b-9734-1b4d3bb77b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WorkbookDrillPathInfo xmlns:xsi="http://www.w3.org/2001/XMLSchema-instance" xmlns:xsd="http://www.w3.org/2001/XMLSchema" xmlns="http://www.infor.com/qaa/DrillPath">
  <CurrentDrillPath>
    <DrillPathNode AnalysisType="NONE" Id="564efea5-9bf3-404b-8712-cd34655c389e" Name="Region" HandleSummaryReportOnly="false" Source="">
      <SuppressZero>false</SuppressZero>
      <Children/>
    </DrillPathNode>
    <DrillPathNode AnalysisType="NONE" Id="97bfc21c-c745-4419-8ade-1ac8ee14f188" Name="Country" HandleSummaryReportOnly="false" Source="">
      <SuppressZero>false</SuppressZero>
      <Children/>
    </DrillPathNode>
    <DrillPathNode AnalysisType="NONE" Id="0a2bae63-34a4-469d-87db-ca198e184a64" Name="Grade" HandleSummaryReportOnly="false" Source="">
      <SuppressZero>false</SuppressZero>
      <Children/>
    </DrillPathNode>
    <DrillPathNode AnalysisType="NONE" Id="ee6ab749-8d0e-459b-a43e-1a52643d3194" Name="Rail Billings - Nutrien" HandleSummaryReportOnly="false" Source="">
      <SuppressZero>false</SuppressZero>
      <Children/>
    </DrillPathNode>
  </CurrentDrillPath>
  <SavedDrillPath/>
</WorkbookDrillPathInfo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109865-D857-44A7-99D0-02E0FC9FC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baa5e718-00f4-480b-9734-1b4d3bb77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0E66E2-0C78-4576-950A-D9A28CCA6B27}">
  <ds:schemaRefs>
    <ds:schemaRef ds:uri="http://www.w3.org/2001/XMLSchema"/>
    <ds:schemaRef ds:uri="http://www.infor.com/qaa/DrillPath"/>
  </ds:schemaRefs>
</ds:datastoreItem>
</file>

<file path=customXml/itemProps4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Administrator</cp:lastModifiedBy>
  <cp:lastPrinted>2021-02-03T19:35:32Z</cp:lastPrinted>
  <dcterms:created xsi:type="dcterms:W3CDTF">2018-09-24T16:54:01Z</dcterms:created>
  <dcterms:modified xsi:type="dcterms:W3CDTF">2022-04-04T16:47:20Z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</Properties>
</file>