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195" windowHeight="8190" activeTab="1"/>
  </bookViews>
  <sheets>
    <sheet name="C.pratensis +H2O 30.10.15_" sheetId="1" r:id="rId1"/>
    <sheet name="Graphs" sheetId="2" r:id="rId2"/>
  </sheets>
  <calcPr calcId="145621"/>
</workbook>
</file>

<file path=xl/calcChain.xml><?xml version="1.0" encoding="utf-8"?>
<calcChain xmlns="http://schemas.openxmlformats.org/spreadsheetml/2006/main">
  <c r="L15" i="1" l="1"/>
  <c r="N15" i="1" s="1"/>
  <c r="AK15" i="1"/>
  <c r="E15" i="1" s="1"/>
  <c r="AM15" i="1"/>
  <c r="AN15" i="1"/>
  <c r="AO15" i="1"/>
  <c r="AT15" i="1"/>
  <c r="AU15" i="1" s="1"/>
  <c r="AW15" i="1"/>
  <c r="L23" i="1"/>
  <c r="N23" i="1"/>
  <c r="AK23" i="1"/>
  <c r="E23" i="1" s="1"/>
  <c r="AL23" i="1"/>
  <c r="H23" i="1" s="1"/>
  <c r="AM23" i="1"/>
  <c r="AN23" i="1"/>
  <c r="AO23" i="1"/>
  <c r="AP23" i="1"/>
  <c r="J23" i="1" s="1"/>
  <c r="AQ23" i="1" s="1"/>
  <c r="AT23" i="1"/>
  <c r="AU23" i="1" s="1"/>
  <c r="AW23" i="1"/>
  <c r="L26" i="1"/>
  <c r="N26" i="1"/>
  <c r="AK26" i="1"/>
  <c r="E26" i="1" s="1"/>
  <c r="AL26" i="1"/>
  <c r="H26" i="1" s="1"/>
  <c r="AM26" i="1"/>
  <c r="AN26" i="1"/>
  <c r="AO26" i="1"/>
  <c r="AP26" i="1"/>
  <c r="J26" i="1" s="1"/>
  <c r="AQ26" i="1" s="1"/>
  <c r="AT26" i="1"/>
  <c r="AU26" i="1" s="1"/>
  <c r="AW26" i="1"/>
  <c r="L29" i="1"/>
  <c r="N29" i="1"/>
  <c r="AK29" i="1"/>
  <c r="E29" i="1" s="1"/>
  <c r="AL29" i="1"/>
  <c r="H29" i="1" s="1"/>
  <c r="AM29" i="1"/>
  <c r="AN29" i="1"/>
  <c r="AO29" i="1"/>
  <c r="AP29" i="1"/>
  <c r="J29" i="1" s="1"/>
  <c r="AQ29" i="1" s="1"/>
  <c r="AT29" i="1"/>
  <c r="AU29" i="1" s="1"/>
  <c r="AW29" i="1"/>
  <c r="L32" i="1"/>
  <c r="N32" i="1"/>
  <c r="AK32" i="1"/>
  <c r="E32" i="1" s="1"/>
  <c r="AL32" i="1"/>
  <c r="H32" i="1" s="1"/>
  <c r="AM32" i="1"/>
  <c r="AN32" i="1"/>
  <c r="AO32" i="1"/>
  <c r="AP32" i="1"/>
  <c r="J32" i="1" s="1"/>
  <c r="AQ32" i="1" s="1"/>
  <c r="AT32" i="1"/>
  <c r="AU32" i="1" s="1"/>
  <c r="AW32" i="1"/>
  <c r="L35" i="1"/>
  <c r="N35" i="1"/>
  <c r="AK35" i="1"/>
  <c r="E35" i="1" s="1"/>
  <c r="AL35" i="1"/>
  <c r="H35" i="1" s="1"/>
  <c r="AM35" i="1"/>
  <c r="AN35" i="1"/>
  <c r="AO35" i="1"/>
  <c r="AP35" i="1"/>
  <c r="J35" i="1" s="1"/>
  <c r="AQ35" i="1" s="1"/>
  <c r="AT35" i="1"/>
  <c r="AU35" i="1" s="1"/>
  <c r="AW35" i="1"/>
  <c r="L38" i="1"/>
  <c r="N38" i="1"/>
  <c r="AK38" i="1"/>
  <c r="E38" i="1" s="1"/>
  <c r="AL38" i="1"/>
  <c r="H38" i="1" s="1"/>
  <c r="AM38" i="1"/>
  <c r="AN38" i="1"/>
  <c r="AO38" i="1"/>
  <c r="AP38" i="1"/>
  <c r="J38" i="1" s="1"/>
  <c r="AQ38" i="1" s="1"/>
  <c r="AT38" i="1"/>
  <c r="AU38" i="1" s="1"/>
  <c r="AW38" i="1"/>
  <c r="L41" i="1"/>
  <c r="N41" i="1" s="1"/>
  <c r="AK41" i="1"/>
  <c r="AM41" i="1"/>
  <c r="AN41" i="1"/>
  <c r="AO41" i="1"/>
  <c r="AT41" i="1"/>
  <c r="AU41" i="1" s="1"/>
  <c r="AX41" i="1" s="1"/>
  <c r="AW41" i="1"/>
  <c r="L44" i="1"/>
  <c r="N44" i="1" s="1"/>
  <c r="AK44" i="1"/>
  <c r="AM44" i="1"/>
  <c r="AN44" i="1"/>
  <c r="AO44" i="1"/>
  <c r="AT44" i="1"/>
  <c r="AU44" i="1" s="1"/>
  <c r="AX44" i="1" s="1"/>
  <c r="AW44" i="1"/>
  <c r="L47" i="1"/>
  <c r="N47" i="1"/>
  <c r="BC47" i="1" s="1"/>
  <c r="AK47" i="1"/>
  <c r="E47" i="1" s="1"/>
  <c r="AL47" i="1"/>
  <c r="H47" i="1" s="1"/>
  <c r="AM47" i="1"/>
  <c r="AN47" i="1"/>
  <c r="AO47" i="1"/>
  <c r="AP47" i="1"/>
  <c r="J47" i="1" s="1"/>
  <c r="AQ47" i="1" s="1"/>
  <c r="AT47" i="1"/>
  <c r="AU47" i="1" s="1"/>
  <c r="AW47" i="1"/>
  <c r="L50" i="1"/>
  <c r="N50" i="1" s="1"/>
  <c r="AK50" i="1"/>
  <c r="E50" i="1" s="1"/>
  <c r="AM50" i="1"/>
  <c r="AN50" i="1"/>
  <c r="AO50" i="1"/>
  <c r="AT50" i="1"/>
  <c r="AU50" i="1"/>
  <c r="AX50" i="1" s="1"/>
  <c r="AW50" i="1"/>
  <c r="L53" i="1"/>
  <c r="N53" i="1" s="1"/>
  <c r="AK53" i="1"/>
  <c r="E53" i="1" s="1"/>
  <c r="AM53" i="1"/>
  <c r="AN53" i="1"/>
  <c r="AO53" i="1"/>
  <c r="AT53" i="1"/>
  <c r="AU53" i="1"/>
  <c r="AX53" i="1" s="1"/>
  <c r="AW53" i="1"/>
  <c r="L56" i="1"/>
  <c r="N56" i="1" s="1"/>
  <c r="AK56" i="1"/>
  <c r="E56" i="1" s="1"/>
  <c r="AM56" i="1"/>
  <c r="AN56" i="1"/>
  <c r="AO56" i="1"/>
  <c r="AT56" i="1"/>
  <c r="AU56" i="1"/>
  <c r="AX56" i="1" s="1"/>
  <c r="AW56" i="1"/>
  <c r="L59" i="1"/>
  <c r="N59" i="1" s="1"/>
  <c r="AK59" i="1"/>
  <c r="E59" i="1" s="1"/>
  <c r="AM59" i="1"/>
  <c r="AN59" i="1"/>
  <c r="AO59" i="1"/>
  <c r="AT59" i="1"/>
  <c r="AU59" i="1"/>
  <c r="AX59" i="1" s="1"/>
  <c r="AW59" i="1"/>
  <c r="L74" i="1"/>
  <c r="N74" i="1" s="1"/>
  <c r="AK74" i="1"/>
  <c r="AM74" i="1"/>
  <c r="AN74" i="1"/>
  <c r="AO74" i="1"/>
  <c r="AT74" i="1"/>
  <c r="AU74" i="1"/>
  <c r="AX74" i="1" s="1"/>
  <c r="AW74" i="1"/>
  <c r="L75" i="1"/>
  <c r="N75" i="1" s="1"/>
  <c r="AK75" i="1"/>
  <c r="AL75" i="1" s="1"/>
  <c r="H75" i="1" s="1"/>
  <c r="AM75" i="1"/>
  <c r="AN75" i="1"/>
  <c r="AO75" i="1"/>
  <c r="AP75" i="1" s="1"/>
  <c r="J75" i="1" s="1"/>
  <c r="AQ75" i="1" s="1"/>
  <c r="AT75" i="1"/>
  <c r="AU75" i="1" s="1"/>
  <c r="AW75" i="1"/>
  <c r="L76" i="1"/>
  <c r="N76" i="1"/>
  <c r="AK76" i="1"/>
  <c r="E76" i="1" s="1"/>
  <c r="AL76" i="1"/>
  <c r="H76" i="1" s="1"/>
  <c r="AM76" i="1"/>
  <c r="AN76" i="1"/>
  <c r="AO76" i="1"/>
  <c r="AP76" i="1"/>
  <c r="J76" i="1" s="1"/>
  <c r="AQ76" i="1" s="1"/>
  <c r="AT76" i="1"/>
  <c r="AU76" i="1" s="1"/>
  <c r="AW76" i="1"/>
  <c r="L77" i="1"/>
  <c r="N77" i="1" s="1"/>
  <c r="AK77" i="1"/>
  <c r="AM77" i="1"/>
  <c r="AN77" i="1"/>
  <c r="AO77" i="1"/>
  <c r="AT77" i="1"/>
  <c r="AU77" i="1" s="1"/>
  <c r="AW77" i="1"/>
  <c r="AX77" i="1"/>
  <c r="L78" i="1"/>
  <c r="N78" i="1"/>
  <c r="AK78" i="1"/>
  <c r="E78" i="1" s="1"/>
  <c r="AL78" i="1"/>
  <c r="H78" i="1" s="1"/>
  <c r="AM78" i="1"/>
  <c r="AN78" i="1"/>
  <c r="AO78" i="1"/>
  <c r="AP78" i="1"/>
  <c r="J78" i="1" s="1"/>
  <c r="AQ78" i="1" s="1"/>
  <c r="AT78" i="1"/>
  <c r="AU78" i="1" s="1"/>
  <c r="AW78" i="1"/>
  <c r="L80" i="1"/>
  <c r="N80" i="1" s="1"/>
  <c r="AK80" i="1"/>
  <c r="AM80" i="1"/>
  <c r="AN80" i="1"/>
  <c r="AO80" i="1"/>
  <c r="AT80" i="1"/>
  <c r="AU80" i="1" s="1"/>
  <c r="AW80" i="1"/>
  <c r="AX80" i="1"/>
  <c r="L81" i="1"/>
  <c r="N81" i="1"/>
  <c r="AK81" i="1"/>
  <c r="E81" i="1" s="1"/>
  <c r="AL81" i="1"/>
  <c r="H81" i="1" s="1"/>
  <c r="AM81" i="1"/>
  <c r="AN81" i="1"/>
  <c r="AO81" i="1"/>
  <c r="AP81" i="1"/>
  <c r="J81" i="1" s="1"/>
  <c r="AQ81" i="1" s="1"/>
  <c r="AT81" i="1"/>
  <c r="AU81" i="1" s="1"/>
  <c r="AW81" i="1"/>
  <c r="L82" i="1"/>
  <c r="N82" i="1" s="1"/>
  <c r="AK82" i="1"/>
  <c r="AM82" i="1"/>
  <c r="AN82" i="1"/>
  <c r="AO82" i="1"/>
  <c r="AT82" i="1"/>
  <c r="AU82" i="1" s="1"/>
  <c r="AW82" i="1"/>
  <c r="AX82" i="1"/>
  <c r="L83" i="1"/>
  <c r="N83" i="1"/>
  <c r="AK83" i="1"/>
  <c r="E83" i="1" s="1"/>
  <c r="AL83" i="1"/>
  <c r="H83" i="1" s="1"/>
  <c r="AM83" i="1"/>
  <c r="AN83" i="1"/>
  <c r="AO83" i="1"/>
  <c r="AP83" i="1"/>
  <c r="J83" i="1" s="1"/>
  <c r="AQ83" i="1" s="1"/>
  <c r="AT83" i="1"/>
  <c r="AU83" i="1" s="1"/>
  <c r="AW83" i="1"/>
  <c r="L84" i="1"/>
  <c r="N84" i="1" s="1"/>
  <c r="AK84" i="1"/>
  <c r="AM84" i="1"/>
  <c r="AN84" i="1"/>
  <c r="AO84" i="1"/>
  <c r="AT84" i="1"/>
  <c r="AU84" i="1" s="1"/>
  <c r="AW84" i="1"/>
  <c r="AX84" i="1"/>
  <c r="L85" i="1"/>
  <c r="N85" i="1"/>
  <c r="AK85" i="1"/>
  <c r="E85" i="1" s="1"/>
  <c r="AL85" i="1"/>
  <c r="H85" i="1" s="1"/>
  <c r="AM85" i="1"/>
  <c r="AN85" i="1"/>
  <c r="AO85" i="1"/>
  <c r="AP85" i="1"/>
  <c r="J85" i="1" s="1"/>
  <c r="AQ85" i="1" s="1"/>
  <c r="AT85" i="1"/>
  <c r="AU85" i="1" s="1"/>
  <c r="AW85" i="1"/>
  <c r="L87" i="1"/>
  <c r="N87" i="1" s="1"/>
  <c r="AK87" i="1"/>
  <c r="AM87" i="1"/>
  <c r="AN87" i="1"/>
  <c r="AO87" i="1"/>
  <c r="AT87" i="1"/>
  <c r="AU87" i="1" s="1"/>
  <c r="AW87" i="1"/>
  <c r="AX87" i="1"/>
  <c r="L88" i="1"/>
  <c r="N88" i="1"/>
  <c r="AK88" i="1"/>
  <c r="E88" i="1" s="1"/>
  <c r="AL88" i="1"/>
  <c r="H88" i="1" s="1"/>
  <c r="AM88" i="1"/>
  <c r="AN88" i="1"/>
  <c r="AO88" i="1"/>
  <c r="AP88" i="1"/>
  <c r="J88" i="1" s="1"/>
  <c r="AQ88" i="1" s="1"/>
  <c r="AT88" i="1"/>
  <c r="AU88" i="1" s="1"/>
  <c r="AW88" i="1"/>
  <c r="L89" i="1"/>
  <c r="N89" i="1" s="1"/>
  <c r="AK89" i="1"/>
  <c r="AM89" i="1"/>
  <c r="AN89" i="1"/>
  <c r="AO89" i="1"/>
  <c r="AT89" i="1"/>
  <c r="AU89" i="1" s="1"/>
  <c r="AW89" i="1"/>
  <c r="AX89" i="1"/>
  <c r="L90" i="1"/>
  <c r="N90" i="1"/>
  <c r="AK90" i="1"/>
  <c r="E90" i="1" s="1"/>
  <c r="AL90" i="1"/>
  <c r="H90" i="1" s="1"/>
  <c r="AM90" i="1"/>
  <c r="AN90" i="1"/>
  <c r="AO90" i="1"/>
  <c r="AP90" i="1"/>
  <c r="J90" i="1" s="1"/>
  <c r="AQ90" i="1" s="1"/>
  <c r="AT90" i="1"/>
  <c r="AU90" i="1" s="1"/>
  <c r="AW90" i="1"/>
  <c r="L91" i="1"/>
  <c r="N91" i="1" s="1"/>
  <c r="AK91" i="1"/>
  <c r="AM91" i="1"/>
  <c r="AN91" i="1"/>
  <c r="AO91" i="1"/>
  <c r="AT91" i="1"/>
  <c r="AU91" i="1" s="1"/>
  <c r="AW91" i="1"/>
  <c r="AX91" i="1"/>
  <c r="L92" i="1"/>
  <c r="N92" i="1"/>
  <c r="AK92" i="1"/>
  <c r="E92" i="1" s="1"/>
  <c r="AL92" i="1"/>
  <c r="H92" i="1" s="1"/>
  <c r="AM92" i="1"/>
  <c r="AN92" i="1"/>
  <c r="AO92" i="1"/>
  <c r="AP92" i="1"/>
  <c r="J92" i="1" s="1"/>
  <c r="AQ92" i="1" s="1"/>
  <c r="AT92" i="1"/>
  <c r="AU92" i="1" s="1"/>
  <c r="AW92" i="1"/>
  <c r="L94" i="1"/>
  <c r="N94" i="1" s="1"/>
  <c r="AK94" i="1"/>
  <c r="AM94" i="1"/>
  <c r="AN94" i="1"/>
  <c r="AO94" i="1"/>
  <c r="AT94" i="1"/>
  <c r="AU94" i="1" s="1"/>
  <c r="AW94" i="1"/>
  <c r="AX94" i="1"/>
  <c r="L95" i="1"/>
  <c r="N95" i="1"/>
  <c r="AK95" i="1"/>
  <c r="E95" i="1" s="1"/>
  <c r="AL95" i="1"/>
  <c r="H95" i="1" s="1"/>
  <c r="AM95" i="1"/>
  <c r="AN95" i="1"/>
  <c r="AO95" i="1"/>
  <c r="AP95" i="1"/>
  <c r="J95" i="1" s="1"/>
  <c r="AQ95" i="1" s="1"/>
  <c r="AT95" i="1"/>
  <c r="AU95" i="1" s="1"/>
  <c r="AW95" i="1"/>
  <c r="L96" i="1"/>
  <c r="N96" i="1" s="1"/>
  <c r="AK96" i="1"/>
  <c r="E96" i="1" s="1"/>
  <c r="AM96" i="1"/>
  <c r="AN96" i="1"/>
  <c r="AO96" i="1"/>
  <c r="AT96" i="1"/>
  <c r="AU96" i="1" s="1"/>
  <c r="AW96" i="1"/>
  <c r="L97" i="1"/>
  <c r="N97" i="1" s="1"/>
  <c r="AK97" i="1"/>
  <c r="AL97" i="1" s="1"/>
  <c r="AM97" i="1"/>
  <c r="AN97" i="1"/>
  <c r="AO97" i="1"/>
  <c r="AT97" i="1"/>
  <c r="AU97" i="1" s="1"/>
  <c r="AX97" i="1" s="1"/>
  <c r="AW97" i="1"/>
  <c r="L98" i="1"/>
  <c r="N98" i="1" s="1"/>
  <c r="AK98" i="1"/>
  <c r="AL98" i="1" s="1"/>
  <c r="AM98" i="1"/>
  <c r="AN98" i="1"/>
  <c r="AO98" i="1"/>
  <c r="AT98" i="1"/>
  <c r="AU98" i="1" s="1"/>
  <c r="AW98" i="1"/>
  <c r="L99" i="1"/>
  <c r="N99" i="1" s="1"/>
  <c r="AK99" i="1"/>
  <c r="AL99" i="1" s="1"/>
  <c r="AM99" i="1"/>
  <c r="AN99" i="1"/>
  <c r="AO99" i="1"/>
  <c r="AT99" i="1"/>
  <c r="AU99" i="1" s="1"/>
  <c r="AX99" i="1" s="1"/>
  <c r="AW99" i="1"/>
  <c r="L101" i="1"/>
  <c r="N101" i="1" s="1"/>
  <c r="AK101" i="1"/>
  <c r="AL101" i="1" s="1"/>
  <c r="AM101" i="1"/>
  <c r="AN101" i="1"/>
  <c r="AO101" i="1"/>
  <c r="AT101" i="1"/>
  <c r="AU101" i="1" s="1"/>
  <c r="AW101" i="1"/>
  <c r="L102" i="1"/>
  <c r="N102" i="1" s="1"/>
  <c r="AK102" i="1"/>
  <c r="AL102" i="1" s="1"/>
  <c r="AM102" i="1"/>
  <c r="AN102" i="1"/>
  <c r="AO102" i="1"/>
  <c r="AT102" i="1"/>
  <c r="AU102" i="1" s="1"/>
  <c r="AX102" i="1" s="1"/>
  <c r="AW102" i="1"/>
  <c r="L103" i="1"/>
  <c r="N103" i="1" s="1"/>
  <c r="AK103" i="1"/>
  <c r="AL103" i="1" s="1"/>
  <c r="AM103" i="1"/>
  <c r="AN103" i="1"/>
  <c r="AO103" i="1"/>
  <c r="AT103" i="1"/>
  <c r="AU103" i="1" s="1"/>
  <c r="AW103" i="1"/>
  <c r="L104" i="1"/>
  <c r="N104" i="1" s="1"/>
  <c r="AK104" i="1"/>
  <c r="AL104" i="1" s="1"/>
  <c r="AM104" i="1"/>
  <c r="AN104" i="1"/>
  <c r="AO104" i="1"/>
  <c r="AT104" i="1"/>
  <c r="AU104" i="1" s="1"/>
  <c r="AX104" i="1" s="1"/>
  <c r="AW104" i="1"/>
  <c r="L105" i="1"/>
  <c r="N105" i="1" s="1"/>
  <c r="AK105" i="1"/>
  <c r="AL105" i="1" s="1"/>
  <c r="AM105" i="1"/>
  <c r="AN105" i="1"/>
  <c r="AO105" i="1"/>
  <c r="AT105" i="1"/>
  <c r="AU105" i="1" s="1"/>
  <c r="AW105" i="1"/>
  <c r="L106" i="1"/>
  <c r="N106" i="1" s="1"/>
  <c r="AK106" i="1"/>
  <c r="AL106" i="1" s="1"/>
  <c r="AM106" i="1"/>
  <c r="AN106" i="1"/>
  <c r="AO106" i="1"/>
  <c r="AT106" i="1"/>
  <c r="AU106" i="1" s="1"/>
  <c r="AX106" i="1" s="1"/>
  <c r="AW106" i="1"/>
  <c r="L108" i="1"/>
  <c r="N108" i="1" s="1"/>
  <c r="AK108" i="1"/>
  <c r="AL108" i="1" s="1"/>
  <c r="AM108" i="1"/>
  <c r="AN108" i="1"/>
  <c r="AO108" i="1"/>
  <c r="AT108" i="1"/>
  <c r="AU108" i="1" s="1"/>
  <c r="AW108" i="1"/>
  <c r="L109" i="1"/>
  <c r="N109" i="1" s="1"/>
  <c r="AK109" i="1"/>
  <c r="AL109" i="1" s="1"/>
  <c r="AM109" i="1"/>
  <c r="AN109" i="1"/>
  <c r="AO109" i="1"/>
  <c r="AT109" i="1"/>
  <c r="AU109" i="1" s="1"/>
  <c r="AX109" i="1" s="1"/>
  <c r="AW109" i="1"/>
  <c r="L110" i="1"/>
  <c r="N110" i="1" s="1"/>
  <c r="AK110" i="1"/>
  <c r="AL110" i="1" s="1"/>
  <c r="AM110" i="1"/>
  <c r="AN110" i="1"/>
  <c r="AO110" i="1"/>
  <c r="AP110" i="1" s="1"/>
  <c r="J110" i="1" s="1"/>
  <c r="AQ110" i="1" s="1"/>
  <c r="AT110" i="1"/>
  <c r="AU110" i="1"/>
  <c r="AW110" i="1"/>
  <c r="L111" i="1"/>
  <c r="N111" i="1" s="1"/>
  <c r="AK111" i="1"/>
  <c r="AL111" i="1" s="1"/>
  <c r="AM111" i="1"/>
  <c r="AN111" i="1"/>
  <c r="AO111" i="1"/>
  <c r="AT111" i="1"/>
  <c r="AU111" i="1"/>
  <c r="AW111" i="1"/>
  <c r="L112" i="1"/>
  <c r="N112" i="1" s="1"/>
  <c r="AK112" i="1"/>
  <c r="AL112" i="1" s="1"/>
  <c r="AM112" i="1"/>
  <c r="AN112" i="1"/>
  <c r="AO112" i="1"/>
  <c r="AT112" i="1"/>
  <c r="AU112" i="1"/>
  <c r="AW112" i="1"/>
  <c r="L113" i="1"/>
  <c r="N113" i="1" s="1"/>
  <c r="AK113" i="1"/>
  <c r="AL113" i="1" s="1"/>
  <c r="AM113" i="1"/>
  <c r="AN113" i="1"/>
  <c r="AO113" i="1"/>
  <c r="AT113" i="1"/>
  <c r="AU113" i="1"/>
  <c r="AW113" i="1"/>
  <c r="L115" i="1"/>
  <c r="N115" i="1" s="1"/>
  <c r="AK115" i="1"/>
  <c r="AL115" i="1" s="1"/>
  <c r="AM115" i="1"/>
  <c r="AN115" i="1"/>
  <c r="AO115" i="1"/>
  <c r="AT115" i="1"/>
  <c r="AU115" i="1"/>
  <c r="AW115" i="1"/>
  <c r="L116" i="1"/>
  <c r="N116" i="1" s="1"/>
  <c r="AK116" i="1"/>
  <c r="AL116" i="1" s="1"/>
  <c r="AM116" i="1"/>
  <c r="AN116" i="1"/>
  <c r="AO116" i="1"/>
  <c r="AT116" i="1"/>
  <c r="AU116" i="1"/>
  <c r="AW116" i="1"/>
  <c r="L117" i="1"/>
  <c r="N117" i="1" s="1"/>
  <c r="AK117" i="1"/>
  <c r="AL117" i="1" s="1"/>
  <c r="AM117" i="1"/>
  <c r="AN117" i="1"/>
  <c r="AO117" i="1"/>
  <c r="AT117" i="1"/>
  <c r="AU117" i="1"/>
  <c r="AW117" i="1"/>
  <c r="L118" i="1"/>
  <c r="N118" i="1" s="1"/>
  <c r="AK118" i="1"/>
  <c r="AL118" i="1" s="1"/>
  <c r="AM118" i="1"/>
  <c r="AN118" i="1"/>
  <c r="AO118" i="1"/>
  <c r="AT118" i="1"/>
  <c r="AU118" i="1"/>
  <c r="AW118" i="1"/>
  <c r="L119" i="1"/>
  <c r="N119" i="1" s="1"/>
  <c r="AK119" i="1"/>
  <c r="AL119" i="1" s="1"/>
  <c r="AM119" i="1"/>
  <c r="AN119" i="1"/>
  <c r="AO119" i="1"/>
  <c r="AT119" i="1"/>
  <c r="AU119" i="1"/>
  <c r="AW119" i="1"/>
  <c r="L120" i="1"/>
  <c r="N120" i="1" s="1"/>
  <c r="AK120" i="1"/>
  <c r="E120" i="1" s="1"/>
  <c r="AM120" i="1"/>
  <c r="AN120" i="1"/>
  <c r="AO120" i="1"/>
  <c r="AT120" i="1"/>
  <c r="AU120" i="1" s="1"/>
  <c r="AX120" i="1" s="1"/>
  <c r="AW120" i="1"/>
  <c r="L122" i="1"/>
  <c r="N122" i="1" s="1"/>
  <c r="AK122" i="1"/>
  <c r="E122" i="1" s="1"/>
  <c r="AM122" i="1"/>
  <c r="AN122" i="1"/>
  <c r="AO122" i="1"/>
  <c r="AT122" i="1"/>
  <c r="AU122" i="1" s="1"/>
  <c r="AX122" i="1" s="1"/>
  <c r="AW122" i="1"/>
  <c r="L123" i="1"/>
  <c r="N123" i="1" s="1"/>
  <c r="AK123" i="1"/>
  <c r="E123" i="1" s="1"/>
  <c r="AM123" i="1"/>
  <c r="AN123" i="1"/>
  <c r="AO123" i="1"/>
  <c r="AT123" i="1"/>
  <c r="AU123" i="1" s="1"/>
  <c r="AX123" i="1" s="1"/>
  <c r="AW123" i="1"/>
  <c r="L124" i="1"/>
  <c r="N124" i="1" s="1"/>
  <c r="AK124" i="1"/>
  <c r="E124" i="1" s="1"/>
  <c r="AM124" i="1"/>
  <c r="AN124" i="1"/>
  <c r="AO124" i="1"/>
  <c r="AT124" i="1"/>
  <c r="AU124" i="1" s="1"/>
  <c r="AX124" i="1" s="1"/>
  <c r="AW124" i="1"/>
  <c r="L125" i="1"/>
  <c r="N125" i="1" s="1"/>
  <c r="AK125" i="1"/>
  <c r="E125" i="1" s="1"/>
  <c r="AM125" i="1"/>
  <c r="AN125" i="1"/>
  <c r="AO125" i="1"/>
  <c r="AT125" i="1"/>
  <c r="AU125" i="1" s="1"/>
  <c r="AX125" i="1" s="1"/>
  <c r="AW125" i="1"/>
  <c r="L126" i="1"/>
  <c r="N126" i="1" s="1"/>
  <c r="AK126" i="1"/>
  <c r="E126" i="1" s="1"/>
  <c r="AM126" i="1"/>
  <c r="AN126" i="1"/>
  <c r="AO126" i="1"/>
  <c r="AT126" i="1"/>
  <c r="AU126" i="1" s="1"/>
  <c r="AX126" i="1" s="1"/>
  <c r="AW126" i="1"/>
  <c r="L127" i="1"/>
  <c r="N127" i="1" s="1"/>
  <c r="AK127" i="1"/>
  <c r="E127" i="1" s="1"/>
  <c r="AM127" i="1"/>
  <c r="AN127" i="1"/>
  <c r="AO127" i="1"/>
  <c r="AT127" i="1"/>
  <c r="AU127" i="1" s="1"/>
  <c r="AX127" i="1" s="1"/>
  <c r="AW127" i="1"/>
  <c r="L129" i="1"/>
  <c r="N129" i="1" s="1"/>
  <c r="AK129" i="1"/>
  <c r="E129" i="1" s="1"/>
  <c r="AM129" i="1"/>
  <c r="AN129" i="1"/>
  <c r="AO129" i="1"/>
  <c r="AT129" i="1"/>
  <c r="AU129" i="1" s="1"/>
  <c r="AX129" i="1" s="1"/>
  <c r="AW129" i="1"/>
  <c r="L130" i="1"/>
  <c r="N130" i="1" s="1"/>
  <c r="AK130" i="1"/>
  <c r="E130" i="1" s="1"/>
  <c r="AM130" i="1"/>
  <c r="AN130" i="1"/>
  <c r="AO130" i="1"/>
  <c r="AT130" i="1"/>
  <c r="AU130" i="1" s="1"/>
  <c r="AX130" i="1" s="1"/>
  <c r="AW130" i="1"/>
  <c r="L131" i="1"/>
  <c r="N131" i="1" s="1"/>
  <c r="AK131" i="1"/>
  <c r="E131" i="1" s="1"/>
  <c r="AM131" i="1"/>
  <c r="AN131" i="1"/>
  <c r="AO131" i="1"/>
  <c r="AT131" i="1"/>
  <c r="AU131" i="1" s="1"/>
  <c r="AX131" i="1" s="1"/>
  <c r="AW131" i="1"/>
  <c r="L132" i="1"/>
  <c r="N132" i="1" s="1"/>
  <c r="AK132" i="1"/>
  <c r="E132" i="1" s="1"/>
  <c r="AM132" i="1"/>
  <c r="AN132" i="1"/>
  <c r="AO132" i="1"/>
  <c r="AT132" i="1"/>
  <c r="AU132" i="1" s="1"/>
  <c r="AX132" i="1" s="1"/>
  <c r="AW132" i="1"/>
  <c r="L133" i="1"/>
  <c r="N133" i="1" s="1"/>
  <c r="AK133" i="1"/>
  <c r="E133" i="1" s="1"/>
  <c r="AM133" i="1"/>
  <c r="AN133" i="1"/>
  <c r="AO133" i="1"/>
  <c r="AT133" i="1"/>
  <c r="AU133" i="1" s="1"/>
  <c r="AX133" i="1" s="1"/>
  <c r="AW133" i="1"/>
  <c r="L134" i="1"/>
  <c r="N134" i="1" s="1"/>
  <c r="AK134" i="1"/>
  <c r="E134" i="1" s="1"/>
  <c r="AM134" i="1"/>
  <c r="AN134" i="1"/>
  <c r="AO134" i="1"/>
  <c r="AT134" i="1"/>
  <c r="AU134" i="1" s="1"/>
  <c r="AX134" i="1" s="1"/>
  <c r="AW134" i="1"/>
  <c r="L136" i="1"/>
  <c r="N136" i="1" s="1"/>
  <c r="AK136" i="1"/>
  <c r="E136" i="1" s="1"/>
  <c r="AM136" i="1"/>
  <c r="AN136" i="1"/>
  <c r="AO136" i="1"/>
  <c r="AT136" i="1"/>
  <c r="AU136" i="1" s="1"/>
  <c r="AX136" i="1" s="1"/>
  <c r="AW136" i="1"/>
  <c r="L137" i="1"/>
  <c r="N137" i="1"/>
  <c r="AK137" i="1"/>
  <c r="E137" i="1" s="1"/>
  <c r="AL137" i="1"/>
  <c r="H137" i="1" s="1"/>
  <c r="AM137" i="1"/>
  <c r="AN137" i="1"/>
  <c r="AO137" i="1"/>
  <c r="AP137" i="1"/>
  <c r="J137" i="1" s="1"/>
  <c r="AQ137" i="1" s="1"/>
  <c r="AT137" i="1"/>
  <c r="AU137" i="1" s="1"/>
  <c r="AW137" i="1"/>
  <c r="AX137" i="1" s="1"/>
  <c r="L138" i="1"/>
  <c r="N138" i="1" s="1"/>
  <c r="AK138" i="1"/>
  <c r="E138" i="1" s="1"/>
  <c r="AM138" i="1"/>
  <c r="AN138" i="1"/>
  <c r="AO138" i="1"/>
  <c r="AT138" i="1"/>
  <c r="AU138" i="1" s="1"/>
  <c r="AX138" i="1" s="1"/>
  <c r="AW138" i="1"/>
  <c r="L139" i="1"/>
  <c r="N139" i="1"/>
  <c r="AK139" i="1"/>
  <c r="E139" i="1" s="1"/>
  <c r="AL139" i="1"/>
  <c r="H139" i="1" s="1"/>
  <c r="AM139" i="1"/>
  <c r="AN139" i="1"/>
  <c r="AO139" i="1"/>
  <c r="AP139" i="1"/>
  <c r="J139" i="1" s="1"/>
  <c r="AQ139" i="1" s="1"/>
  <c r="AT139" i="1"/>
  <c r="AU139" i="1" s="1"/>
  <c r="AW139" i="1"/>
  <c r="AX139" i="1" s="1"/>
  <c r="L140" i="1"/>
  <c r="N140" i="1" s="1"/>
  <c r="AK140" i="1"/>
  <c r="E140" i="1" s="1"/>
  <c r="AM140" i="1"/>
  <c r="AN140" i="1"/>
  <c r="AO140" i="1"/>
  <c r="AT140" i="1"/>
  <c r="AU140" i="1" s="1"/>
  <c r="AX140" i="1" s="1"/>
  <c r="AW140" i="1"/>
  <c r="L141" i="1"/>
  <c r="N141" i="1"/>
  <c r="AK141" i="1"/>
  <c r="E141" i="1" s="1"/>
  <c r="AL141" i="1"/>
  <c r="H141" i="1" s="1"/>
  <c r="AM141" i="1"/>
  <c r="AN141" i="1"/>
  <c r="AO141" i="1"/>
  <c r="AP141" i="1"/>
  <c r="J141" i="1" s="1"/>
  <c r="AQ141" i="1" s="1"/>
  <c r="AT141" i="1"/>
  <c r="AU141" i="1" s="1"/>
  <c r="AW141" i="1"/>
  <c r="AX141" i="1" s="1"/>
  <c r="L143" i="1"/>
  <c r="N143" i="1" s="1"/>
  <c r="AK143" i="1"/>
  <c r="E143" i="1" s="1"/>
  <c r="AM143" i="1"/>
  <c r="AN143" i="1"/>
  <c r="AO143" i="1"/>
  <c r="AT143" i="1"/>
  <c r="AU143" i="1" s="1"/>
  <c r="AX143" i="1" s="1"/>
  <c r="AW143" i="1"/>
  <c r="L144" i="1"/>
  <c r="N144" i="1"/>
  <c r="AK144" i="1"/>
  <c r="E144" i="1" s="1"/>
  <c r="AL144" i="1"/>
  <c r="H144" i="1" s="1"/>
  <c r="AM144" i="1"/>
  <c r="AN144" i="1"/>
  <c r="AO144" i="1"/>
  <c r="AP144" i="1"/>
  <c r="J144" i="1" s="1"/>
  <c r="AQ144" i="1" s="1"/>
  <c r="AT144" i="1"/>
  <c r="AU144" i="1" s="1"/>
  <c r="AW144" i="1"/>
  <c r="AX144" i="1" s="1"/>
  <c r="L145" i="1"/>
  <c r="N145" i="1" s="1"/>
  <c r="AK145" i="1"/>
  <c r="AM145" i="1"/>
  <c r="AN145" i="1"/>
  <c r="AO145" i="1"/>
  <c r="AT145" i="1"/>
  <c r="AU145" i="1" s="1"/>
  <c r="AX145" i="1" s="1"/>
  <c r="AW145" i="1"/>
  <c r="L146" i="1"/>
  <c r="N146" i="1" s="1"/>
  <c r="AK146" i="1"/>
  <c r="AM146" i="1"/>
  <c r="AN146" i="1"/>
  <c r="AO146" i="1"/>
  <c r="AT146" i="1"/>
  <c r="AU146" i="1" s="1"/>
  <c r="AX146" i="1" s="1"/>
  <c r="AW146" i="1"/>
  <c r="L147" i="1"/>
  <c r="N147" i="1" s="1"/>
  <c r="AK147" i="1"/>
  <c r="AM147" i="1"/>
  <c r="AN147" i="1"/>
  <c r="AO147" i="1"/>
  <c r="AT147" i="1"/>
  <c r="AU147" i="1" s="1"/>
  <c r="AX147" i="1" s="1"/>
  <c r="AW147" i="1"/>
  <c r="L148" i="1"/>
  <c r="N148" i="1" s="1"/>
  <c r="AK148" i="1"/>
  <c r="AM148" i="1"/>
  <c r="AN148" i="1"/>
  <c r="AO148" i="1"/>
  <c r="AT148" i="1"/>
  <c r="AU148" i="1" s="1"/>
  <c r="AX148" i="1" s="1"/>
  <c r="AW148" i="1"/>
  <c r="L150" i="1"/>
  <c r="N150" i="1" s="1"/>
  <c r="AK150" i="1"/>
  <c r="AM150" i="1"/>
  <c r="AN150" i="1"/>
  <c r="AO150" i="1"/>
  <c r="AT150" i="1"/>
  <c r="AU150" i="1" s="1"/>
  <c r="AX150" i="1" s="1"/>
  <c r="AW150" i="1"/>
  <c r="L151" i="1"/>
  <c r="N151" i="1" s="1"/>
  <c r="AK151" i="1"/>
  <c r="AM151" i="1"/>
  <c r="AN151" i="1"/>
  <c r="AO151" i="1"/>
  <c r="AT151" i="1"/>
  <c r="AU151" i="1" s="1"/>
  <c r="AX151" i="1" s="1"/>
  <c r="AW151" i="1"/>
  <c r="L152" i="1"/>
  <c r="N152" i="1" s="1"/>
  <c r="AK152" i="1"/>
  <c r="AM152" i="1"/>
  <c r="AN152" i="1"/>
  <c r="AO152" i="1"/>
  <c r="AT152" i="1"/>
  <c r="AU152" i="1" s="1"/>
  <c r="AX152" i="1" s="1"/>
  <c r="AW152" i="1"/>
  <c r="L153" i="1"/>
  <c r="N153" i="1" s="1"/>
  <c r="AK153" i="1"/>
  <c r="AM153" i="1"/>
  <c r="AN153" i="1"/>
  <c r="AO153" i="1"/>
  <c r="AT153" i="1"/>
  <c r="AU153" i="1" s="1"/>
  <c r="AX153" i="1" s="1"/>
  <c r="AW153" i="1"/>
  <c r="L154" i="1"/>
  <c r="N154" i="1" s="1"/>
  <c r="AK154" i="1"/>
  <c r="AM154" i="1"/>
  <c r="AN154" i="1"/>
  <c r="AO154" i="1"/>
  <c r="AT154" i="1"/>
  <c r="AU154" i="1" s="1"/>
  <c r="AX154" i="1" s="1"/>
  <c r="AW154" i="1"/>
  <c r="L155" i="1"/>
  <c r="N155" i="1" s="1"/>
  <c r="AK155" i="1"/>
  <c r="AM155" i="1"/>
  <c r="AN155" i="1"/>
  <c r="AO155" i="1"/>
  <c r="AT155" i="1"/>
  <c r="AU155" i="1" s="1"/>
  <c r="AX155" i="1" s="1"/>
  <c r="AW155" i="1"/>
  <c r="L157" i="1"/>
  <c r="N157" i="1" s="1"/>
  <c r="AK157" i="1"/>
  <c r="AM157" i="1"/>
  <c r="AN157" i="1"/>
  <c r="AO157" i="1"/>
  <c r="AT157" i="1"/>
  <c r="AU157" i="1" s="1"/>
  <c r="AX157" i="1" s="1"/>
  <c r="AW157" i="1"/>
  <c r="L158" i="1"/>
  <c r="N158" i="1" s="1"/>
  <c r="AK158" i="1"/>
  <c r="AM158" i="1"/>
  <c r="AN158" i="1"/>
  <c r="AO158" i="1"/>
  <c r="AT158" i="1"/>
  <c r="AU158" i="1" s="1"/>
  <c r="AX158" i="1" s="1"/>
  <c r="AW158" i="1"/>
  <c r="L159" i="1"/>
  <c r="N159" i="1" s="1"/>
  <c r="AK159" i="1"/>
  <c r="AM159" i="1"/>
  <c r="AN159" i="1"/>
  <c r="AO159" i="1"/>
  <c r="AT159" i="1"/>
  <c r="AU159" i="1" s="1"/>
  <c r="AX159" i="1" s="1"/>
  <c r="AW159" i="1"/>
  <c r="L160" i="1"/>
  <c r="N160" i="1" s="1"/>
  <c r="AK160" i="1"/>
  <c r="AM160" i="1"/>
  <c r="AN160" i="1"/>
  <c r="AO160" i="1"/>
  <c r="AT160" i="1"/>
  <c r="AU160" i="1" s="1"/>
  <c r="AX160" i="1" s="1"/>
  <c r="AW160" i="1"/>
  <c r="L161" i="1"/>
  <c r="N161" i="1" s="1"/>
  <c r="AK161" i="1"/>
  <c r="AM161" i="1"/>
  <c r="AN161" i="1"/>
  <c r="AO161" i="1"/>
  <c r="AT161" i="1"/>
  <c r="AU161" i="1" s="1"/>
  <c r="AX161" i="1" s="1"/>
  <c r="AW161" i="1"/>
  <c r="L162" i="1"/>
  <c r="N162" i="1" s="1"/>
  <c r="AK162" i="1"/>
  <c r="AM162" i="1"/>
  <c r="AN162" i="1"/>
  <c r="AO162" i="1"/>
  <c r="AT162" i="1"/>
  <c r="AU162" i="1" s="1"/>
  <c r="AX162" i="1" s="1"/>
  <c r="AW162" i="1"/>
  <c r="L164" i="1"/>
  <c r="N164" i="1" s="1"/>
  <c r="AK164" i="1"/>
  <c r="AM164" i="1"/>
  <c r="AN164" i="1"/>
  <c r="AO164" i="1"/>
  <c r="AT164" i="1"/>
  <c r="AU164" i="1" s="1"/>
  <c r="AX164" i="1" s="1"/>
  <c r="AW164" i="1"/>
  <c r="L165" i="1"/>
  <c r="N165" i="1" s="1"/>
  <c r="AK165" i="1"/>
  <c r="AM165" i="1"/>
  <c r="AN165" i="1"/>
  <c r="AO165" i="1"/>
  <c r="AT165" i="1"/>
  <c r="AU165" i="1" s="1"/>
  <c r="AX165" i="1" s="1"/>
  <c r="AW165" i="1"/>
  <c r="L166" i="1"/>
  <c r="N166" i="1" s="1"/>
  <c r="AK166" i="1"/>
  <c r="AM166" i="1"/>
  <c r="AN166" i="1"/>
  <c r="AO166" i="1"/>
  <c r="AT166" i="1"/>
  <c r="AU166" i="1" s="1"/>
  <c r="AX166" i="1" s="1"/>
  <c r="AW166" i="1"/>
  <c r="L167" i="1"/>
  <c r="N167" i="1" s="1"/>
  <c r="AK167" i="1"/>
  <c r="AM167" i="1"/>
  <c r="AN167" i="1"/>
  <c r="AO167" i="1"/>
  <c r="AT167" i="1"/>
  <c r="AU167" i="1" s="1"/>
  <c r="AX167" i="1" s="1"/>
  <c r="AW167" i="1"/>
  <c r="L168" i="1"/>
  <c r="N168" i="1" s="1"/>
  <c r="AK168" i="1"/>
  <c r="AM168" i="1"/>
  <c r="AN168" i="1"/>
  <c r="AO168" i="1"/>
  <c r="AT168" i="1"/>
  <c r="AU168" i="1" s="1"/>
  <c r="AX168" i="1" s="1"/>
  <c r="AW168" i="1"/>
  <c r="L169" i="1"/>
  <c r="N169" i="1" s="1"/>
  <c r="AK169" i="1"/>
  <c r="AM169" i="1"/>
  <c r="AN169" i="1"/>
  <c r="AO169" i="1"/>
  <c r="AT169" i="1"/>
  <c r="AU169" i="1" s="1"/>
  <c r="AX169" i="1" s="1"/>
  <c r="AW169" i="1"/>
  <c r="L171" i="1"/>
  <c r="N171" i="1" s="1"/>
  <c r="AK171" i="1"/>
  <c r="AM171" i="1"/>
  <c r="AN171" i="1"/>
  <c r="AO171" i="1"/>
  <c r="AT171" i="1"/>
  <c r="AU171" i="1" s="1"/>
  <c r="AX171" i="1" s="1"/>
  <c r="AW171" i="1"/>
  <c r="L172" i="1"/>
  <c r="N172" i="1" s="1"/>
  <c r="AK172" i="1"/>
  <c r="AM172" i="1"/>
  <c r="AN172" i="1"/>
  <c r="AO172" i="1"/>
  <c r="AT172" i="1"/>
  <c r="AU172" i="1" s="1"/>
  <c r="AX172" i="1" s="1"/>
  <c r="AW172" i="1"/>
  <c r="L173" i="1"/>
  <c r="N173" i="1" s="1"/>
  <c r="AK173" i="1"/>
  <c r="AM173" i="1"/>
  <c r="AN173" i="1"/>
  <c r="AO173" i="1"/>
  <c r="AT173" i="1"/>
  <c r="AU173" i="1" s="1"/>
  <c r="AX173" i="1" s="1"/>
  <c r="AW173" i="1"/>
  <c r="L174" i="1"/>
  <c r="N174" i="1" s="1"/>
  <c r="AK174" i="1"/>
  <c r="AM174" i="1"/>
  <c r="AN174" i="1"/>
  <c r="AO174" i="1"/>
  <c r="AT174" i="1"/>
  <c r="AU174" i="1" s="1"/>
  <c r="AX174" i="1" s="1"/>
  <c r="AW174" i="1"/>
  <c r="L175" i="1"/>
  <c r="N175" i="1" s="1"/>
  <c r="AK175" i="1"/>
  <c r="AM175" i="1"/>
  <c r="AN175" i="1"/>
  <c r="AO175" i="1"/>
  <c r="AT175" i="1"/>
  <c r="AU175" i="1" s="1"/>
  <c r="AX175" i="1" s="1"/>
  <c r="AW175" i="1"/>
  <c r="L176" i="1"/>
  <c r="N176" i="1" s="1"/>
  <c r="AK176" i="1"/>
  <c r="AM176" i="1"/>
  <c r="AN176" i="1"/>
  <c r="AO176" i="1"/>
  <c r="AT176" i="1"/>
  <c r="AU176" i="1" s="1"/>
  <c r="AX176" i="1" s="1"/>
  <c r="AW176" i="1"/>
  <c r="L178" i="1"/>
  <c r="N178" i="1" s="1"/>
  <c r="AK178" i="1"/>
  <c r="AM178" i="1"/>
  <c r="AN178" i="1"/>
  <c r="AO178" i="1"/>
  <c r="AT178" i="1"/>
  <c r="AU178" i="1" s="1"/>
  <c r="AX178" i="1" s="1"/>
  <c r="AW178" i="1"/>
  <c r="L179" i="1"/>
  <c r="N179" i="1" s="1"/>
  <c r="AK179" i="1"/>
  <c r="AM179" i="1"/>
  <c r="AN179" i="1"/>
  <c r="AO179" i="1"/>
  <c r="AT179" i="1"/>
  <c r="AU179" i="1" s="1"/>
  <c r="AX179" i="1" s="1"/>
  <c r="AW179" i="1"/>
  <c r="L180" i="1"/>
  <c r="N180" i="1" s="1"/>
  <c r="AK180" i="1"/>
  <c r="AM180" i="1"/>
  <c r="AN180" i="1"/>
  <c r="AO180" i="1"/>
  <c r="AT180" i="1"/>
  <c r="AU180" i="1" s="1"/>
  <c r="AX180" i="1" s="1"/>
  <c r="AW180" i="1"/>
  <c r="L181" i="1"/>
  <c r="N181" i="1" s="1"/>
  <c r="AK181" i="1"/>
  <c r="AM181" i="1"/>
  <c r="AN181" i="1"/>
  <c r="AO181" i="1"/>
  <c r="AT181" i="1"/>
  <c r="AU181" i="1" s="1"/>
  <c r="AW181" i="1"/>
  <c r="L182" i="1"/>
  <c r="N182" i="1"/>
  <c r="AK182" i="1"/>
  <c r="E182" i="1" s="1"/>
  <c r="AL182" i="1"/>
  <c r="H182" i="1" s="1"/>
  <c r="AM182" i="1"/>
  <c r="AN182" i="1"/>
  <c r="AO182" i="1"/>
  <c r="AP182" i="1"/>
  <c r="J182" i="1" s="1"/>
  <c r="AQ182" i="1" s="1"/>
  <c r="AT182" i="1"/>
  <c r="AU182" i="1" s="1"/>
  <c r="AW182" i="1"/>
  <c r="L183" i="1"/>
  <c r="N183" i="1"/>
  <c r="AK183" i="1"/>
  <c r="E183" i="1" s="1"/>
  <c r="AL183" i="1"/>
  <c r="H183" i="1" s="1"/>
  <c r="AM183" i="1"/>
  <c r="AN183" i="1"/>
  <c r="AO183" i="1"/>
  <c r="AP183" i="1"/>
  <c r="J183" i="1" s="1"/>
  <c r="AQ183" i="1" s="1"/>
  <c r="AT183" i="1"/>
  <c r="AU183" i="1" s="1"/>
  <c r="AW183" i="1"/>
  <c r="L185" i="1"/>
  <c r="N185" i="1"/>
  <c r="AK185" i="1"/>
  <c r="E185" i="1" s="1"/>
  <c r="AL185" i="1"/>
  <c r="H185" i="1" s="1"/>
  <c r="AM185" i="1"/>
  <c r="AN185" i="1"/>
  <c r="AO185" i="1"/>
  <c r="AP185" i="1"/>
  <c r="J185" i="1" s="1"/>
  <c r="AQ185" i="1" s="1"/>
  <c r="AT185" i="1"/>
  <c r="AU185" i="1" s="1"/>
  <c r="AW185" i="1"/>
  <c r="L186" i="1"/>
  <c r="N186" i="1"/>
  <c r="AK186" i="1"/>
  <c r="E186" i="1" s="1"/>
  <c r="AL186" i="1"/>
  <c r="H186" i="1" s="1"/>
  <c r="AM186" i="1"/>
  <c r="AN186" i="1"/>
  <c r="AO186" i="1"/>
  <c r="AP186" i="1"/>
  <c r="J186" i="1" s="1"/>
  <c r="AQ186" i="1" s="1"/>
  <c r="AT186" i="1"/>
  <c r="AU186" i="1" s="1"/>
  <c r="AW186" i="1"/>
  <c r="L187" i="1"/>
  <c r="N187" i="1"/>
  <c r="AK187" i="1"/>
  <c r="E187" i="1" s="1"/>
  <c r="AL187" i="1"/>
  <c r="H187" i="1" s="1"/>
  <c r="AM187" i="1"/>
  <c r="AN187" i="1"/>
  <c r="AP187" i="1" s="1"/>
  <c r="J187" i="1" s="1"/>
  <c r="AQ187" i="1" s="1"/>
  <c r="AO187" i="1"/>
  <c r="AT187" i="1"/>
  <c r="AU187" i="1" s="1"/>
  <c r="AX187" i="1" s="1"/>
  <c r="AW187" i="1"/>
  <c r="L188" i="1"/>
  <c r="N188" i="1" s="1"/>
  <c r="AK188" i="1"/>
  <c r="E188" i="1" s="1"/>
  <c r="AM188" i="1"/>
  <c r="AN188" i="1"/>
  <c r="AO188" i="1"/>
  <c r="AT188" i="1"/>
  <c r="AU188" i="1" s="1"/>
  <c r="AW188" i="1"/>
  <c r="E180" i="1" l="1"/>
  <c r="AL180" i="1"/>
  <c r="H180" i="1" s="1"/>
  <c r="E178" i="1"/>
  <c r="AL178" i="1"/>
  <c r="H178" i="1" s="1"/>
  <c r="E175" i="1"/>
  <c r="AL175" i="1"/>
  <c r="H175" i="1" s="1"/>
  <c r="E173" i="1"/>
  <c r="AL173" i="1"/>
  <c r="H173" i="1" s="1"/>
  <c r="E171" i="1"/>
  <c r="AL171" i="1"/>
  <c r="H171" i="1" s="1"/>
  <c r="E168" i="1"/>
  <c r="AL168" i="1"/>
  <c r="H168" i="1" s="1"/>
  <c r="E166" i="1"/>
  <c r="AL166" i="1"/>
  <c r="H166" i="1" s="1"/>
  <c r="E164" i="1"/>
  <c r="AL164" i="1"/>
  <c r="H164" i="1" s="1"/>
  <c r="E161" i="1"/>
  <c r="AL161" i="1"/>
  <c r="H161" i="1" s="1"/>
  <c r="E159" i="1"/>
  <c r="AL159" i="1"/>
  <c r="H159" i="1" s="1"/>
  <c r="E157" i="1"/>
  <c r="AL157" i="1"/>
  <c r="H157" i="1" s="1"/>
  <c r="E154" i="1"/>
  <c r="AL154" i="1"/>
  <c r="H154" i="1" s="1"/>
  <c r="E152" i="1"/>
  <c r="AL152" i="1"/>
  <c r="H152" i="1" s="1"/>
  <c r="E150" i="1"/>
  <c r="AL150" i="1"/>
  <c r="H150" i="1" s="1"/>
  <c r="E147" i="1"/>
  <c r="AL147" i="1"/>
  <c r="H147" i="1" s="1"/>
  <c r="E145" i="1"/>
  <c r="AL145" i="1"/>
  <c r="H145" i="1" s="1"/>
  <c r="AX188" i="1"/>
  <c r="AL188" i="1"/>
  <c r="H188" i="1" s="1"/>
  <c r="AX186" i="1"/>
  <c r="AX185" i="1"/>
  <c r="AX183" i="1"/>
  <c r="E181" i="1"/>
  <c r="AL181" i="1"/>
  <c r="H181" i="1" s="1"/>
  <c r="AP180" i="1"/>
  <c r="J180" i="1" s="1"/>
  <c r="AQ180" i="1" s="1"/>
  <c r="E179" i="1"/>
  <c r="AL179" i="1"/>
  <c r="H179" i="1" s="1"/>
  <c r="AP178" i="1"/>
  <c r="J178" i="1" s="1"/>
  <c r="AQ178" i="1" s="1"/>
  <c r="E176" i="1"/>
  <c r="AL176" i="1"/>
  <c r="H176" i="1" s="1"/>
  <c r="AP175" i="1"/>
  <c r="J175" i="1" s="1"/>
  <c r="AQ175" i="1" s="1"/>
  <c r="E174" i="1"/>
  <c r="AL174" i="1"/>
  <c r="H174" i="1" s="1"/>
  <c r="AP173" i="1"/>
  <c r="J173" i="1" s="1"/>
  <c r="AQ173" i="1" s="1"/>
  <c r="E172" i="1"/>
  <c r="AL172" i="1"/>
  <c r="H172" i="1" s="1"/>
  <c r="AP171" i="1"/>
  <c r="J171" i="1" s="1"/>
  <c r="AQ171" i="1" s="1"/>
  <c r="E169" i="1"/>
  <c r="AL169" i="1"/>
  <c r="H169" i="1" s="1"/>
  <c r="AP168" i="1"/>
  <c r="J168" i="1" s="1"/>
  <c r="AQ168" i="1" s="1"/>
  <c r="E167" i="1"/>
  <c r="AL167" i="1"/>
  <c r="H167" i="1" s="1"/>
  <c r="AP166" i="1"/>
  <c r="J166" i="1" s="1"/>
  <c r="AQ166" i="1" s="1"/>
  <c r="E165" i="1"/>
  <c r="AL165" i="1"/>
  <c r="H165" i="1" s="1"/>
  <c r="AP164" i="1"/>
  <c r="J164" i="1" s="1"/>
  <c r="AQ164" i="1" s="1"/>
  <c r="E162" i="1"/>
  <c r="AL162" i="1"/>
  <c r="H162" i="1" s="1"/>
  <c r="AP161" i="1"/>
  <c r="J161" i="1" s="1"/>
  <c r="AQ161" i="1" s="1"/>
  <c r="E160" i="1"/>
  <c r="AL160" i="1"/>
  <c r="H160" i="1" s="1"/>
  <c r="AP159" i="1"/>
  <c r="J159" i="1" s="1"/>
  <c r="AQ159" i="1" s="1"/>
  <c r="E158" i="1"/>
  <c r="AL158" i="1"/>
  <c r="H158" i="1" s="1"/>
  <c r="AP157" i="1"/>
  <c r="J157" i="1" s="1"/>
  <c r="AQ157" i="1" s="1"/>
  <c r="E155" i="1"/>
  <c r="AL155" i="1"/>
  <c r="H155" i="1" s="1"/>
  <c r="AP154" i="1"/>
  <c r="J154" i="1" s="1"/>
  <c r="AQ154" i="1" s="1"/>
  <c r="E153" i="1"/>
  <c r="AL153" i="1"/>
  <c r="H153" i="1" s="1"/>
  <c r="AP152" i="1"/>
  <c r="J152" i="1" s="1"/>
  <c r="AQ152" i="1" s="1"/>
  <c r="E151" i="1"/>
  <c r="AL151" i="1"/>
  <c r="H151" i="1" s="1"/>
  <c r="AP150" i="1"/>
  <c r="J150" i="1" s="1"/>
  <c r="AQ150" i="1" s="1"/>
  <c r="E148" i="1"/>
  <c r="AL148" i="1"/>
  <c r="H148" i="1" s="1"/>
  <c r="AP147" i="1"/>
  <c r="J147" i="1" s="1"/>
  <c r="AQ147" i="1" s="1"/>
  <c r="E146" i="1"/>
  <c r="AL146" i="1"/>
  <c r="H146" i="1" s="1"/>
  <c r="AP145" i="1"/>
  <c r="J145" i="1" s="1"/>
  <c r="AQ145" i="1" s="1"/>
  <c r="BC145" i="1"/>
  <c r="AX182" i="1"/>
  <c r="AX181" i="1"/>
  <c r="AP181" i="1"/>
  <c r="J181" i="1" s="1"/>
  <c r="AQ181" i="1" s="1"/>
  <c r="BC144" i="1"/>
  <c r="AL143" i="1"/>
  <c r="H143" i="1" s="1"/>
  <c r="BC141" i="1"/>
  <c r="AL140" i="1"/>
  <c r="H140" i="1" s="1"/>
  <c r="BC139" i="1"/>
  <c r="AL138" i="1"/>
  <c r="H138" i="1" s="1"/>
  <c r="BC137" i="1"/>
  <c r="AL136" i="1"/>
  <c r="H136" i="1" s="1"/>
  <c r="AL134" i="1"/>
  <c r="H134" i="1" s="1"/>
  <c r="AL133" i="1"/>
  <c r="H133" i="1" s="1"/>
  <c r="AL132" i="1"/>
  <c r="H132" i="1" s="1"/>
  <c r="AL131" i="1"/>
  <c r="H131" i="1" s="1"/>
  <c r="AL130" i="1"/>
  <c r="H130" i="1" s="1"/>
  <c r="AL129" i="1"/>
  <c r="H129" i="1" s="1"/>
  <c r="AL127" i="1"/>
  <c r="H127" i="1" s="1"/>
  <c r="AL126" i="1"/>
  <c r="H126" i="1" s="1"/>
  <c r="AL125" i="1"/>
  <c r="H125" i="1" s="1"/>
  <c r="AL124" i="1"/>
  <c r="H124" i="1" s="1"/>
  <c r="AL123" i="1"/>
  <c r="H123" i="1" s="1"/>
  <c r="AL122" i="1"/>
  <c r="H122" i="1" s="1"/>
  <c r="AL120" i="1"/>
  <c r="H120" i="1" s="1"/>
  <c r="AX108" i="1"/>
  <c r="AX105" i="1"/>
  <c r="AX103" i="1"/>
  <c r="AX101" i="1"/>
  <c r="AX98" i="1"/>
  <c r="AX96" i="1"/>
  <c r="E94" i="1"/>
  <c r="BC94" i="1" s="1"/>
  <c r="AL94" i="1"/>
  <c r="H94" i="1" s="1"/>
  <c r="E91" i="1"/>
  <c r="BC91" i="1" s="1"/>
  <c r="AL91" i="1"/>
  <c r="H91" i="1" s="1"/>
  <c r="E89" i="1"/>
  <c r="BC89" i="1" s="1"/>
  <c r="AL89" i="1"/>
  <c r="H89" i="1" s="1"/>
  <c r="E87" i="1"/>
  <c r="BC87" i="1" s="1"/>
  <c r="AL87" i="1"/>
  <c r="H87" i="1" s="1"/>
  <c r="E84" i="1"/>
  <c r="BC84" i="1" s="1"/>
  <c r="AL84" i="1"/>
  <c r="H84" i="1" s="1"/>
  <c r="E82" i="1"/>
  <c r="BC82" i="1" s="1"/>
  <c r="AL82" i="1"/>
  <c r="H82" i="1" s="1"/>
  <c r="E80" i="1"/>
  <c r="BC80" i="1" s="1"/>
  <c r="AL80" i="1"/>
  <c r="H80" i="1" s="1"/>
  <c r="E77" i="1"/>
  <c r="BC77" i="1" s="1"/>
  <c r="AL77" i="1"/>
  <c r="H77" i="1" s="1"/>
  <c r="AX75" i="1"/>
  <c r="E44" i="1"/>
  <c r="BC44" i="1" s="1"/>
  <c r="AL44" i="1"/>
  <c r="H44" i="1" s="1"/>
  <c r="BC136" i="1"/>
  <c r="AP94" i="1"/>
  <c r="J94" i="1" s="1"/>
  <c r="AQ94" i="1" s="1"/>
  <c r="AP91" i="1"/>
  <c r="J91" i="1" s="1"/>
  <c r="AQ91" i="1" s="1"/>
  <c r="AP89" i="1"/>
  <c r="J89" i="1" s="1"/>
  <c r="AQ89" i="1" s="1"/>
  <c r="AP87" i="1"/>
  <c r="J87" i="1" s="1"/>
  <c r="AQ87" i="1" s="1"/>
  <c r="AP84" i="1"/>
  <c r="J84" i="1" s="1"/>
  <c r="AQ84" i="1" s="1"/>
  <c r="AP82" i="1"/>
  <c r="J82" i="1" s="1"/>
  <c r="AQ82" i="1" s="1"/>
  <c r="AP80" i="1"/>
  <c r="J80" i="1" s="1"/>
  <c r="AQ80" i="1" s="1"/>
  <c r="AP77" i="1"/>
  <c r="J77" i="1" s="1"/>
  <c r="AQ77" i="1" s="1"/>
  <c r="I75" i="1"/>
  <c r="AR75" i="1"/>
  <c r="AS75" i="1" s="1"/>
  <c r="AV75" i="1" s="1"/>
  <c r="F75" i="1" s="1"/>
  <c r="AY75" i="1" s="1"/>
  <c r="AP44" i="1"/>
  <c r="J44" i="1" s="1"/>
  <c r="AQ44" i="1" s="1"/>
  <c r="E41" i="1"/>
  <c r="BC41" i="1" s="1"/>
  <c r="AL41" i="1"/>
  <c r="H41" i="1" s="1"/>
  <c r="AP109" i="1"/>
  <c r="J109" i="1" s="1"/>
  <c r="AQ109" i="1" s="1"/>
  <c r="AP108" i="1"/>
  <c r="J108" i="1" s="1"/>
  <c r="AQ108" i="1" s="1"/>
  <c r="AP106" i="1"/>
  <c r="J106" i="1" s="1"/>
  <c r="AQ106" i="1" s="1"/>
  <c r="AP105" i="1"/>
  <c r="J105" i="1" s="1"/>
  <c r="AQ105" i="1" s="1"/>
  <c r="AP104" i="1"/>
  <c r="J104" i="1" s="1"/>
  <c r="AQ104" i="1" s="1"/>
  <c r="AP103" i="1"/>
  <c r="J103" i="1" s="1"/>
  <c r="AQ103" i="1" s="1"/>
  <c r="AP102" i="1"/>
  <c r="J102" i="1" s="1"/>
  <c r="AQ102" i="1" s="1"/>
  <c r="AP101" i="1"/>
  <c r="J101" i="1" s="1"/>
  <c r="AQ101" i="1" s="1"/>
  <c r="AP99" i="1"/>
  <c r="J99" i="1" s="1"/>
  <c r="AQ99" i="1" s="1"/>
  <c r="AP98" i="1"/>
  <c r="J98" i="1" s="1"/>
  <c r="AQ98" i="1" s="1"/>
  <c r="AP97" i="1"/>
  <c r="J97" i="1" s="1"/>
  <c r="AQ97" i="1" s="1"/>
  <c r="BC96" i="1"/>
  <c r="AX95" i="1"/>
  <c r="AX92" i="1"/>
  <c r="AX90" i="1"/>
  <c r="AX88" i="1"/>
  <c r="AX85" i="1"/>
  <c r="AX83" i="1"/>
  <c r="AX81" i="1"/>
  <c r="AX78" i="1"/>
  <c r="AX76" i="1"/>
  <c r="AX47" i="1"/>
  <c r="AX38" i="1"/>
  <c r="BC38" i="1"/>
  <c r="AX35" i="1"/>
  <c r="AX32" i="1"/>
  <c r="AX29" i="1"/>
  <c r="AX26" i="1"/>
  <c r="AX23" i="1"/>
  <c r="AX15" i="1"/>
  <c r="BC188" i="1"/>
  <c r="I185" i="1"/>
  <c r="AR185" i="1"/>
  <c r="AS185" i="1" s="1"/>
  <c r="AV185" i="1" s="1"/>
  <c r="F185" i="1" s="1"/>
  <c r="AY185" i="1" s="1"/>
  <c r="G185" i="1" s="1"/>
  <c r="I182" i="1"/>
  <c r="AR182" i="1"/>
  <c r="AS182" i="1" s="1"/>
  <c r="AV182" i="1" s="1"/>
  <c r="F182" i="1" s="1"/>
  <c r="AY182" i="1" s="1"/>
  <c r="G182" i="1" s="1"/>
  <c r="BC181" i="1"/>
  <c r="BC180" i="1"/>
  <c r="BC179" i="1"/>
  <c r="BC178" i="1"/>
  <c r="BC176" i="1"/>
  <c r="BC175" i="1"/>
  <c r="BC174" i="1"/>
  <c r="BC173" i="1"/>
  <c r="BC172" i="1"/>
  <c r="BC171" i="1"/>
  <c r="BC169" i="1"/>
  <c r="BC168" i="1"/>
  <c r="BC167" i="1"/>
  <c r="BC166" i="1"/>
  <c r="BC165" i="1"/>
  <c r="BC164" i="1"/>
  <c r="BC162" i="1"/>
  <c r="BC161" i="1"/>
  <c r="BC160" i="1"/>
  <c r="BC159" i="1"/>
  <c r="BC158" i="1"/>
  <c r="BC157" i="1"/>
  <c r="BC155" i="1"/>
  <c r="BC154" i="1"/>
  <c r="BC153" i="1"/>
  <c r="BC152" i="1"/>
  <c r="BC151" i="1"/>
  <c r="BC150" i="1"/>
  <c r="BC148" i="1"/>
  <c r="BC147" i="1"/>
  <c r="BC146" i="1"/>
  <c r="I144" i="1"/>
  <c r="AR144" i="1"/>
  <c r="AS144" i="1" s="1"/>
  <c r="AV144" i="1" s="1"/>
  <c r="F144" i="1" s="1"/>
  <c r="AY144" i="1" s="1"/>
  <c r="G144" i="1" s="1"/>
  <c r="I141" i="1"/>
  <c r="AR141" i="1"/>
  <c r="AS141" i="1" s="1"/>
  <c r="AV141" i="1" s="1"/>
  <c r="F141" i="1" s="1"/>
  <c r="AY141" i="1" s="1"/>
  <c r="G141" i="1" s="1"/>
  <c r="I139" i="1"/>
  <c r="AR139" i="1"/>
  <c r="AS139" i="1" s="1"/>
  <c r="AV139" i="1" s="1"/>
  <c r="F139" i="1" s="1"/>
  <c r="AY139" i="1" s="1"/>
  <c r="G139" i="1" s="1"/>
  <c r="BB139" i="1"/>
  <c r="I137" i="1"/>
  <c r="AR137" i="1"/>
  <c r="AS137" i="1" s="1"/>
  <c r="AV137" i="1" s="1"/>
  <c r="F137" i="1" s="1"/>
  <c r="AY137" i="1" s="1"/>
  <c r="G137" i="1" s="1"/>
  <c r="I187" i="1"/>
  <c r="AR187" i="1"/>
  <c r="AS187" i="1" s="1"/>
  <c r="AV187" i="1" s="1"/>
  <c r="F187" i="1" s="1"/>
  <c r="AY187" i="1" s="1"/>
  <c r="G187" i="1" s="1"/>
  <c r="I186" i="1"/>
  <c r="AR186" i="1"/>
  <c r="AS186" i="1" s="1"/>
  <c r="AV186" i="1" s="1"/>
  <c r="F186" i="1" s="1"/>
  <c r="AY186" i="1" s="1"/>
  <c r="G186" i="1" s="1"/>
  <c r="I183" i="1"/>
  <c r="AR183" i="1"/>
  <c r="AS183" i="1" s="1"/>
  <c r="AV183" i="1" s="1"/>
  <c r="F183" i="1" s="1"/>
  <c r="AY183" i="1" s="1"/>
  <c r="G183" i="1" s="1"/>
  <c r="BB183" i="1"/>
  <c r="BC187" i="1"/>
  <c r="BC186" i="1"/>
  <c r="BC185" i="1"/>
  <c r="BC183" i="1"/>
  <c r="BC182" i="1"/>
  <c r="I181" i="1"/>
  <c r="AR181" i="1"/>
  <c r="AS181" i="1" s="1"/>
  <c r="AV181" i="1" s="1"/>
  <c r="F181" i="1" s="1"/>
  <c r="AY181" i="1" s="1"/>
  <c r="G181" i="1" s="1"/>
  <c r="BB181" i="1"/>
  <c r="BD181" i="1" s="1"/>
  <c r="I180" i="1"/>
  <c r="AR180" i="1"/>
  <c r="AS180" i="1" s="1"/>
  <c r="AV180" i="1" s="1"/>
  <c r="F180" i="1" s="1"/>
  <c r="AY180" i="1" s="1"/>
  <c r="G180" i="1" s="1"/>
  <c r="I178" i="1"/>
  <c r="AR178" i="1"/>
  <c r="AS178" i="1" s="1"/>
  <c r="AV178" i="1" s="1"/>
  <c r="F178" i="1" s="1"/>
  <c r="AY178" i="1" s="1"/>
  <c r="G178" i="1" s="1"/>
  <c r="I175" i="1"/>
  <c r="AR175" i="1"/>
  <c r="AS175" i="1" s="1"/>
  <c r="AV175" i="1" s="1"/>
  <c r="F175" i="1" s="1"/>
  <c r="AY175" i="1" s="1"/>
  <c r="G175" i="1" s="1"/>
  <c r="I173" i="1"/>
  <c r="AR173" i="1"/>
  <c r="AS173" i="1" s="1"/>
  <c r="AV173" i="1" s="1"/>
  <c r="F173" i="1" s="1"/>
  <c r="AY173" i="1" s="1"/>
  <c r="G173" i="1" s="1"/>
  <c r="I171" i="1"/>
  <c r="AR171" i="1"/>
  <c r="AS171" i="1" s="1"/>
  <c r="AV171" i="1" s="1"/>
  <c r="F171" i="1" s="1"/>
  <c r="AY171" i="1" s="1"/>
  <c r="G171" i="1" s="1"/>
  <c r="I168" i="1"/>
  <c r="AR168" i="1"/>
  <c r="AS168" i="1" s="1"/>
  <c r="AV168" i="1" s="1"/>
  <c r="F168" i="1" s="1"/>
  <c r="AY168" i="1" s="1"/>
  <c r="G168" i="1" s="1"/>
  <c r="I166" i="1"/>
  <c r="AR166" i="1"/>
  <c r="AS166" i="1" s="1"/>
  <c r="AV166" i="1" s="1"/>
  <c r="F166" i="1" s="1"/>
  <c r="AY166" i="1" s="1"/>
  <c r="G166" i="1" s="1"/>
  <c r="I164" i="1"/>
  <c r="AR164" i="1"/>
  <c r="AS164" i="1" s="1"/>
  <c r="AV164" i="1" s="1"/>
  <c r="F164" i="1" s="1"/>
  <c r="AY164" i="1" s="1"/>
  <c r="G164" i="1" s="1"/>
  <c r="I161" i="1"/>
  <c r="AR161" i="1"/>
  <c r="AS161" i="1" s="1"/>
  <c r="AV161" i="1" s="1"/>
  <c r="F161" i="1" s="1"/>
  <c r="AY161" i="1" s="1"/>
  <c r="G161" i="1" s="1"/>
  <c r="I159" i="1"/>
  <c r="AR159" i="1"/>
  <c r="AS159" i="1" s="1"/>
  <c r="AV159" i="1" s="1"/>
  <c r="F159" i="1" s="1"/>
  <c r="AY159" i="1" s="1"/>
  <c r="G159" i="1" s="1"/>
  <c r="I157" i="1"/>
  <c r="AR157" i="1"/>
  <c r="AS157" i="1" s="1"/>
  <c r="AV157" i="1" s="1"/>
  <c r="F157" i="1" s="1"/>
  <c r="AY157" i="1" s="1"/>
  <c r="G157" i="1" s="1"/>
  <c r="I154" i="1"/>
  <c r="AR154" i="1"/>
  <c r="AS154" i="1" s="1"/>
  <c r="AV154" i="1" s="1"/>
  <c r="F154" i="1" s="1"/>
  <c r="AY154" i="1" s="1"/>
  <c r="G154" i="1" s="1"/>
  <c r="I152" i="1"/>
  <c r="AR152" i="1"/>
  <c r="AS152" i="1" s="1"/>
  <c r="AV152" i="1" s="1"/>
  <c r="F152" i="1" s="1"/>
  <c r="AY152" i="1" s="1"/>
  <c r="G152" i="1" s="1"/>
  <c r="I150" i="1"/>
  <c r="AR150" i="1"/>
  <c r="AS150" i="1" s="1"/>
  <c r="AV150" i="1" s="1"/>
  <c r="F150" i="1" s="1"/>
  <c r="AY150" i="1" s="1"/>
  <c r="G150" i="1" s="1"/>
  <c r="I147" i="1"/>
  <c r="AR147" i="1"/>
  <c r="AS147" i="1" s="1"/>
  <c r="AV147" i="1" s="1"/>
  <c r="F147" i="1" s="1"/>
  <c r="AY147" i="1" s="1"/>
  <c r="G147" i="1" s="1"/>
  <c r="I145" i="1"/>
  <c r="AR145" i="1"/>
  <c r="AS145" i="1" s="1"/>
  <c r="AV145" i="1" s="1"/>
  <c r="F145" i="1" s="1"/>
  <c r="AY145" i="1" s="1"/>
  <c r="G145" i="1" s="1"/>
  <c r="BC134" i="1"/>
  <c r="BC133" i="1"/>
  <c r="BC132" i="1"/>
  <c r="BC131" i="1"/>
  <c r="BC130" i="1"/>
  <c r="BC129" i="1"/>
  <c r="BC127" i="1"/>
  <c r="BC126" i="1"/>
  <c r="BC125" i="1"/>
  <c r="BC124" i="1"/>
  <c r="BC123" i="1"/>
  <c r="BC122" i="1"/>
  <c r="BC120" i="1"/>
  <c r="BC143" i="1"/>
  <c r="BC140" i="1"/>
  <c r="BD139" i="1"/>
  <c r="BC138" i="1"/>
  <c r="H119" i="1"/>
  <c r="E119" i="1"/>
  <c r="H118" i="1"/>
  <c r="E118" i="1"/>
  <c r="H117" i="1"/>
  <c r="E117" i="1"/>
  <c r="H116" i="1"/>
  <c r="E116" i="1"/>
  <c r="H115" i="1"/>
  <c r="E115" i="1"/>
  <c r="H113" i="1"/>
  <c r="E113" i="1"/>
  <c r="H112" i="1"/>
  <c r="E112" i="1"/>
  <c r="H111" i="1"/>
  <c r="E111" i="1"/>
  <c r="AR110" i="1"/>
  <c r="AS110" i="1" s="1"/>
  <c r="AV110" i="1" s="1"/>
  <c r="F110" i="1" s="1"/>
  <c r="AY110" i="1" s="1"/>
  <c r="I110" i="1"/>
  <c r="AR109" i="1"/>
  <c r="AS109" i="1" s="1"/>
  <c r="AV109" i="1" s="1"/>
  <c r="F109" i="1" s="1"/>
  <c r="AY109" i="1" s="1"/>
  <c r="I109" i="1"/>
  <c r="AR108" i="1"/>
  <c r="AS108" i="1" s="1"/>
  <c r="AV108" i="1" s="1"/>
  <c r="F108" i="1" s="1"/>
  <c r="AY108" i="1" s="1"/>
  <c r="I108" i="1"/>
  <c r="AR106" i="1"/>
  <c r="AS106" i="1" s="1"/>
  <c r="AV106" i="1" s="1"/>
  <c r="F106" i="1" s="1"/>
  <c r="AY106" i="1" s="1"/>
  <c r="I106" i="1"/>
  <c r="AR105" i="1"/>
  <c r="AS105" i="1" s="1"/>
  <c r="AV105" i="1" s="1"/>
  <c r="F105" i="1" s="1"/>
  <c r="AY105" i="1" s="1"/>
  <c r="I105" i="1"/>
  <c r="AR104" i="1"/>
  <c r="AS104" i="1" s="1"/>
  <c r="AV104" i="1" s="1"/>
  <c r="F104" i="1" s="1"/>
  <c r="AY104" i="1" s="1"/>
  <c r="I104" i="1"/>
  <c r="AR103" i="1"/>
  <c r="AS103" i="1" s="1"/>
  <c r="AV103" i="1" s="1"/>
  <c r="F103" i="1" s="1"/>
  <c r="AY103" i="1" s="1"/>
  <c r="I103" i="1"/>
  <c r="AR102" i="1"/>
  <c r="AS102" i="1" s="1"/>
  <c r="AV102" i="1" s="1"/>
  <c r="F102" i="1" s="1"/>
  <c r="AY102" i="1" s="1"/>
  <c r="I102" i="1"/>
  <c r="AR101" i="1"/>
  <c r="AS101" i="1" s="1"/>
  <c r="AV101" i="1" s="1"/>
  <c r="F101" i="1" s="1"/>
  <c r="AY101" i="1" s="1"/>
  <c r="I101" i="1"/>
  <c r="AR99" i="1"/>
  <c r="AS99" i="1" s="1"/>
  <c r="AV99" i="1" s="1"/>
  <c r="F99" i="1" s="1"/>
  <c r="AY99" i="1" s="1"/>
  <c r="I99" i="1"/>
  <c r="AR98" i="1"/>
  <c r="AS98" i="1" s="1"/>
  <c r="AV98" i="1" s="1"/>
  <c r="F98" i="1" s="1"/>
  <c r="AY98" i="1" s="1"/>
  <c r="I98" i="1"/>
  <c r="AR97" i="1"/>
  <c r="AS97" i="1" s="1"/>
  <c r="AV97" i="1" s="1"/>
  <c r="F97" i="1" s="1"/>
  <c r="AY97" i="1" s="1"/>
  <c r="I97" i="1"/>
  <c r="I94" i="1"/>
  <c r="AR94" i="1"/>
  <c r="AS94" i="1" s="1"/>
  <c r="AV94" i="1" s="1"/>
  <c r="F94" i="1" s="1"/>
  <c r="AY94" i="1" s="1"/>
  <c r="G94" i="1" s="1"/>
  <c r="I91" i="1"/>
  <c r="AR91" i="1"/>
  <c r="AS91" i="1" s="1"/>
  <c r="AV91" i="1" s="1"/>
  <c r="F91" i="1" s="1"/>
  <c r="AY91" i="1" s="1"/>
  <c r="G91" i="1" s="1"/>
  <c r="BB91" i="1"/>
  <c r="I89" i="1"/>
  <c r="AR89" i="1"/>
  <c r="AS89" i="1" s="1"/>
  <c r="AV89" i="1" s="1"/>
  <c r="F89" i="1" s="1"/>
  <c r="AY89" i="1" s="1"/>
  <c r="G89" i="1" s="1"/>
  <c r="I87" i="1"/>
  <c r="AR87" i="1"/>
  <c r="AS87" i="1" s="1"/>
  <c r="AV87" i="1" s="1"/>
  <c r="F87" i="1" s="1"/>
  <c r="AY87" i="1" s="1"/>
  <c r="G87" i="1" s="1"/>
  <c r="I84" i="1"/>
  <c r="AR84" i="1"/>
  <c r="AS84" i="1" s="1"/>
  <c r="AV84" i="1" s="1"/>
  <c r="F84" i="1" s="1"/>
  <c r="AY84" i="1" s="1"/>
  <c r="G84" i="1" s="1"/>
  <c r="I82" i="1"/>
  <c r="AR82" i="1"/>
  <c r="AS82" i="1" s="1"/>
  <c r="AV82" i="1" s="1"/>
  <c r="F82" i="1" s="1"/>
  <c r="AY82" i="1" s="1"/>
  <c r="G82" i="1" s="1"/>
  <c r="BB82" i="1"/>
  <c r="I80" i="1"/>
  <c r="AR80" i="1"/>
  <c r="AS80" i="1" s="1"/>
  <c r="AV80" i="1" s="1"/>
  <c r="F80" i="1" s="1"/>
  <c r="AY80" i="1" s="1"/>
  <c r="G80" i="1" s="1"/>
  <c r="I77" i="1"/>
  <c r="AR77" i="1"/>
  <c r="AS77" i="1" s="1"/>
  <c r="AV77" i="1" s="1"/>
  <c r="F77" i="1" s="1"/>
  <c r="AY77" i="1" s="1"/>
  <c r="G77" i="1" s="1"/>
  <c r="AX119" i="1"/>
  <c r="AP119" i="1"/>
  <c r="J119" i="1" s="1"/>
  <c r="AQ119" i="1" s="1"/>
  <c r="AX118" i="1"/>
  <c r="AP118" i="1"/>
  <c r="J118" i="1" s="1"/>
  <c r="AQ118" i="1" s="1"/>
  <c r="AX117" i="1"/>
  <c r="AP117" i="1"/>
  <c r="J117" i="1" s="1"/>
  <c r="AQ117" i="1" s="1"/>
  <c r="AX116" i="1"/>
  <c r="AP116" i="1"/>
  <c r="J116" i="1" s="1"/>
  <c r="AQ116" i="1" s="1"/>
  <c r="AX115" i="1"/>
  <c r="AP115" i="1"/>
  <c r="J115" i="1" s="1"/>
  <c r="AQ115" i="1" s="1"/>
  <c r="AX113" i="1"/>
  <c r="AP113" i="1"/>
  <c r="J113" i="1" s="1"/>
  <c r="AQ113" i="1" s="1"/>
  <c r="AX112" i="1"/>
  <c r="AP112" i="1"/>
  <c r="J112" i="1" s="1"/>
  <c r="AQ112" i="1" s="1"/>
  <c r="AX111" i="1"/>
  <c r="AP111" i="1"/>
  <c r="J111" i="1" s="1"/>
  <c r="AQ111" i="1" s="1"/>
  <c r="AX110" i="1"/>
  <c r="H110" i="1"/>
  <c r="BB110" i="1"/>
  <c r="H109" i="1"/>
  <c r="BB109" i="1"/>
  <c r="H108" i="1"/>
  <c r="BB108" i="1"/>
  <c r="H106" i="1"/>
  <c r="BB106" i="1"/>
  <c r="H105" i="1"/>
  <c r="BB105" i="1"/>
  <c r="H104" i="1"/>
  <c r="BB104" i="1"/>
  <c r="H103" i="1"/>
  <c r="BB103" i="1"/>
  <c r="H102" i="1"/>
  <c r="BB102" i="1"/>
  <c r="H101" i="1"/>
  <c r="BB101" i="1"/>
  <c r="H99" i="1"/>
  <c r="BB99" i="1"/>
  <c r="H98" i="1"/>
  <c r="BB98" i="1"/>
  <c r="H97" i="1"/>
  <c r="BB97" i="1"/>
  <c r="I95" i="1"/>
  <c r="AR95" i="1"/>
  <c r="AS95" i="1" s="1"/>
  <c r="AV95" i="1" s="1"/>
  <c r="F95" i="1" s="1"/>
  <c r="AY95" i="1" s="1"/>
  <c r="G95" i="1" s="1"/>
  <c r="I92" i="1"/>
  <c r="AR92" i="1"/>
  <c r="AS92" i="1" s="1"/>
  <c r="AV92" i="1" s="1"/>
  <c r="F92" i="1" s="1"/>
  <c r="AY92" i="1" s="1"/>
  <c r="G92" i="1" s="1"/>
  <c r="I90" i="1"/>
  <c r="AR90" i="1"/>
  <c r="AS90" i="1" s="1"/>
  <c r="AV90" i="1" s="1"/>
  <c r="F90" i="1" s="1"/>
  <c r="AY90" i="1" s="1"/>
  <c r="G90" i="1" s="1"/>
  <c r="I88" i="1"/>
  <c r="AR88" i="1"/>
  <c r="AS88" i="1" s="1"/>
  <c r="AV88" i="1" s="1"/>
  <c r="F88" i="1" s="1"/>
  <c r="AY88" i="1" s="1"/>
  <c r="G88" i="1" s="1"/>
  <c r="I85" i="1"/>
  <c r="AR85" i="1"/>
  <c r="AS85" i="1" s="1"/>
  <c r="AV85" i="1" s="1"/>
  <c r="F85" i="1" s="1"/>
  <c r="AY85" i="1" s="1"/>
  <c r="G85" i="1" s="1"/>
  <c r="I83" i="1"/>
  <c r="AR83" i="1"/>
  <c r="AS83" i="1" s="1"/>
  <c r="AV83" i="1" s="1"/>
  <c r="F83" i="1" s="1"/>
  <c r="AY83" i="1" s="1"/>
  <c r="G83" i="1" s="1"/>
  <c r="I81" i="1"/>
  <c r="AR81" i="1"/>
  <c r="AS81" i="1" s="1"/>
  <c r="AV81" i="1" s="1"/>
  <c r="F81" i="1" s="1"/>
  <c r="AY81" i="1" s="1"/>
  <c r="G81" i="1" s="1"/>
  <c r="I78" i="1"/>
  <c r="AR78" i="1"/>
  <c r="AS78" i="1" s="1"/>
  <c r="AV78" i="1" s="1"/>
  <c r="F78" i="1" s="1"/>
  <c r="AY78" i="1" s="1"/>
  <c r="G78" i="1" s="1"/>
  <c r="I76" i="1"/>
  <c r="AR76" i="1"/>
  <c r="AS76" i="1" s="1"/>
  <c r="AV76" i="1" s="1"/>
  <c r="F76" i="1" s="1"/>
  <c r="AY76" i="1" s="1"/>
  <c r="G76" i="1" s="1"/>
  <c r="E110" i="1"/>
  <c r="E109" i="1"/>
  <c r="E108" i="1"/>
  <c r="E106" i="1"/>
  <c r="E105" i="1"/>
  <c r="E104" i="1"/>
  <c r="E103" i="1"/>
  <c r="E102" i="1"/>
  <c r="E101" i="1"/>
  <c r="E99" i="1"/>
  <c r="E98" i="1"/>
  <c r="E97" i="1"/>
  <c r="BC59" i="1"/>
  <c r="BC56" i="1"/>
  <c r="BC53" i="1"/>
  <c r="BC50" i="1"/>
  <c r="I44" i="1"/>
  <c r="AR44" i="1"/>
  <c r="AS44" i="1" s="1"/>
  <c r="AV44" i="1" s="1"/>
  <c r="F44" i="1" s="1"/>
  <c r="AY44" i="1" s="1"/>
  <c r="G44" i="1" s="1"/>
  <c r="AL96" i="1"/>
  <c r="BC95" i="1"/>
  <c r="BC92" i="1"/>
  <c r="BD91" i="1"/>
  <c r="BB90" i="1"/>
  <c r="BC90" i="1"/>
  <c r="BB88" i="1"/>
  <c r="BD88" i="1" s="1"/>
  <c r="BC88" i="1"/>
  <c r="BC85" i="1"/>
  <c r="BC83" i="1"/>
  <c r="BD82" i="1"/>
  <c r="BB81" i="1"/>
  <c r="BC81" i="1"/>
  <c r="BB78" i="1"/>
  <c r="BD78" i="1" s="1"/>
  <c r="BC78" i="1"/>
  <c r="BC76" i="1"/>
  <c r="E75" i="1"/>
  <c r="G75" i="1" s="1"/>
  <c r="E74" i="1"/>
  <c r="AL74" i="1"/>
  <c r="AP74" i="1" s="1"/>
  <c r="J74" i="1" s="1"/>
  <c r="AQ74" i="1" s="1"/>
  <c r="I47" i="1"/>
  <c r="AR47" i="1"/>
  <c r="AS47" i="1" s="1"/>
  <c r="AV47" i="1" s="1"/>
  <c r="F47" i="1" s="1"/>
  <c r="AY47" i="1" s="1"/>
  <c r="G47" i="1" s="1"/>
  <c r="I38" i="1"/>
  <c r="AR38" i="1"/>
  <c r="AS38" i="1" s="1"/>
  <c r="AV38" i="1" s="1"/>
  <c r="F38" i="1" s="1"/>
  <c r="AY38" i="1" s="1"/>
  <c r="G38" i="1" s="1"/>
  <c r="BB38" i="1"/>
  <c r="BD38" i="1" s="1"/>
  <c r="AL59" i="1"/>
  <c r="AL56" i="1"/>
  <c r="AL53" i="1"/>
  <c r="AL50" i="1"/>
  <c r="BC35" i="1"/>
  <c r="BC32" i="1"/>
  <c r="BC29" i="1"/>
  <c r="BC26" i="1"/>
  <c r="BC23" i="1"/>
  <c r="BC15" i="1"/>
  <c r="I35" i="1"/>
  <c r="AR35" i="1"/>
  <c r="AS35" i="1" s="1"/>
  <c r="AV35" i="1" s="1"/>
  <c r="F35" i="1" s="1"/>
  <c r="AY35" i="1" s="1"/>
  <c r="G35" i="1" s="1"/>
  <c r="I32" i="1"/>
  <c r="AR32" i="1"/>
  <c r="AS32" i="1" s="1"/>
  <c r="AV32" i="1" s="1"/>
  <c r="F32" i="1" s="1"/>
  <c r="AY32" i="1" s="1"/>
  <c r="G32" i="1" s="1"/>
  <c r="I29" i="1"/>
  <c r="AR29" i="1"/>
  <c r="AS29" i="1" s="1"/>
  <c r="AV29" i="1" s="1"/>
  <c r="F29" i="1" s="1"/>
  <c r="AY29" i="1" s="1"/>
  <c r="G29" i="1" s="1"/>
  <c r="I26" i="1"/>
  <c r="AR26" i="1"/>
  <c r="AS26" i="1" s="1"/>
  <c r="AV26" i="1" s="1"/>
  <c r="F26" i="1" s="1"/>
  <c r="AY26" i="1" s="1"/>
  <c r="G26" i="1" s="1"/>
  <c r="BB26" i="1"/>
  <c r="BD26" i="1" s="1"/>
  <c r="I23" i="1"/>
  <c r="AR23" i="1"/>
  <c r="AS23" i="1" s="1"/>
  <c r="AV23" i="1" s="1"/>
  <c r="F23" i="1" s="1"/>
  <c r="AY23" i="1" s="1"/>
  <c r="G23" i="1" s="1"/>
  <c r="AL15" i="1"/>
  <c r="BB32" i="1" l="1"/>
  <c r="BD32" i="1" s="1"/>
  <c r="BB76" i="1"/>
  <c r="BB83" i="1"/>
  <c r="BD83" i="1" s="1"/>
  <c r="BB85" i="1"/>
  <c r="BB92" i="1"/>
  <c r="BD92" i="1" s="1"/>
  <c r="BB95" i="1"/>
  <c r="BB44" i="1"/>
  <c r="BD44" i="1" s="1"/>
  <c r="BB77" i="1"/>
  <c r="BD77" i="1" s="1"/>
  <c r="BB87" i="1"/>
  <c r="BD87" i="1" s="1"/>
  <c r="BB187" i="1"/>
  <c r="BD187" i="1" s="1"/>
  <c r="BB144" i="1"/>
  <c r="BD144" i="1" s="1"/>
  <c r="BB182" i="1"/>
  <c r="BD182" i="1" s="1"/>
  <c r="AP41" i="1"/>
  <c r="J41" i="1" s="1"/>
  <c r="AQ41" i="1" s="1"/>
  <c r="AP120" i="1"/>
  <c r="J120" i="1" s="1"/>
  <c r="AQ120" i="1" s="1"/>
  <c r="AP125" i="1"/>
  <c r="J125" i="1" s="1"/>
  <c r="AQ125" i="1" s="1"/>
  <c r="AP130" i="1"/>
  <c r="J130" i="1" s="1"/>
  <c r="AQ130" i="1" s="1"/>
  <c r="AP134" i="1"/>
  <c r="J134" i="1" s="1"/>
  <c r="AQ134" i="1" s="1"/>
  <c r="AP143" i="1"/>
  <c r="J143" i="1" s="1"/>
  <c r="AQ143" i="1" s="1"/>
  <c r="AP188" i="1"/>
  <c r="J188" i="1" s="1"/>
  <c r="AQ188" i="1" s="1"/>
  <c r="BB75" i="1"/>
  <c r="AP124" i="1"/>
  <c r="J124" i="1" s="1"/>
  <c r="AQ124" i="1" s="1"/>
  <c r="AP129" i="1"/>
  <c r="J129" i="1" s="1"/>
  <c r="AQ129" i="1" s="1"/>
  <c r="AP133" i="1"/>
  <c r="J133" i="1" s="1"/>
  <c r="AQ133" i="1" s="1"/>
  <c r="AP140" i="1"/>
  <c r="J140" i="1" s="1"/>
  <c r="AQ140" i="1" s="1"/>
  <c r="AP148" i="1"/>
  <c r="J148" i="1" s="1"/>
  <c r="AQ148" i="1" s="1"/>
  <c r="AP153" i="1"/>
  <c r="J153" i="1" s="1"/>
  <c r="AQ153" i="1" s="1"/>
  <c r="AP158" i="1"/>
  <c r="J158" i="1" s="1"/>
  <c r="AQ158" i="1" s="1"/>
  <c r="AP162" i="1"/>
  <c r="J162" i="1" s="1"/>
  <c r="AQ162" i="1" s="1"/>
  <c r="AP167" i="1"/>
  <c r="J167" i="1" s="1"/>
  <c r="AQ167" i="1" s="1"/>
  <c r="AP172" i="1"/>
  <c r="J172" i="1" s="1"/>
  <c r="AQ172" i="1" s="1"/>
  <c r="AP176" i="1"/>
  <c r="J176" i="1" s="1"/>
  <c r="AQ176" i="1" s="1"/>
  <c r="BD183" i="1"/>
  <c r="AP123" i="1"/>
  <c r="J123" i="1" s="1"/>
  <c r="AQ123" i="1" s="1"/>
  <c r="AP127" i="1"/>
  <c r="J127" i="1" s="1"/>
  <c r="AQ127" i="1" s="1"/>
  <c r="AP132" i="1"/>
  <c r="J132" i="1" s="1"/>
  <c r="AQ132" i="1" s="1"/>
  <c r="AP138" i="1"/>
  <c r="J138" i="1" s="1"/>
  <c r="AQ138" i="1" s="1"/>
  <c r="AP122" i="1"/>
  <c r="J122" i="1" s="1"/>
  <c r="AQ122" i="1" s="1"/>
  <c r="AP126" i="1"/>
  <c r="J126" i="1" s="1"/>
  <c r="AQ126" i="1" s="1"/>
  <c r="AP131" i="1"/>
  <c r="J131" i="1" s="1"/>
  <c r="AQ131" i="1" s="1"/>
  <c r="AP136" i="1"/>
  <c r="J136" i="1" s="1"/>
  <c r="AQ136" i="1" s="1"/>
  <c r="AP146" i="1"/>
  <c r="J146" i="1" s="1"/>
  <c r="AQ146" i="1" s="1"/>
  <c r="AP151" i="1"/>
  <c r="J151" i="1" s="1"/>
  <c r="AQ151" i="1" s="1"/>
  <c r="AP155" i="1"/>
  <c r="J155" i="1" s="1"/>
  <c r="AQ155" i="1" s="1"/>
  <c r="AP160" i="1"/>
  <c r="J160" i="1" s="1"/>
  <c r="AQ160" i="1" s="1"/>
  <c r="AP165" i="1"/>
  <c r="J165" i="1" s="1"/>
  <c r="AQ165" i="1" s="1"/>
  <c r="AP169" i="1"/>
  <c r="J169" i="1" s="1"/>
  <c r="AQ169" i="1" s="1"/>
  <c r="AP174" i="1"/>
  <c r="J174" i="1" s="1"/>
  <c r="AQ174" i="1" s="1"/>
  <c r="AP179" i="1"/>
  <c r="J179" i="1" s="1"/>
  <c r="AQ179" i="1" s="1"/>
  <c r="AR74" i="1"/>
  <c r="AS74" i="1" s="1"/>
  <c r="AV74" i="1" s="1"/>
  <c r="F74" i="1" s="1"/>
  <c r="AY74" i="1" s="1"/>
  <c r="G74" i="1" s="1"/>
  <c r="I74" i="1"/>
  <c r="BA75" i="1"/>
  <c r="AZ75" i="1"/>
  <c r="BA23" i="1"/>
  <c r="AZ23" i="1"/>
  <c r="BA29" i="1"/>
  <c r="AZ29" i="1"/>
  <c r="H56" i="1"/>
  <c r="BB23" i="1"/>
  <c r="BD23" i="1" s="1"/>
  <c r="BA26" i="1"/>
  <c r="AZ26" i="1"/>
  <c r="BB29" i="1"/>
  <c r="BD29" i="1" s="1"/>
  <c r="BA32" i="1"/>
  <c r="AZ32" i="1"/>
  <c r="BB35" i="1"/>
  <c r="BD35" i="1" s="1"/>
  <c r="H53" i="1"/>
  <c r="H59" i="1"/>
  <c r="BA38" i="1"/>
  <c r="AZ38" i="1"/>
  <c r="BB47" i="1"/>
  <c r="BD47" i="1" s="1"/>
  <c r="AP53" i="1"/>
  <c r="J53" i="1" s="1"/>
  <c r="AQ53" i="1" s="1"/>
  <c r="AP59" i="1"/>
  <c r="J59" i="1" s="1"/>
  <c r="AQ59" i="1" s="1"/>
  <c r="BC74" i="1"/>
  <c r="BD76" i="1"/>
  <c r="BD81" i="1"/>
  <c r="BD85" i="1"/>
  <c r="BD90" i="1"/>
  <c r="BD95" i="1"/>
  <c r="BA44" i="1"/>
  <c r="AZ44" i="1"/>
  <c r="BD97" i="1"/>
  <c r="BC97" i="1"/>
  <c r="BD99" i="1"/>
  <c r="BC99" i="1"/>
  <c r="BD102" i="1"/>
  <c r="BC102" i="1"/>
  <c r="BD104" i="1"/>
  <c r="BC104" i="1"/>
  <c r="BD106" i="1"/>
  <c r="BC106" i="1"/>
  <c r="BD109" i="1"/>
  <c r="BC109" i="1"/>
  <c r="BA76" i="1"/>
  <c r="AZ76" i="1"/>
  <c r="BA78" i="1"/>
  <c r="AZ78" i="1"/>
  <c r="BA81" i="1"/>
  <c r="AZ81" i="1"/>
  <c r="BA83" i="1"/>
  <c r="AZ83" i="1"/>
  <c r="BA85" i="1"/>
  <c r="AZ85" i="1"/>
  <c r="BA88" i="1"/>
  <c r="AZ88" i="1"/>
  <c r="BA90" i="1"/>
  <c r="AZ90" i="1"/>
  <c r="BA92" i="1"/>
  <c r="AZ92" i="1"/>
  <c r="BA95" i="1"/>
  <c r="AZ95" i="1"/>
  <c r="AR111" i="1"/>
  <c r="AS111" i="1" s="1"/>
  <c r="AV111" i="1" s="1"/>
  <c r="F111" i="1" s="1"/>
  <c r="AY111" i="1" s="1"/>
  <c r="G111" i="1" s="1"/>
  <c r="I111" i="1"/>
  <c r="AR112" i="1"/>
  <c r="AS112" i="1" s="1"/>
  <c r="AV112" i="1" s="1"/>
  <c r="F112" i="1" s="1"/>
  <c r="AY112" i="1" s="1"/>
  <c r="G112" i="1" s="1"/>
  <c r="I112" i="1"/>
  <c r="AR113" i="1"/>
  <c r="AS113" i="1" s="1"/>
  <c r="AV113" i="1" s="1"/>
  <c r="F113" i="1" s="1"/>
  <c r="AY113" i="1" s="1"/>
  <c r="G113" i="1" s="1"/>
  <c r="I113" i="1"/>
  <c r="AR115" i="1"/>
  <c r="AS115" i="1" s="1"/>
  <c r="AV115" i="1" s="1"/>
  <c r="F115" i="1" s="1"/>
  <c r="AY115" i="1" s="1"/>
  <c r="G115" i="1" s="1"/>
  <c r="I115" i="1"/>
  <c r="AR116" i="1"/>
  <c r="AS116" i="1" s="1"/>
  <c r="AV116" i="1" s="1"/>
  <c r="F116" i="1" s="1"/>
  <c r="AY116" i="1" s="1"/>
  <c r="G116" i="1" s="1"/>
  <c r="I116" i="1"/>
  <c r="AR117" i="1"/>
  <c r="AS117" i="1" s="1"/>
  <c r="AV117" i="1" s="1"/>
  <c r="F117" i="1" s="1"/>
  <c r="AY117" i="1" s="1"/>
  <c r="G117" i="1" s="1"/>
  <c r="I117" i="1"/>
  <c r="AR118" i="1"/>
  <c r="AS118" i="1" s="1"/>
  <c r="AV118" i="1" s="1"/>
  <c r="F118" i="1" s="1"/>
  <c r="AY118" i="1" s="1"/>
  <c r="G118" i="1" s="1"/>
  <c r="I118" i="1"/>
  <c r="AR119" i="1"/>
  <c r="AS119" i="1" s="1"/>
  <c r="AV119" i="1" s="1"/>
  <c r="F119" i="1" s="1"/>
  <c r="AY119" i="1" s="1"/>
  <c r="G119" i="1" s="1"/>
  <c r="I119" i="1"/>
  <c r="BA77" i="1"/>
  <c r="AZ77" i="1"/>
  <c r="BB80" i="1"/>
  <c r="BD80" i="1" s="1"/>
  <c r="BA82" i="1"/>
  <c r="AZ82" i="1"/>
  <c r="BB84" i="1"/>
  <c r="BD84" i="1" s="1"/>
  <c r="BA87" i="1"/>
  <c r="AZ87" i="1"/>
  <c r="BB89" i="1"/>
  <c r="BD89" i="1" s="1"/>
  <c r="BA91" i="1"/>
  <c r="AZ91" i="1"/>
  <c r="BB94" i="1"/>
  <c r="BD94" i="1" s="1"/>
  <c r="BC111" i="1"/>
  <c r="BC113" i="1"/>
  <c r="BC116" i="1"/>
  <c r="BB117" i="1"/>
  <c r="BC118" i="1"/>
  <c r="BB145" i="1"/>
  <c r="BD145" i="1" s="1"/>
  <c r="BB147" i="1"/>
  <c r="BD147" i="1" s="1"/>
  <c r="BB150" i="1"/>
  <c r="BD150" i="1" s="1"/>
  <c r="BB152" i="1"/>
  <c r="BD152" i="1" s="1"/>
  <c r="BB154" i="1"/>
  <c r="BD154" i="1" s="1"/>
  <c r="BB157" i="1"/>
  <c r="BD157" i="1" s="1"/>
  <c r="BB159" i="1"/>
  <c r="BD159" i="1" s="1"/>
  <c r="BB161" i="1"/>
  <c r="BD161" i="1" s="1"/>
  <c r="BB164" i="1"/>
  <c r="BD164" i="1" s="1"/>
  <c r="BB166" i="1"/>
  <c r="BD166" i="1" s="1"/>
  <c r="BB168" i="1"/>
  <c r="BD168" i="1" s="1"/>
  <c r="BB171" i="1"/>
  <c r="BD171" i="1" s="1"/>
  <c r="BB173" i="1"/>
  <c r="BD173" i="1" s="1"/>
  <c r="BB175" i="1"/>
  <c r="BD175" i="1" s="1"/>
  <c r="BB178" i="1"/>
  <c r="BD178" i="1" s="1"/>
  <c r="BB180" i="1"/>
  <c r="BD180" i="1" s="1"/>
  <c r="BA181" i="1"/>
  <c r="AZ181" i="1"/>
  <c r="BA183" i="1"/>
  <c r="AZ183" i="1"/>
  <c r="BB186" i="1"/>
  <c r="BD186" i="1" s="1"/>
  <c r="BA187" i="1"/>
  <c r="AZ187" i="1"/>
  <c r="BB137" i="1"/>
  <c r="BD137" i="1" s="1"/>
  <c r="BA139" i="1"/>
  <c r="AZ139" i="1"/>
  <c r="BB141" i="1"/>
  <c r="BD141" i="1" s="1"/>
  <c r="BA144" i="1"/>
  <c r="AZ144" i="1"/>
  <c r="BA185" i="1"/>
  <c r="AZ185" i="1"/>
  <c r="H15" i="1"/>
  <c r="AP15" i="1"/>
  <c r="J15" i="1" s="1"/>
  <c r="AQ15" i="1" s="1"/>
  <c r="BA35" i="1"/>
  <c r="AZ35" i="1"/>
  <c r="H50" i="1"/>
  <c r="BA47" i="1"/>
  <c r="AZ47" i="1"/>
  <c r="AP50" i="1"/>
  <c r="J50" i="1" s="1"/>
  <c r="AQ50" i="1" s="1"/>
  <c r="AP56" i="1"/>
  <c r="J56" i="1" s="1"/>
  <c r="AQ56" i="1" s="1"/>
  <c r="H74" i="1"/>
  <c r="BB74" i="1"/>
  <c r="BD74" i="1" s="1"/>
  <c r="BC75" i="1"/>
  <c r="BD75" i="1" s="1"/>
  <c r="H96" i="1"/>
  <c r="BD98" i="1"/>
  <c r="BC98" i="1"/>
  <c r="BD101" i="1"/>
  <c r="BC101" i="1"/>
  <c r="BD103" i="1"/>
  <c r="BC103" i="1"/>
  <c r="BD105" i="1"/>
  <c r="BC105" i="1"/>
  <c r="BD108" i="1"/>
  <c r="BC108" i="1"/>
  <c r="BD110" i="1"/>
  <c r="BC110" i="1"/>
  <c r="BA80" i="1"/>
  <c r="AZ80" i="1"/>
  <c r="BA84" i="1"/>
  <c r="AZ84" i="1"/>
  <c r="BA89" i="1"/>
  <c r="AZ89" i="1"/>
  <c r="BA94" i="1"/>
  <c r="AZ94" i="1"/>
  <c r="AP96" i="1"/>
  <c r="J96" i="1" s="1"/>
  <c r="AQ96" i="1" s="1"/>
  <c r="G97" i="1"/>
  <c r="G98" i="1"/>
  <c r="G99" i="1"/>
  <c r="G101" i="1"/>
  <c r="G102" i="1"/>
  <c r="G103" i="1"/>
  <c r="G104" i="1"/>
  <c r="G105" i="1"/>
  <c r="G106" i="1"/>
  <c r="G108" i="1"/>
  <c r="G109" i="1"/>
  <c r="G110" i="1"/>
  <c r="BB111" i="1"/>
  <c r="BD111" i="1" s="1"/>
  <c r="BC112" i="1"/>
  <c r="BB113" i="1"/>
  <c r="BD113" i="1" s="1"/>
  <c r="BC115" i="1"/>
  <c r="BB116" i="1"/>
  <c r="BD116" i="1" s="1"/>
  <c r="BC117" i="1"/>
  <c r="BD117" i="1" s="1"/>
  <c r="BB118" i="1"/>
  <c r="BD118" i="1" s="1"/>
  <c r="BC119" i="1"/>
  <c r="BA145" i="1"/>
  <c r="AZ145" i="1"/>
  <c r="BA147" i="1"/>
  <c r="AZ147" i="1"/>
  <c r="BA150" i="1"/>
  <c r="AZ150" i="1"/>
  <c r="BA152" i="1"/>
  <c r="AZ152" i="1"/>
  <c r="BA154" i="1"/>
  <c r="AZ154" i="1"/>
  <c r="BA157" i="1"/>
  <c r="AZ157" i="1"/>
  <c r="BA159" i="1"/>
  <c r="AZ159" i="1"/>
  <c r="BA161" i="1"/>
  <c r="AZ161" i="1"/>
  <c r="BA164" i="1"/>
  <c r="AZ164" i="1"/>
  <c r="BA166" i="1"/>
  <c r="AZ166" i="1"/>
  <c r="BA168" i="1"/>
  <c r="AZ168" i="1"/>
  <c r="BA171" i="1"/>
  <c r="AZ171" i="1"/>
  <c r="BA173" i="1"/>
  <c r="AZ173" i="1"/>
  <c r="BA175" i="1"/>
  <c r="AZ175" i="1"/>
  <c r="BA178" i="1"/>
  <c r="AZ178" i="1"/>
  <c r="BA180" i="1"/>
  <c r="AZ180" i="1"/>
  <c r="BA186" i="1"/>
  <c r="AZ186" i="1"/>
  <c r="BA137" i="1"/>
  <c r="AZ137" i="1"/>
  <c r="BA141" i="1"/>
  <c r="AZ141" i="1"/>
  <c r="BA182" i="1"/>
  <c r="AZ182" i="1"/>
  <c r="BB185" i="1"/>
  <c r="BD185" i="1" s="1"/>
  <c r="AR174" i="1" l="1"/>
  <c r="AS174" i="1" s="1"/>
  <c r="AV174" i="1" s="1"/>
  <c r="F174" i="1" s="1"/>
  <c r="AY174" i="1" s="1"/>
  <c r="G174" i="1" s="1"/>
  <c r="I174" i="1"/>
  <c r="BB174" i="1"/>
  <c r="BD174" i="1" s="1"/>
  <c r="AR165" i="1"/>
  <c r="AS165" i="1" s="1"/>
  <c r="AV165" i="1" s="1"/>
  <c r="F165" i="1" s="1"/>
  <c r="AY165" i="1" s="1"/>
  <c r="G165" i="1" s="1"/>
  <c r="I165" i="1"/>
  <c r="BB165" i="1"/>
  <c r="BD165" i="1" s="1"/>
  <c r="AR155" i="1"/>
  <c r="AS155" i="1" s="1"/>
  <c r="AV155" i="1" s="1"/>
  <c r="F155" i="1" s="1"/>
  <c r="AY155" i="1" s="1"/>
  <c r="G155" i="1" s="1"/>
  <c r="I155" i="1"/>
  <c r="BB155" i="1"/>
  <c r="BD155" i="1" s="1"/>
  <c r="AR146" i="1"/>
  <c r="AS146" i="1" s="1"/>
  <c r="AV146" i="1" s="1"/>
  <c r="F146" i="1" s="1"/>
  <c r="AY146" i="1" s="1"/>
  <c r="G146" i="1" s="1"/>
  <c r="I146" i="1"/>
  <c r="BB146" i="1"/>
  <c r="BD146" i="1" s="1"/>
  <c r="AR131" i="1"/>
  <c r="AS131" i="1" s="1"/>
  <c r="AV131" i="1" s="1"/>
  <c r="F131" i="1" s="1"/>
  <c r="AY131" i="1" s="1"/>
  <c r="G131" i="1" s="1"/>
  <c r="I131" i="1"/>
  <c r="BB131" i="1"/>
  <c r="BD131" i="1" s="1"/>
  <c r="AR122" i="1"/>
  <c r="AS122" i="1" s="1"/>
  <c r="AV122" i="1" s="1"/>
  <c r="F122" i="1" s="1"/>
  <c r="AY122" i="1" s="1"/>
  <c r="G122" i="1" s="1"/>
  <c r="I122" i="1"/>
  <c r="BB122" i="1"/>
  <c r="BD122" i="1" s="1"/>
  <c r="AR132" i="1"/>
  <c r="AS132" i="1" s="1"/>
  <c r="AV132" i="1" s="1"/>
  <c r="F132" i="1" s="1"/>
  <c r="I132" i="1"/>
  <c r="AR123" i="1"/>
  <c r="AS123" i="1" s="1"/>
  <c r="AV123" i="1" s="1"/>
  <c r="F123" i="1" s="1"/>
  <c r="I123" i="1"/>
  <c r="I176" i="1"/>
  <c r="AR176" i="1"/>
  <c r="AS176" i="1" s="1"/>
  <c r="AV176" i="1" s="1"/>
  <c r="F176" i="1" s="1"/>
  <c r="AY176" i="1" s="1"/>
  <c r="G176" i="1" s="1"/>
  <c r="I167" i="1"/>
  <c r="BB167" i="1"/>
  <c r="BD167" i="1" s="1"/>
  <c r="AR167" i="1"/>
  <c r="AS167" i="1" s="1"/>
  <c r="AV167" i="1" s="1"/>
  <c r="F167" i="1" s="1"/>
  <c r="AY167" i="1" s="1"/>
  <c r="G167" i="1" s="1"/>
  <c r="I158" i="1"/>
  <c r="AR158" i="1"/>
  <c r="AS158" i="1" s="1"/>
  <c r="AV158" i="1" s="1"/>
  <c r="F158" i="1" s="1"/>
  <c r="AY158" i="1" s="1"/>
  <c r="G158" i="1" s="1"/>
  <c r="I148" i="1"/>
  <c r="BB148" i="1"/>
  <c r="BD148" i="1" s="1"/>
  <c r="AR148" i="1"/>
  <c r="AS148" i="1" s="1"/>
  <c r="AV148" i="1" s="1"/>
  <c r="F148" i="1" s="1"/>
  <c r="AY148" i="1" s="1"/>
  <c r="G148" i="1" s="1"/>
  <c r="I133" i="1"/>
  <c r="AR133" i="1"/>
  <c r="AS133" i="1" s="1"/>
  <c r="AV133" i="1" s="1"/>
  <c r="F133" i="1" s="1"/>
  <c r="AY133" i="1" s="1"/>
  <c r="G133" i="1" s="1"/>
  <c r="I124" i="1"/>
  <c r="BB124" i="1"/>
  <c r="BD124" i="1" s="1"/>
  <c r="AR124" i="1"/>
  <c r="AS124" i="1" s="1"/>
  <c r="AV124" i="1" s="1"/>
  <c r="F124" i="1" s="1"/>
  <c r="AY124" i="1" s="1"/>
  <c r="G124" i="1" s="1"/>
  <c r="AR188" i="1"/>
  <c r="AS188" i="1" s="1"/>
  <c r="AV188" i="1" s="1"/>
  <c r="F188" i="1" s="1"/>
  <c r="I188" i="1"/>
  <c r="I134" i="1"/>
  <c r="AR134" i="1"/>
  <c r="AS134" i="1" s="1"/>
  <c r="AV134" i="1" s="1"/>
  <c r="F134" i="1" s="1"/>
  <c r="I125" i="1"/>
  <c r="AR125" i="1"/>
  <c r="AS125" i="1" s="1"/>
  <c r="AV125" i="1" s="1"/>
  <c r="F125" i="1" s="1"/>
  <c r="AR41" i="1"/>
  <c r="AS41" i="1" s="1"/>
  <c r="AV41" i="1" s="1"/>
  <c r="F41" i="1" s="1"/>
  <c r="I41" i="1"/>
  <c r="BB112" i="1"/>
  <c r="BD112" i="1" s="1"/>
  <c r="AR179" i="1"/>
  <c r="AS179" i="1" s="1"/>
  <c r="AV179" i="1" s="1"/>
  <c r="F179" i="1" s="1"/>
  <c r="AY179" i="1" s="1"/>
  <c r="G179" i="1" s="1"/>
  <c r="I179" i="1"/>
  <c r="BB179" i="1"/>
  <c r="BD179" i="1" s="1"/>
  <c r="AR169" i="1"/>
  <c r="AS169" i="1" s="1"/>
  <c r="AV169" i="1" s="1"/>
  <c r="F169" i="1" s="1"/>
  <c r="AY169" i="1" s="1"/>
  <c r="G169" i="1" s="1"/>
  <c r="I169" i="1"/>
  <c r="BB169" i="1"/>
  <c r="BD169" i="1" s="1"/>
  <c r="AR160" i="1"/>
  <c r="AS160" i="1" s="1"/>
  <c r="AV160" i="1" s="1"/>
  <c r="F160" i="1" s="1"/>
  <c r="AY160" i="1" s="1"/>
  <c r="G160" i="1" s="1"/>
  <c r="I160" i="1"/>
  <c r="BB160" i="1"/>
  <c r="BD160" i="1" s="1"/>
  <c r="AR151" i="1"/>
  <c r="AS151" i="1" s="1"/>
  <c r="AV151" i="1" s="1"/>
  <c r="F151" i="1" s="1"/>
  <c r="AY151" i="1" s="1"/>
  <c r="G151" i="1" s="1"/>
  <c r="I151" i="1"/>
  <c r="BB151" i="1"/>
  <c r="BD151" i="1" s="1"/>
  <c r="AR136" i="1"/>
  <c r="AS136" i="1" s="1"/>
  <c r="AV136" i="1" s="1"/>
  <c r="F136" i="1" s="1"/>
  <c r="AY136" i="1" s="1"/>
  <c r="G136" i="1" s="1"/>
  <c r="I136" i="1"/>
  <c r="BB136" i="1"/>
  <c r="BD136" i="1" s="1"/>
  <c r="AR126" i="1"/>
  <c r="AS126" i="1" s="1"/>
  <c r="AV126" i="1" s="1"/>
  <c r="F126" i="1" s="1"/>
  <c r="AY126" i="1" s="1"/>
  <c r="G126" i="1" s="1"/>
  <c r="I126" i="1"/>
  <c r="BB126" i="1"/>
  <c r="BD126" i="1" s="1"/>
  <c r="I138" i="1"/>
  <c r="AR138" i="1"/>
  <c r="AS138" i="1" s="1"/>
  <c r="AV138" i="1" s="1"/>
  <c r="F138" i="1" s="1"/>
  <c r="AY138" i="1" s="1"/>
  <c r="G138" i="1" s="1"/>
  <c r="AR127" i="1"/>
  <c r="AS127" i="1" s="1"/>
  <c r="AV127" i="1" s="1"/>
  <c r="F127" i="1" s="1"/>
  <c r="I127" i="1"/>
  <c r="I172" i="1"/>
  <c r="AR172" i="1"/>
  <c r="AS172" i="1" s="1"/>
  <c r="AV172" i="1" s="1"/>
  <c r="F172" i="1" s="1"/>
  <c r="AY172" i="1" s="1"/>
  <c r="G172" i="1" s="1"/>
  <c r="I162" i="1"/>
  <c r="BB162" i="1"/>
  <c r="BD162" i="1" s="1"/>
  <c r="AR162" i="1"/>
  <c r="AS162" i="1" s="1"/>
  <c r="AV162" i="1" s="1"/>
  <c r="F162" i="1" s="1"/>
  <c r="AY162" i="1" s="1"/>
  <c r="G162" i="1" s="1"/>
  <c r="I153" i="1"/>
  <c r="AR153" i="1"/>
  <c r="AS153" i="1" s="1"/>
  <c r="AV153" i="1" s="1"/>
  <c r="F153" i="1" s="1"/>
  <c r="AY153" i="1" s="1"/>
  <c r="G153" i="1" s="1"/>
  <c r="I140" i="1"/>
  <c r="BB140" i="1"/>
  <c r="BD140" i="1" s="1"/>
  <c r="AR140" i="1"/>
  <c r="AS140" i="1" s="1"/>
  <c r="AV140" i="1" s="1"/>
  <c r="F140" i="1" s="1"/>
  <c r="AY140" i="1" s="1"/>
  <c r="G140" i="1" s="1"/>
  <c r="I129" i="1"/>
  <c r="AR129" i="1"/>
  <c r="AS129" i="1" s="1"/>
  <c r="AV129" i="1" s="1"/>
  <c r="F129" i="1" s="1"/>
  <c r="AY129" i="1" s="1"/>
  <c r="G129" i="1" s="1"/>
  <c r="I143" i="1"/>
  <c r="BB143" i="1"/>
  <c r="BD143" i="1" s="1"/>
  <c r="AR143" i="1"/>
  <c r="AS143" i="1" s="1"/>
  <c r="AV143" i="1" s="1"/>
  <c r="F143" i="1" s="1"/>
  <c r="AY143" i="1" s="1"/>
  <c r="G143" i="1" s="1"/>
  <c r="I130" i="1"/>
  <c r="AR130" i="1"/>
  <c r="AS130" i="1" s="1"/>
  <c r="AV130" i="1" s="1"/>
  <c r="F130" i="1" s="1"/>
  <c r="I120" i="1"/>
  <c r="AR120" i="1"/>
  <c r="AS120" i="1" s="1"/>
  <c r="AV120" i="1" s="1"/>
  <c r="F120" i="1" s="1"/>
  <c r="AZ108" i="1"/>
  <c r="BA108" i="1"/>
  <c r="AZ103" i="1"/>
  <c r="BA103" i="1"/>
  <c r="AZ101" i="1"/>
  <c r="BA101" i="1"/>
  <c r="AZ98" i="1"/>
  <c r="BA98" i="1"/>
  <c r="I15" i="1"/>
  <c r="AR15" i="1"/>
  <c r="AS15" i="1" s="1"/>
  <c r="AV15" i="1" s="1"/>
  <c r="F15" i="1" s="1"/>
  <c r="AY15" i="1" s="1"/>
  <c r="G15" i="1" s="1"/>
  <c r="AZ109" i="1"/>
  <c r="BA109" i="1"/>
  <c r="AZ106" i="1"/>
  <c r="BA106" i="1"/>
  <c r="AZ104" i="1"/>
  <c r="BA104" i="1"/>
  <c r="AZ102" i="1"/>
  <c r="BA102" i="1"/>
  <c r="AZ99" i="1"/>
  <c r="BA99" i="1"/>
  <c r="AZ97" i="1"/>
  <c r="BA97" i="1"/>
  <c r="I56" i="1"/>
  <c r="AR56" i="1"/>
  <c r="AS56" i="1" s="1"/>
  <c r="AV56" i="1" s="1"/>
  <c r="F56" i="1" s="1"/>
  <c r="AY56" i="1" s="1"/>
  <c r="G56" i="1" s="1"/>
  <c r="BB15" i="1"/>
  <c r="BD15" i="1" s="1"/>
  <c r="BB119" i="1"/>
  <c r="BD119" i="1" s="1"/>
  <c r="BB115" i="1"/>
  <c r="BD115" i="1" s="1"/>
  <c r="I59" i="1"/>
  <c r="AR59" i="1"/>
  <c r="AS59" i="1" s="1"/>
  <c r="AV59" i="1" s="1"/>
  <c r="F59" i="1" s="1"/>
  <c r="BB56" i="1"/>
  <c r="BD56" i="1" s="1"/>
  <c r="AZ110" i="1"/>
  <c r="BA110" i="1"/>
  <c r="AZ105" i="1"/>
  <c r="BA105" i="1"/>
  <c r="AR96" i="1"/>
  <c r="AS96" i="1" s="1"/>
  <c r="AV96" i="1" s="1"/>
  <c r="F96" i="1" s="1"/>
  <c r="AY96" i="1" s="1"/>
  <c r="G96" i="1" s="1"/>
  <c r="I96" i="1"/>
  <c r="I50" i="1"/>
  <c r="AR50" i="1"/>
  <c r="AS50" i="1" s="1"/>
  <c r="AV50" i="1" s="1"/>
  <c r="F50" i="1" s="1"/>
  <c r="AY50" i="1" s="1"/>
  <c r="G50" i="1" s="1"/>
  <c r="AZ119" i="1"/>
  <c r="BA119" i="1"/>
  <c r="AZ118" i="1"/>
  <c r="BA118" i="1"/>
  <c r="AZ117" i="1"/>
  <c r="BA117" i="1"/>
  <c r="AZ116" i="1"/>
  <c r="BA116" i="1"/>
  <c r="AZ115" i="1"/>
  <c r="BA115" i="1"/>
  <c r="AZ113" i="1"/>
  <c r="BA113" i="1"/>
  <c r="AZ112" i="1"/>
  <c r="BA112" i="1"/>
  <c r="AZ111" i="1"/>
  <c r="BA111" i="1"/>
  <c r="I53" i="1"/>
  <c r="AR53" i="1"/>
  <c r="AS53" i="1" s="1"/>
  <c r="AV53" i="1" s="1"/>
  <c r="F53" i="1" s="1"/>
  <c r="AY53" i="1" s="1"/>
  <c r="G53" i="1" s="1"/>
  <c r="AZ74" i="1"/>
  <c r="BA74" i="1"/>
  <c r="AY120" i="1" l="1"/>
  <c r="G120" i="1" s="1"/>
  <c r="BB120" i="1"/>
  <c r="BD120" i="1" s="1"/>
  <c r="AY130" i="1"/>
  <c r="G130" i="1" s="1"/>
  <c r="BB130" i="1"/>
  <c r="BD130" i="1" s="1"/>
  <c r="BA143" i="1"/>
  <c r="AZ143" i="1"/>
  <c r="BB129" i="1"/>
  <c r="BD129" i="1" s="1"/>
  <c r="BA140" i="1"/>
  <c r="AZ140" i="1"/>
  <c r="BB153" i="1"/>
  <c r="BD153" i="1" s="1"/>
  <c r="BA162" i="1"/>
  <c r="AZ162" i="1"/>
  <c r="BB172" i="1"/>
  <c r="BD172" i="1" s="1"/>
  <c r="BB138" i="1"/>
  <c r="BD138" i="1" s="1"/>
  <c r="BA136" i="1"/>
  <c r="AZ136" i="1"/>
  <c r="AZ160" i="1"/>
  <c r="BA160" i="1"/>
  <c r="AZ179" i="1"/>
  <c r="BA179" i="1"/>
  <c r="AY125" i="1"/>
  <c r="G125" i="1" s="1"/>
  <c r="BB125" i="1"/>
  <c r="BD125" i="1" s="1"/>
  <c r="AY134" i="1"/>
  <c r="G134" i="1" s="1"/>
  <c r="BB134" i="1"/>
  <c r="BD134" i="1" s="1"/>
  <c r="AZ124" i="1"/>
  <c r="BA124" i="1"/>
  <c r="BB133" i="1"/>
  <c r="BD133" i="1" s="1"/>
  <c r="BA148" i="1"/>
  <c r="AZ148" i="1"/>
  <c r="BB158" i="1"/>
  <c r="BD158" i="1" s="1"/>
  <c r="BA167" i="1"/>
  <c r="AZ167" i="1"/>
  <c r="BB176" i="1"/>
  <c r="BD176" i="1" s="1"/>
  <c r="BA122" i="1"/>
  <c r="AZ122" i="1"/>
  <c r="AZ146" i="1"/>
  <c r="BA146" i="1"/>
  <c r="AZ165" i="1"/>
  <c r="BA165" i="1"/>
  <c r="AZ129" i="1"/>
  <c r="BA129" i="1"/>
  <c r="BA153" i="1"/>
  <c r="AZ153" i="1"/>
  <c r="BA172" i="1"/>
  <c r="AZ172" i="1"/>
  <c r="AY127" i="1"/>
  <c r="G127" i="1" s="1"/>
  <c r="BB127" i="1"/>
  <c r="BD127" i="1" s="1"/>
  <c r="BA138" i="1"/>
  <c r="AZ138" i="1"/>
  <c r="BA126" i="1"/>
  <c r="AZ126" i="1"/>
  <c r="AZ151" i="1"/>
  <c r="BA151" i="1"/>
  <c r="AZ169" i="1"/>
  <c r="BA169" i="1"/>
  <c r="AY41" i="1"/>
  <c r="G41" i="1" s="1"/>
  <c r="BB41" i="1"/>
  <c r="BD41" i="1" s="1"/>
  <c r="AY188" i="1"/>
  <c r="G188" i="1" s="1"/>
  <c r="BB188" i="1"/>
  <c r="BD188" i="1" s="1"/>
  <c r="AZ133" i="1"/>
  <c r="BA133" i="1"/>
  <c r="BA158" i="1"/>
  <c r="AZ158" i="1"/>
  <c r="BA176" i="1"/>
  <c r="AZ176" i="1"/>
  <c r="AY123" i="1"/>
  <c r="G123" i="1" s="1"/>
  <c r="BB123" i="1"/>
  <c r="BD123" i="1" s="1"/>
  <c r="AY132" i="1"/>
  <c r="G132" i="1" s="1"/>
  <c r="BB132" i="1"/>
  <c r="BD132" i="1" s="1"/>
  <c r="BA131" i="1"/>
  <c r="AZ131" i="1"/>
  <c r="AZ155" i="1"/>
  <c r="BA155" i="1"/>
  <c r="AZ174" i="1"/>
  <c r="BA174" i="1"/>
  <c r="BA50" i="1"/>
  <c r="AZ50" i="1"/>
  <c r="BA56" i="1"/>
  <c r="AZ56" i="1"/>
  <c r="BA15" i="1"/>
  <c r="AZ15" i="1"/>
  <c r="BB50" i="1"/>
  <c r="BD50" i="1" s="1"/>
  <c r="BA53" i="1"/>
  <c r="AZ53" i="1"/>
  <c r="BB53" i="1"/>
  <c r="BD53" i="1" s="1"/>
  <c r="AZ96" i="1"/>
  <c r="BA96" i="1"/>
  <c r="AY59" i="1"/>
  <c r="G59" i="1" s="1"/>
  <c r="BB59" i="1"/>
  <c r="BD59" i="1" s="1"/>
  <c r="BB96" i="1"/>
  <c r="BD96" i="1" s="1"/>
  <c r="BA132" i="1" l="1"/>
  <c r="AZ132" i="1"/>
  <c r="BA123" i="1"/>
  <c r="AZ123" i="1"/>
  <c r="BA188" i="1"/>
  <c r="AZ188" i="1"/>
  <c r="AZ41" i="1"/>
  <c r="BA41" i="1"/>
  <c r="BA127" i="1"/>
  <c r="AZ127" i="1"/>
  <c r="BA134" i="1"/>
  <c r="AZ134" i="1"/>
  <c r="BA125" i="1"/>
  <c r="AZ125" i="1"/>
  <c r="BA130" i="1"/>
  <c r="AZ130" i="1"/>
  <c r="BA120" i="1"/>
  <c r="AZ120" i="1"/>
  <c r="BA59" i="1"/>
  <c r="AZ59" i="1"/>
</calcChain>
</file>

<file path=xl/sharedStrings.xml><?xml version="1.0" encoding="utf-8"?>
<sst xmlns="http://schemas.openxmlformats.org/spreadsheetml/2006/main" count="384" uniqueCount="251">
  <si>
    <t>OPEN 6.2.5</t>
  </si>
  <si>
    <t>Thr Oct 29 2015 15:14:41</t>
  </si>
  <si>
    <t>Unit=</t>
  </si>
  <si>
    <t>PSC-3679</t>
  </si>
  <si>
    <t>LightSource=</t>
  </si>
  <si>
    <t>6400-02 or -02B LED Source</t>
  </si>
  <si>
    <t>A/D AvgTime=</t>
  </si>
  <si>
    <t>Log AvgTime=</t>
  </si>
  <si>
    <t>Config=</t>
  </si>
  <si>
    <t>/User/Configs/UserPrefs/2x3_700.xml</t>
  </si>
  <si>
    <t>Remark=</t>
  </si>
  <si>
    <t>young plant</t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</si>
  <si>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</si>
  <si>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</si>
  <si>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</si>
  <si>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</si>
  <si>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</si>
  <si>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</si>
  <si>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</si>
  <si>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</si>
  <si>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</si>
  <si>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</si>
  <si>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</si>
  <si>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</si>
  <si>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</si>
  <si>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</si>
  <si>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</si>
  <si>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</si>
  <si>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</si>
  <si>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</si>
  <si>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</si>
  <si>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</si>
  <si>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</si>
  <si>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</si>
  <si>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</si>
  <si>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</si>
  <si>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</si>
  <si>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</si>
  <si>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</si>
  <si>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</si>
  <si>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</si>
  <si>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</si>
  <si>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</si>
  <si>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</si>
  <si>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</si>
  <si>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</si>
  <si>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</si>
  <si>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</si>
  <si>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</si>
  <si>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</si>
  <si>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</si>
  <si>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</si>
  <si>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</si>
  <si>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</si>
  <si>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</si>
  <si>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</si>
  <si>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</si>
  <si>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</si>
  <si>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</si>
  <si>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</si>
  <si>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</si>
  <si>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</si>
  <si>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</si>
  <si>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</si>
  <si>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</si>
  <si>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</si>
  <si>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</si>
  <si>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</si>
  <si>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</si>
  <si>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</si>
  <si>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 xml:space="preserve">"15:15:05 Flow: Fixed -&gt; 500 umol/s"
</t>
  </si>
  <si>
    <t xml:space="preserve">"15:17:08 Lamp: ParIn -&gt;  1000 uml"
</t>
  </si>
  <si>
    <t xml:space="preserve">"15:21:36 Flow: Fixed -&gt; 500 umol/s"
</t>
  </si>
  <si>
    <t>15:22:16</t>
  </si>
  <si>
    <t xml:space="preserve">"15:22:26 Launched AutoProg /User/Configs/AutoProgs/A-CiCurve2"
</t>
  </si>
  <si>
    <t xml:space="preserve">"15:22:29 Lamp: ParIn -&gt;  1000 uml"
</t>
  </si>
  <si>
    <t xml:space="preserve">"15:22:29 CO2 Mixer: CO2R -&gt; 400 uml"
</t>
  </si>
  <si>
    <t xml:space="preserve">"15:22:29 Coolers: Tblock -&gt; 25.00 C"
</t>
  </si>
  <si>
    <t xml:space="preserve">"15:22:29 Flow: Fixed -&gt; 500 umol/s"
</t>
  </si>
  <si>
    <t xml:space="preserve">"15:24:47 Flow: Fixed -&gt; 500 umol/s"
</t>
  </si>
  <si>
    <t>15:25:08</t>
  </si>
  <si>
    <t xml:space="preserve">"15:25:08 CO2 Mixer: CO2R -&gt; 300 uml"
</t>
  </si>
  <si>
    <t xml:space="preserve">"15:27:26 Flow: Fixed -&gt; 500 umol/s"
</t>
  </si>
  <si>
    <t>15:27:47</t>
  </si>
  <si>
    <t xml:space="preserve">"15:27:47 CO2 Mixer: CO2R -&gt; 200 uml"
</t>
  </si>
  <si>
    <t xml:space="preserve">"15:30:05 Flow: Fixed -&gt; 500 umol/s"
</t>
  </si>
  <si>
    <t>15:30:26</t>
  </si>
  <si>
    <t xml:space="preserve">"15:30:26 CO2 Mixer: CO2R -&gt; 100 uml"
</t>
  </si>
  <si>
    <t xml:space="preserve">"15:32:44 Flow: Fixed -&gt; 500 umol/s"
</t>
  </si>
  <si>
    <t>15:33:05</t>
  </si>
  <si>
    <t xml:space="preserve">"15:33:05 CO2 Mixer: CO2R -&gt; 50 uml"
</t>
  </si>
  <si>
    <t xml:space="preserve">"15:35:23 Flow: Fixed -&gt; 500 umol/s"
</t>
  </si>
  <si>
    <t>15:35:44</t>
  </si>
  <si>
    <t xml:space="preserve">"15:35:44 CO2 Mixer -&gt; OFF"
</t>
  </si>
  <si>
    <t xml:space="preserve">"15:37:59 Flow: Fixed -&gt; 500 umol/s"
</t>
  </si>
  <si>
    <t>15:38:22</t>
  </si>
  <si>
    <t xml:space="preserve">"15:38:22 CO2 Mixer: CO2R -&gt; 400 uml"
</t>
  </si>
  <si>
    <t xml:space="preserve">"15:42:41 Flow: Fixed -&gt; 500 umol/s"
</t>
  </si>
  <si>
    <t>15:43:02</t>
  </si>
  <si>
    <t xml:space="preserve">"15:43:02 CO2 Mixer: CO2R -&gt; 500 uml"
</t>
  </si>
  <si>
    <t xml:space="preserve">"15:45:19 Flow: Fixed -&gt; 500 umol/s"
</t>
  </si>
  <si>
    <t>15:45:40</t>
  </si>
  <si>
    <t xml:space="preserve">"15:45:40 CO2 Mixer: CO2R -&gt; 600 uml"
</t>
  </si>
  <si>
    <t xml:space="preserve">"15:47:57 Flow: Fixed -&gt; 500 umol/s"
</t>
  </si>
  <si>
    <t>15:48:18</t>
  </si>
  <si>
    <t xml:space="preserve">"15:48:18 CO2 Mixer: CO2R -&gt; 800 uml"
</t>
  </si>
  <si>
    <t xml:space="preserve">"15:50:35 Flow: Fixed -&gt; 500 umol/s"
</t>
  </si>
  <si>
    <t>15:50:56</t>
  </si>
  <si>
    <t xml:space="preserve">"15:50:56 CO2 Mixer: CO2R -&gt; 900 uml"
</t>
  </si>
  <si>
    <t xml:space="preserve">"15:53:12 Flow: Fixed -&gt; 500 umol/s"
</t>
  </si>
  <si>
    <t>15:53:33</t>
  </si>
  <si>
    <t xml:space="preserve">"15:53:33 CO2 Mixer: CO2R -&gt; 1000 uml"
</t>
  </si>
  <si>
    <t xml:space="preserve">"15:55:49 Flow: Fixed -&gt; 500 umol/s"
</t>
  </si>
  <si>
    <t>15:56:10</t>
  </si>
  <si>
    <t xml:space="preserve">"15:56:10 CO2 Mixer: CO2R -&gt; 1200 uml"
</t>
  </si>
  <si>
    <t xml:space="preserve">"15:58:26 Flow: Fixed -&gt; 500 umol/s"
</t>
  </si>
  <si>
    <t>15:58:51</t>
  </si>
  <si>
    <t xml:space="preserve">"15:58:51 Lamp: ParIn -&gt;  1000 uml"
</t>
  </si>
  <si>
    <t xml:space="preserve">"15:58:51 CO2 Mixer: CO2R -&gt; 1200 uml"
</t>
  </si>
  <si>
    <t xml:space="preserve">"15:58:51 Coolers: Tblock -&gt; 25.00 C"
</t>
  </si>
  <si>
    <t xml:space="preserve">"15:58:51 Flow: Fixed -&gt; 500 umol/s"
</t>
  </si>
  <si>
    <t xml:space="preserve">"15:59:20 CO2 Mixer: CO2R -&gt; 400 uml"
</t>
  </si>
  <si>
    <t xml:space="preserve">"15:59:25 Lamp: Off"
</t>
  </si>
  <si>
    <t xml:space="preserve">"15:59:34 Lamp: Tracking -&gt; ParOutæm"
</t>
  </si>
  <si>
    <t xml:space="preserve">"15:59:48 Launched AutoProg /User/Configs/AutoProgs/AutoLog"
</t>
  </si>
  <si>
    <t xml:space="preserve">"15:59:51 Lamp: Tracking -&gt; ParOutæm"
</t>
  </si>
  <si>
    <t xml:space="preserve">"15:59:51 CO2 Mixer: CO2R -&gt; 400 uml"
</t>
  </si>
  <si>
    <t xml:space="preserve">"15:59:51 Coolers: Tblock -&gt; 25.00 C"
</t>
  </si>
  <si>
    <t xml:space="preserve">"15:59:51 Flow: Fixed -&gt; 500 umol/s"
</t>
  </si>
  <si>
    <t xml:space="preserve">"16:00:05 Coolers: Tblock -&gt; 21.00 C"
</t>
  </si>
  <si>
    <t xml:space="preserve">"16:01:14 Flow: Fixed -&gt; 500 umol/s"
</t>
  </si>
  <si>
    <t>16:09:51</t>
  </si>
  <si>
    <t>16:19:51</t>
  </si>
  <si>
    <t>16:29:52</t>
  </si>
  <si>
    <t>16:39:52</t>
  </si>
  <si>
    <t>16:49:52</t>
  </si>
  <si>
    <t xml:space="preserve">"17:00:06 Flow: Fixed -&gt; 500 umol/s"
</t>
  </si>
  <si>
    <t>17:00:07</t>
  </si>
  <si>
    <t>17:10:07</t>
  </si>
  <si>
    <t>17:20:07</t>
  </si>
  <si>
    <t>17:30:07</t>
  </si>
  <si>
    <t>17:40:07</t>
  </si>
  <si>
    <t>17:50:07</t>
  </si>
  <si>
    <t xml:space="preserve">"18:00:06 Flow: Fixed -&gt; 500 umol/s"
</t>
  </si>
  <si>
    <t>18:00:07</t>
  </si>
  <si>
    <t>18:10:07</t>
  </si>
  <si>
    <t>18:20:08</t>
  </si>
  <si>
    <t>18:30:08</t>
  </si>
  <si>
    <t>18:40:08</t>
  </si>
  <si>
    <t>18:50:08</t>
  </si>
  <si>
    <t xml:space="preserve">"19:00:06 Flow: Fixed -&gt; 500 umol/s"
</t>
  </si>
  <si>
    <t>19:00:08</t>
  </si>
  <si>
    <t>19:10:08</t>
  </si>
  <si>
    <t>19:20:08</t>
  </si>
  <si>
    <t>19:30:08</t>
  </si>
  <si>
    <t>19:40:08</t>
  </si>
  <si>
    <t>19:50:08</t>
  </si>
  <si>
    <t xml:space="preserve">"20:00:07 Flow: Fixed -&gt; 500 umol/s"
</t>
  </si>
  <si>
    <t>20:00:08</t>
  </si>
  <si>
    <t>20:10:09</t>
  </si>
  <si>
    <t>20:20:09</t>
  </si>
  <si>
    <t>20:30:09</t>
  </si>
  <si>
    <t>20:40:09</t>
  </si>
  <si>
    <t>20:50:09</t>
  </si>
  <si>
    <t xml:space="preserve">"21:00:07 Flow: Fixed -&gt; 500 umol/s"
</t>
  </si>
  <si>
    <t>21:00:09</t>
  </si>
  <si>
    <t>21:10:09</t>
  </si>
  <si>
    <t>21:20:09</t>
  </si>
  <si>
    <t>21:30:09</t>
  </si>
  <si>
    <t>21:40:09</t>
  </si>
  <si>
    <t>21:50:10</t>
  </si>
  <si>
    <t xml:space="preserve">"22:00:07 Flow: Fixed -&gt; 500 umol/s"
</t>
  </si>
  <si>
    <t>22:00:10</t>
  </si>
  <si>
    <t>22:10:10</t>
  </si>
  <si>
    <t>22:20:10</t>
  </si>
  <si>
    <t>22:30:10</t>
  </si>
  <si>
    <t>22:40:10</t>
  </si>
  <si>
    <t>22:50:10</t>
  </si>
  <si>
    <t xml:space="preserve">"23:00:07 Flow: Fixed -&gt; 500 umol/s"
</t>
  </si>
  <si>
    <t>23:00:10</t>
  </si>
  <si>
    <t>23:10:10</t>
  </si>
  <si>
    <t>23:20:10</t>
  </si>
  <si>
    <t>23:30:11</t>
  </si>
  <si>
    <t>23:40:11</t>
  </si>
  <si>
    <t>23:50:11</t>
  </si>
  <si>
    <t xml:space="preserve">"00:00:07 Flow: Fixed -&gt; 500 umol/s"
</t>
  </si>
  <si>
    <t>00:00:11</t>
  </si>
  <si>
    <t>00:10:11</t>
  </si>
  <si>
    <t>00:20:11</t>
  </si>
  <si>
    <t>00:30:11</t>
  </si>
  <si>
    <t>00:40:11</t>
  </si>
  <si>
    <t>00:50:11</t>
  </si>
  <si>
    <t xml:space="preserve">"01:00:07 Flow: Fixed -&gt; 500 umol/s"
</t>
  </si>
  <si>
    <t>01:00:11</t>
  </si>
  <si>
    <t>01:10:11</t>
  </si>
  <si>
    <t>01:20:12</t>
  </si>
  <si>
    <t>01:30:12</t>
  </si>
  <si>
    <t>01:40:12</t>
  </si>
  <si>
    <t>01:50:12</t>
  </si>
  <si>
    <t xml:space="preserve">"02:00:07 Flow: Fixed -&gt; 500 umol/s"
</t>
  </si>
  <si>
    <t>02:00:12</t>
  </si>
  <si>
    <t>02:10:12</t>
  </si>
  <si>
    <t>02:20:12</t>
  </si>
  <si>
    <t>02:30:12</t>
  </si>
  <si>
    <t>02:40:12</t>
  </si>
  <si>
    <t>02:50:12</t>
  </si>
  <si>
    <t xml:space="preserve">"03:00:07 Flow: Fixed -&gt; 500 umol/s"
</t>
  </si>
  <si>
    <t>03:00:12</t>
  </si>
  <si>
    <t>03:10:13</t>
  </si>
  <si>
    <t>03:20:13</t>
  </si>
  <si>
    <t>03:30:13</t>
  </si>
  <si>
    <t>03:40:13</t>
  </si>
  <si>
    <t>03:50:13</t>
  </si>
  <si>
    <t xml:space="preserve">"04:00:07 Flow: Fixed -&gt; 500 umol/s"
</t>
  </si>
  <si>
    <t>04:00:13</t>
  </si>
  <si>
    <t>04:10:13</t>
  </si>
  <si>
    <t>04:20:13</t>
  </si>
  <si>
    <t>04:30:13</t>
  </si>
  <si>
    <t>04:40:13</t>
  </si>
  <si>
    <t>04:50:14</t>
  </si>
  <si>
    <t xml:space="preserve">"05:00:07 Flow: Fixed -&gt; 500 umol/s"
</t>
  </si>
  <si>
    <t>05:00:14</t>
  </si>
  <si>
    <t>05:10:14</t>
  </si>
  <si>
    <t>05:20:14</t>
  </si>
  <si>
    <t>05:30:14</t>
  </si>
  <si>
    <t>05:40:14</t>
  </si>
  <si>
    <t>05:50:14</t>
  </si>
  <si>
    <t xml:space="preserve">"06:00:07 Flow: Fixed -&gt; 500 umol/s"
</t>
  </si>
  <si>
    <t>06:00:14</t>
  </si>
  <si>
    <t>06:10:14</t>
  </si>
  <si>
    <t>06:20:15</t>
  </si>
  <si>
    <t>06:30:15</t>
  </si>
  <si>
    <t>06:40:15</t>
  </si>
  <si>
    <t>06:50:15</t>
  </si>
  <si>
    <t xml:space="preserve">"07:00:08 Flow: Fixed -&gt; 500 umol/s"
</t>
  </si>
  <si>
    <t>07:00:15</t>
  </si>
  <si>
    <t>07:10:15</t>
  </si>
  <si>
    <t>07:20:15</t>
  </si>
  <si>
    <t>07:30:15</t>
  </si>
  <si>
    <t>07:40:15</t>
  </si>
  <si>
    <t>07:50:15</t>
  </si>
  <si>
    <t xml:space="preserve">"08:00:09 Flow: Fixed -&gt; 500 umol/s"
</t>
  </si>
  <si>
    <t>08:00:16</t>
  </si>
  <si>
    <t>08:10:16</t>
  </si>
  <si>
    <t>08:20:16</t>
  </si>
  <si>
    <t>08:30:16</t>
  </si>
  <si>
    <t xml:space="preserve">"08:34:12 Coolers: Tblock -&gt; 25.00 C"
</t>
  </si>
  <si>
    <t xml:space="preserve">"08:35:17 Lamp: Tracking -&gt; ParOutæm"
</t>
  </si>
  <si>
    <t xml:space="preserve">"08:35:17 CO2 Mixer: CO2R -&gt; 400 uml"
</t>
  </si>
  <si>
    <t xml:space="preserve">"08:35:17 Coolers: Tblock -&gt; 25.00 C"
</t>
  </si>
  <si>
    <t xml:space="preserve">"08:35:17 Flow: Fixed -&gt; 500 umol/s"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</si>
</sst>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Graphs!$E$1</c:f>
              <c:strCache>
                <c:ptCount val="1"/>
                <c:pt idx="0">
                  <c:v>Photo</c:v>
                </c:pt>
              </c:strCache>
            </c:strRef>
          </c:tx>
          <c:spPr>
            <a:ln w="28575">
              <a:noFill/>
            </a:ln>
          </c:spPr>
          <c:xVal>
            <c:numRef>
              <c:f>Graphs!$D$2:$D$14</c:f>
              <c:numCache>
                <c:formatCode>General</c:formatCode>
                <c:ptCount val="13"/>
                <c:pt idx="0">
                  <c:v>399.81405639648437</c:v>
                </c:pt>
                <c:pt idx="1">
                  <c:v>299.74273681640625</c:v>
                </c:pt>
                <c:pt idx="2">
                  <c:v>199.80012512207031</c:v>
                </c:pt>
                <c:pt idx="3">
                  <c:v>99.234222412109375</c:v>
                </c:pt>
                <c:pt idx="4">
                  <c:v>50.330570220947266</c:v>
                </c:pt>
                <c:pt idx="5">
                  <c:v>0</c:v>
                </c:pt>
                <c:pt idx="6">
                  <c:v>401.19354248046875</c:v>
                </c:pt>
                <c:pt idx="7">
                  <c:v>500.4774169921875</c:v>
                </c:pt>
                <c:pt idx="8">
                  <c:v>600.3056640625</c:v>
                </c:pt>
                <c:pt idx="9">
                  <c:v>800.01007080078125</c:v>
                </c:pt>
                <c:pt idx="10">
                  <c:v>901.10223388671875</c:v>
                </c:pt>
                <c:pt idx="11">
                  <c:v>1000.6688842773437</c:v>
                </c:pt>
                <c:pt idx="12">
                  <c:v>1200.2655029296875</c:v>
                </c:pt>
              </c:numCache>
            </c:numRef>
          </c:xVal>
          <c:yVal>
            <c:numRef>
              <c:f>Graphs!$E$2:$E$14</c:f>
              <c:numCache>
                <c:formatCode>General</c:formatCode>
                <c:ptCount val="13"/>
                <c:pt idx="0">
                  <c:v>6.9467537681419893</c:v>
                </c:pt>
                <c:pt idx="1">
                  <c:v>4.6011946047553742</c:v>
                </c:pt>
                <c:pt idx="2">
                  <c:v>2.4529296289903262</c:v>
                </c:pt>
                <c:pt idx="3">
                  <c:v>0.37107552140339328</c:v>
                </c:pt>
                <c:pt idx="4">
                  <c:v>-0.64323199530786213</c:v>
                </c:pt>
                <c:pt idx="5">
                  <c:v>-1.7654106505367779</c:v>
                </c:pt>
                <c:pt idx="6">
                  <c:v>6.2601462652280837</c:v>
                </c:pt>
                <c:pt idx="7">
                  <c:v>7.6180926165494061</c:v>
                </c:pt>
                <c:pt idx="8">
                  <c:v>8.7478536917156955</c:v>
                </c:pt>
                <c:pt idx="9">
                  <c:v>10.712677435093266</c:v>
                </c:pt>
                <c:pt idx="10">
                  <c:v>11.111384104475654</c:v>
                </c:pt>
                <c:pt idx="11">
                  <c:v>10.92952496671508</c:v>
                </c:pt>
                <c:pt idx="12">
                  <c:v>11.605708755990632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60800"/>
        <c:axId val="144062336"/>
      </c:scatterChart>
      <c:valAx>
        <c:axId val="14406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062336"/>
        <c:crosses val="autoZero"/>
        <c:crossBetween val="midCat"/>
      </c:valAx>
      <c:valAx>
        <c:axId val="1440623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4060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Graphs!$O$1</c:f>
              <c:strCache>
                <c:ptCount val="1"/>
                <c:pt idx="0">
                  <c:v>Photo</c:v>
                </c:pt>
              </c:strCache>
            </c:strRef>
          </c:tx>
          <c:spPr>
            <a:ln w="28575">
              <a:noFill/>
            </a:ln>
          </c:spPr>
          <c:xVal>
            <c:numRef>
              <c:f>Graphs!$N$2:$N$14</c:f>
              <c:numCache>
                <c:formatCode>General</c:formatCode>
                <c:ptCount val="13"/>
                <c:pt idx="0">
                  <c:v>273.61677658273601</c:v>
                </c:pt>
                <c:pt idx="1">
                  <c:v>201.36566576746969</c:v>
                </c:pt>
                <c:pt idx="2">
                  <c:v>139.11154072386617</c:v>
                </c:pt>
                <c:pt idx="3">
                  <c:v>87.838649112372707</c:v>
                </c:pt>
                <c:pt idx="4">
                  <c:v>65.439946561791004</c:v>
                </c:pt>
                <c:pt idx="5">
                  <c:v>44.796720317775737</c:v>
                </c:pt>
                <c:pt idx="6">
                  <c:v>221.91467333780292</c:v>
                </c:pt>
                <c:pt idx="7">
                  <c:v>264.77958330220059</c:v>
                </c:pt>
                <c:pt idx="8">
                  <c:v>294.23122595261913</c:v>
                </c:pt>
                <c:pt idx="9">
                  <c:v>379.26365806021153</c:v>
                </c:pt>
                <c:pt idx="10">
                  <c:v>398.27586046658979</c:v>
                </c:pt>
                <c:pt idx="11">
                  <c:v>411.51653437224195</c:v>
                </c:pt>
                <c:pt idx="12">
                  <c:v>411.43535504155017</c:v>
                </c:pt>
              </c:numCache>
            </c:numRef>
          </c:xVal>
          <c:yVal>
            <c:numRef>
              <c:f>Graphs!$O$2:$O$14</c:f>
              <c:numCache>
                <c:formatCode>General</c:formatCode>
                <c:ptCount val="13"/>
                <c:pt idx="0">
                  <c:v>6.9467537681419893</c:v>
                </c:pt>
                <c:pt idx="1">
                  <c:v>4.6011946047553742</c:v>
                </c:pt>
                <c:pt idx="2">
                  <c:v>2.4529296289903262</c:v>
                </c:pt>
                <c:pt idx="3">
                  <c:v>0.37107552140339328</c:v>
                </c:pt>
                <c:pt idx="4">
                  <c:v>-0.64323199530786213</c:v>
                </c:pt>
                <c:pt idx="5">
                  <c:v>-1.7654106505367779</c:v>
                </c:pt>
                <c:pt idx="6">
                  <c:v>6.2601462652280837</c:v>
                </c:pt>
                <c:pt idx="7">
                  <c:v>7.6180926165494061</c:v>
                </c:pt>
                <c:pt idx="8">
                  <c:v>8.7478536917156955</c:v>
                </c:pt>
                <c:pt idx="9">
                  <c:v>10.712677435093266</c:v>
                </c:pt>
                <c:pt idx="10">
                  <c:v>11.111384104475654</c:v>
                </c:pt>
                <c:pt idx="11">
                  <c:v>10.92952496671508</c:v>
                </c:pt>
                <c:pt idx="12">
                  <c:v>11.605708755990632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60256"/>
        <c:axId val="144161792"/>
      </c:scatterChart>
      <c:valAx>
        <c:axId val="14416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161792"/>
        <c:crosses val="autoZero"/>
        <c:crossBetween val="midCat"/>
      </c:valAx>
      <c:valAx>
        <c:axId val="144161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4160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Graphs!$Y$1</c:f>
              <c:strCache>
                <c:ptCount val="1"/>
                <c:pt idx="0">
                  <c:v>Cond</c:v>
                </c:pt>
              </c:strCache>
            </c:strRef>
          </c:tx>
          <c:spPr>
            <a:ln w="28575">
              <a:noFill/>
            </a:ln>
          </c:spPr>
          <c:xVal>
            <c:numRef>
              <c:f>Graphs!$X$2:$X$14</c:f>
              <c:numCache>
                <c:formatCode>General</c:formatCode>
                <c:ptCount val="13"/>
                <c:pt idx="0">
                  <c:v>399.81405639648437</c:v>
                </c:pt>
                <c:pt idx="1">
                  <c:v>299.74273681640625</c:v>
                </c:pt>
                <c:pt idx="2">
                  <c:v>199.80012512207031</c:v>
                </c:pt>
                <c:pt idx="3">
                  <c:v>99.234222412109375</c:v>
                </c:pt>
                <c:pt idx="4">
                  <c:v>50.330570220947266</c:v>
                </c:pt>
                <c:pt idx="5">
                  <c:v>0</c:v>
                </c:pt>
                <c:pt idx="6">
                  <c:v>401.19354248046875</c:v>
                </c:pt>
                <c:pt idx="7">
                  <c:v>500.4774169921875</c:v>
                </c:pt>
                <c:pt idx="8">
                  <c:v>600.3056640625</c:v>
                </c:pt>
                <c:pt idx="9">
                  <c:v>800.01007080078125</c:v>
                </c:pt>
                <c:pt idx="10">
                  <c:v>901.10223388671875</c:v>
                </c:pt>
                <c:pt idx="11">
                  <c:v>1000.6688842773437</c:v>
                </c:pt>
                <c:pt idx="12">
                  <c:v>1200.2655029296875</c:v>
                </c:pt>
              </c:numCache>
            </c:numRef>
          </c:xVal>
          <c:yVal>
            <c:numRef>
              <c:f>Graphs!$Y$2:$Y$14</c:f>
              <c:numCache>
                <c:formatCode>General</c:formatCode>
                <c:ptCount val="13"/>
                <c:pt idx="0">
                  <c:v>0.10388506651954615</c:v>
                </c:pt>
                <c:pt idx="1">
                  <c:v>8.6669963856762261E-2</c:v>
                </c:pt>
                <c:pt idx="2">
                  <c:v>7.4551672639933286E-2</c:v>
                </c:pt>
                <c:pt idx="3">
                  <c:v>6.9166762641479862E-2</c:v>
                </c:pt>
                <c:pt idx="4">
                  <c:v>6.6874666155544091E-2</c:v>
                </c:pt>
                <c:pt idx="5">
                  <c:v>6.4171109435250992E-2</c:v>
                </c:pt>
                <c:pt idx="6">
                  <c:v>6.2059547241706293E-2</c:v>
                </c:pt>
                <c:pt idx="7">
                  <c:v>5.701793973415311E-2</c:v>
                </c:pt>
                <c:pt idx="8">
                  <c:v>4.9878246300510382E-2</c:v>
                </c:pt>
                <c:pt idx="9">
                  <c:v>4.4127549783723082E-2</c:v>
                </c:pt>
                <c:pt idx="10">
                  <c:v>3.7972738418748625E-2</c:v>
                </c:pt>
                <c:pt idx="11">
                  <c:v>3.1608537298962423E-2</c:v>
                </c:pt>
                <c:pt idx="12">
                  <c:v>2.4790162402159061E-2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85696"/>
        <c:axId val="145756544"/>
      </c:scatterChart>
      <c:valAx>
        <c:axId val="144685696"/>
        <c:scaling>
          <c:orientation val="minMax"/>
          <c:max val="12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45756544"/>
        <c:crosses val="autoZero"/>
        <c:crossBetween val="midCat"/>
      </c:valAx>
      <c:valAx>
        <c:axId val="145756544"/>
        <c:scaling>
          <c:orientation val="minMax"/>
          <c:max val="0.1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crossAx val="144685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138112</xdr:rowOff>
    </xdr:from>
    <xdr:to>
      <xdr:col>12</xdr:col>
      <xdr:colOff>419100</xdr:colOff>
      <xdr:row>15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133350</xdr:colOff>
      <xdr:row>0</xdr:row>
      <xdr:rowOff>166687</xdr:rowOff>
    </xdr:from>
    <xdr:to>
      <xdr:col>22</xdr:col>
      <xdr:colOff>438150</xdr:colOff>
      <xdr:row>15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161925</xdr:colOff>
      <xdr:row>0</xdr:row>
      <xdr:rowOff>185737</xdr:rowOff>
    </xdr:from>
    <xdr:to>
      <xdr:col>32</xdr:col>
      <xdr:colOff>57150</xdr:colOff>
      <xdr:row>15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3"/>
  <sheetViews>
    <sheetView topLeftCell="D5" workbookViewId="0">
      <selection activeCell="R5" sqref="R1:R65536"/>
    </sheetView>
  </sheetViews>
  <sheetFormatPr defaultRowHeight="15" x14ac:dyDescent="0.25"/>
  <cols>
    <col min="8" max="17" width="0" hidden="1" customWidth="1"/>
  </cols>
  <sheetData>
    <row r="1" spans="1:56" x14ac:dyDescent="0.25">
      <c r="A1" s="1" t="s">
        <v>0</v>
      </c>
    </row>
    <row r="2" spans="1:56" x14ac:dyDescent="0.25">
      <c r="A2" s="1" t="s">
        <v>1</v>
      </c>
    </row>
    <row r="3" spans="1:56" x14ac:dyDescent="0.25">
      <c r="A3" s="1" t="s">
        <v>2</v>
      </c>
      <c r="B3" s="1" t="s">
        <v>3</v>
      </c>
    </row>
    <row r="4" spans="1:56" x14ac:dyDescent="0.25">
      <c r="A4" s="1" t="s">
        <v>4</v>
      </c>
      <c r="B4" s="1" t="s">
        <v>5</v>
      </c>
      <c r="C4" s="1">
        <v>1</v>
      </c>
      <c r="D4" s="1">
        <v>0.15999999642372131</v>
      </c>
    </row>
    <row r="5" spans="1:56" x14ac:dyDescent="0.25">
      <c r="A5" s="1" t="s">
        <v>6</v>
      </c>
      <c r="B5" s="1">
        <v>4</v>
      </c>
    </row>
    <row r="6" spans="1:56" x14ac:dyDescent="0.25">
      <c r="A6" s="1" t="s">
        <v>7</v>
      </c>
      <c r="B6" s="1">
        <v>15</v>
      </c>
    </row>
    <row r="7" spans="1:56" x14ac:dyDescent="0.25">
      <c r="A7" s="1" t="s">
        <v>8</v>
      </c>
      <c r="B7" s="1" t="s">
        <v>9</v>
      </c>
    </row>
    <row r="8" spans="1:56" x14ac:dyDescent="0.25">
      <c r="A8" s="1" t="s">
        <v>10</v>
      </c>
      <c r="B8" s="1" t="s">
        <v>11</v>
      </c>
    </row>
    <row r="10" spans="1:56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29</v>
      </c>
      <c r="S10" s="1" t="s">
        <v>30</v>
      </c>
      <c r="T10" s="1" t="s">
        <v>31</v>
      </c>
      <c r="U10" s="1" t="s">
        <v>32</v>
      </c>
      <c r="V10" s="1" t="s">
        <v>33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>
        <v>38</v>
      </c>
      <c r="AB10" s="1" t="s">
        <v>39</v>
      </c>
      <c r="AC10" s="1" t="s">
        <v>40</v>
      </c>
      <c r="AD10" s="1" t="s">
        <v>41</v>
      </c>
      <c r="AE10" s="1" t="s">
        <v>42</v>
      </c>
      <c r="AF10" s="1" t="s">
        <v>43</v>
      </c>
      <c r="AG10" s="1" t="s">
        <v>44</v>
      </c>
      <c r="AH10" s="1" t="s">
        <v>45</v>
      </c>
      <c r="AI10" s="1" t="s">
        <v>46</v>
      </c>
      <c r="AJ10" s="1" t="s">
        <v>47</v>
      </c>
      <c r="AK10" s="1" t="s">
        <v>48</v>
      </c>
      <c r="AL10" s="1" t="s">
        <v>49</v>
      </c>
      <c r="AM10" s="1" t="s">
        <v>50</v>
      </c>
      <c r="AN10" s="1" t="s">
        <v>51</v>
      </c>
      <c r="AO10" s="1" t="s">
        <v>52</v>
      </c>
      <c r="AP10" s="1" t="s">
        <v>53</v>
      </c>
      <c r="AQ10" s="1" t="s">
        <v>54</v>
      </c>
      <c r="AR10" s="1" t="s">
        <v>55</v>
      </c>
      <c r="AS10" s="1" t="s">
        <v>56</v>
      </c>
      <c r="AT10" s="1" t="s">
        <v>57</v>
      </c>
      <c r="AU10" s="1" t="s">
        <v>58</v>
      </c>
      <c r="AV10" s="1" t="s">
        <v>59</v>
      </c>
      <c r="AW10" s="1" t="s">
        <v>60</v>
      </c>
      <c r="AX10" s="1" t="s">
        <v>61</v>
      </c>
      <c r="AY10" s="1" t="s">
        <v>62</v>
      </c>
      <c r="AZ10" s="1" t="s">
        <v>63</v>
      </c>
      <c r="BA10" s="1" t="s">
        <v>64</v>
      </c>
      <c r="BB10" s="1" t="s">
        <v>65</v>
      </c>
      <c r="BC10" s="1" t="s">
        <v>66</v>
      </c>
      <c r="BD10" s="1" t="s">
        <v>67</v>
      </c>
    </row>
    <row r="11" spans="1:56" x14ac:dyDescent="0.25">
      <c r="A11" s="1" t="s">
        <v>68</v>
      </c>
      <c r="B11" s="1" t="s">
        <v>68</v>
      </c>
      <c r="C11" s="1" t="s">
        <v>68</v>
      </c>
      <c r="D11" s="1" t="s">
        <v>68</v>
      </c>
      <c r="E11" s="1" t="s">
        <v>69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68</v>
      </c>
      <c r="L11" s="1" t="s">
        <v>69</v>
      </c>
      <c r="M11" s="1" t="s">
        <v>68</v>
      </c>
      <c r="N11" s="1" t="s">
        <v>69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68</v>
      </c>
      <c r="T11" s="1" t="s">
        <v>68</v>
      </c>
      <c r="U11" s="1" t="s">
        <v>68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69</v>
      </c>
      <c r="AL11" s="1" t="s">
        <v>69</v>
      </c>
      <c r="AM11" s="1" t="s">
        <v>69</v>
      </c>
      <c r="AN11" s="1" t="s">
        <v>69</v>
      </c>
      <c r="AO11" s="1" t="s">
        <v>69</v>
      </c>
      <c r="AP11" s="1" t="s">
        <v>69</v>
      </c>
      <c r="AQ11" s="1" t="s">
        <v>69</v>
      </c>
      <c r="AR11" s="1" t="s">
        <v>69</v>
      </c>
      <c r="AS11" s="1" t="s">
        <v>69</v>
      </c>
      <c r="AT11" s="1" t="s">
        <v>69</v>
      </c>
      <c r="AU11" s="1" t="s">
        <v>69</v>
      </c>
      <c r="AV11" s="1" t="s">
        <v>69</v>
      </c>
      <c r="AW11" s="1" t="s">
        <v>69</v>
      </c>
      <c r="AX11" s="1" t="s">
        <v>69</v>
      </c>
      <c r="AY11" s="1" t="s">
        <v>69</v>
      </c>
      <c r="AZ11" s="1" t="s">
        <v>69</v>
      </c>
      <c r="BA11" s="1" t="s">
        <v>69</v>
      </c>
      <c r="BB11" s="1" t="s">
        <v>69</v>
      </c>
      <c r="BC11" s="1" t="s">
        <v>69</v>
      </c>
      <c r="BD11" s="1" t="s">
        <v>69</v>
      </c>
    </row>
    <row r="12" spans="1:56" x14ac:dyDescent="0.25">
      <c r="A12" s="1" t="s">
        <v>10</v>
      </c>
      <c r="B12" s="1" t="s">
        <v>70</v>
      </c>
    </row>
    <row r="13" spans="1:56" x14ac:dyDescent="0.25">
      <c r="A13" s="1" t="s">
        <v>10</v>
      </c>
      <c r="B13" s="1" t="s">
        <v>71</v>
      </c>
    </row>
    <row r="14" spans="1:56" x14ac:dyDescent="0.25">
      <c r="A14" s="1" t="s">
        <v>10</v>
      </c>
      <c r="B14" s="1" t="s">
        <v>72</v>
      </c>
    </row>
    <row r="15" spans="1:56" x14ac:dyDescent="0.25">
      <c r="A15" s="1">
        <v>1</v>
      </c>
      <c r="B15" s="1" t="s">
        <v>73</v>
      </c>
      <c r="C15" s="1">
        <v>495.00001519918442</v>
      </c>
      <c r="D15" s="1">
        <v>0</v>
      </c>
      <c r="E15">
        <f>(R15-S15*(1000-T15)/(1000-U15))*AK15</f>
        <v>7.0559074946919473</v>
      </c>
      <c r="F15">
        <f>IF(AV15&lt;&gt;0,1/(1/AV15-1/N15),0)</f>
        <v>0.12914985044126195</v>
      </c>
      <c r="G15">
        <f>((AY15-AL15/2)*S15-E15)/(AY15+AL15/2)</f>
        <v>293.01539392711612</v>
      </c>
      <c r="H15">
        <f>AL15*1000</f>
        <v>1.5496092199114251</v>
      </c>
      <c r="I15">
        <f>(AQ15-AW15)</f>
        <v>1.1957875506164486</v>
      </c>
      <c r="J15">
        <f>(P15+AP15*D15)</f>
        <v>26.317462921142578</v>
      </c>
      <c r="K15" s="1">
        <v>6</v>
      </c>
      <c r="L15">
        <f>(K15*AE15+AF15)</f>
        <v>1.4200000166893005</v>
      </c>
      <c r="M15" s="1">
        <v>1</v>
      </c>
      <c r="N15">
        <f>L15*(M15+1)*(M15+1)/(M15*M15+1)</f>
        <v>2.8400000333786011</v>
      </c>
      <c r="O15" s="1">
        <v>25.436235427856445</v>
      </c>
      <c r="P15" s="1">
        <v>26.317462921142578</v>
      </c>
      <c r="Q15" s="1">
        <v>24.983966827392578</v>
      </c>
      <c r="R15" s="1">
        <v>399.84368896484375</v>
      </c>
      <c r="S15" s="1">
        <v>390.650634765625</v>
      </c>
      <c r="T15" s="1">
        <v>21.025676727294922</v>
      </c>
      <c r="U15" s="1">
        <v>22.842639923095703</v>
      </c>
      <c r="V15" s="1">
        <v>63.249179840087891</v>
      </c>
      <c r="W15" s="1">
        <v>68.717437744140625</v>
      </c>
      <c r="X15" s="1">
        <v>500.02511596679688</v>
      </c>
      <c r="Y15" s="1">
        <v>999.01025390625</v>
      </c>
      <c r="Z15" s="1">
        <v>430.45465087890625</v>
      </c>
      <c r="AA15" s="1">
        <v>98.166404724121094</v>
      </c>
      <c r="AB15" s="1">
        <v>0.43400859832763672</v>
      </c>
      <c r="AC15" s="1">
        <v>0.14722943305969238</v>
      </c>
      <c r="AD15" s="1">
        <v>1</v>
      </c>
      <c r="AE15" s="1">
        <v>-0.21956524252891541</v>
      </c>
      <c r="AF15" s="1">
        <v>2.737391471862793</v>
      </c>
      <c r="AG15" s="1">
        <v>1</v>
      </c>
      <c r="AH15" s="1">
        <v>0</v>
      </c>
      <c r="AI15" s="1">
        <v>0.15999999642372131</v>
      </c>
      <c r="AJ15" s="1">
        <v>111115</v>
      </c>
      <c r="AK15">
        <f>X15*0.000001/(K15*0.0001)</f>
        <v>0.83337519327799481</v>
      </c>
      <c r="AL15">
        <f>(U15-T15)/(1000-U15)*AK15</f>
        <v>1.549609219911425E-3</v>
      </c>
      <c r="AM15">
        <f>(P15+273.15)</f>
        <v>299.46746292114256</v>
      </c>
      <c r="AN15">
        <f>(O15+273.15)</f>
        <v>298.58623542785642</v>
      </c>
      <c r="AO15">
        <f>(Y15*AG15+Z15*AH15)*AI15</f>
        <v>159.84163705226092</v>
      </c>
      <c r="AP15">
        <f>((AO15+0.00000010773*(AN15^4-AM15^4))-AL15*44100)/(L15*51.4+0.00000043092*AM15^3)</f>
        <v>0.96203178185166749</v>
      </c>
      <c r="AQ15">
        <f>0.61365*EXP(17.502*J15/(240.97+J15))</f>
        <v>3.4381673862744275</v>
      </c>
      <c r="AR15">
        <f>AQ15*1000/AA15</f>
        <v>35.023869886411489</v>
      </c>
      <c r="AS15">
        <f>(AR15-U15)</f>
        <v>12.181229963315786</v>
      </c>
      <c r="AT15">
        <f>IF(D15,P15,(O15+P15)/2)</f>
        <v>25.876849174499512</v>
      </c>
      <c r="AU15">
        <f>0.61365*EXP(17.502*AT15/(240.97+AT15))</f>
        <v>3.3497475187120545</v>
      </c>
      <c r="AV15">
        <f>IF(AS15&lt;&gt;0,(1000-(AR15+U15)/2)/AS15*AL15,0)</f>
        <v>0.12353218729805222</v>
      </c>
      <c r="AW15">
        <f>U15*AA15/1000</f>
        <v>2.2423798356579789</v>
      </c>
      <c r="AX15">
        <f>(AU15-AW15)</f>
        <v>1.1073676830540755</v>
      </c>
      <c r="AY15">
        <f>1/(1.6/F15+1.37/N15)</f>
        <v>7.7693412954652277E-2</v>
      </c>
      <c r="AZ15">
        <f>G15*AA15*0.001</f>
        <v>28.764267750647054</v>
      </c>
      <c r="BA15">
        <f>G15/S15</f>
        <v>0.75007018509752021</v>
      </c>
      <c r="BB15">
        <f>(1-AL15*AA15/AQ15/F15)*100</f>
        <v>65.741830540835238</v>
      </c>
      <c r="BC15">
        <f>(S15-E15/(N15/1.35))</f>
        <v>387.29659427059647</v>
      </c>
      <c r="BD15">
        <f>E15*BB15/100/BC15</f>
        <v>1.1977081174737924E-2</v>
      </c>
    </row>
    <row r="16" spans="1:56" x14ac:dyDescent="0.25">
      <c r="A16" s="1" t="s">
        <v>10</v>
      </c>
      <c r="B16" s="1" t="s">
        <v>74</v>
      </c>
    </row>
    <row r="17" spans="1:56" x14ac:dyDescent="0.25">
      <c r="A17" s="1" t="s">
        <v>10</v>
      </c>
      <c r="B17" s="1" t="s">
        <v>75</v>
      </c>
    </row>
    <row r="18" spans="1:56" x14ac:dyDescent="0.25">
      <c r="A18" s="1" t="s">
        <v>10</v>
      </c>
      <c r="B18" s="1" t="s">
        <v>76</v>
      </c>
    </row>
    <row r="19" spans="1:56" x14ac:dyDescent="0.25">
      <c r="A19" s="1" t="s">
        <v>10</v>
      </c>
      <c r="B19" s="1" t="s">
        <v>77</v>
      </c>
    </row>
    <row r="20" spans="1:56" x14ac:dyDescent="0.25">
      <c r="A20" s="1" t="s">
        <v>10</v>
      </c>
      <c r="B20" s="1" t="s">
        <v>78</v>
      </c>
    </row>
    <row r="21" spans="1:56" x14ac:dyDescent="0.25">
      <c r="A21" s="1" t="s">
        <v>10</v>
      </c>
      <c r="B21" s="1" t="s">
        <v>76</v>
      </c>
    </row>
    <row r="22" spans="1:56" x14ac:dyDescent="0.25">
      <c r="A22" s="1" t="s">
        <v>10</v>
      </c>
      <c r="B22" s="1" t="s">
        <v>79</v>
      </c>
    </row>
    <row r="23" spans="1:56" x14ac:dyDescent="0.25">
      <c r="A23" s="1">
        <v>2</v>
      </c>
      <c r="B23" s="1" t="s">
        <v>80</v>
      </c>
      <c r="C23" s="1">
        <v>667.00001562386751</v>
      </c>
      <c r="D23" s="1">
        <v>0</v>
      </c>
      <c r="E23">
        <f>(R23-S23*(1000-T23)/(1000-U23))*AK23</f>
        <v>6.9467537681419893</v>
      </c>
      <c r="F23">
        <f>IF(AV23&lt;&gt;0,1/(1/AV23-1/N23),0)</f>
        <v>0.10388506651954615</v>
      </c>
      <c r="G23">
        <f>((AY23-AL23/2)*S23-E23)/(AY23+AL23/2)</f>
        <v>273.61677658273601</v>
      </c>
      <c r="H23">
        <f>AL23*1000</f>
        <v>1.3086131407145041</v>
      </c>
      <c r="I23">
        <f>(AQ23-AW23)</f>
        <v>1.2447385561398052</v>
      </c>
      <c r="J23">
        <f>(P23+AP23*D23)</f>
        <v>26.42304801940918</v>
      </c>
      <c r="K23" s="1">
        <v>6</v>
      </c>
      <c r="L23">
        <f>(K23*AE23+AF23)</f>
        <v>1.4200000166893005</v>
      </c>
      <c r="M23" s="1">
        <v>1</v>
      </c>
      <c r="N23">
        <f>L23*(M23+1)*(M23+1)/(M23*M23+1)</f>
        <v>2.8400000333786011</v>
      </c>
      <c r="O23" s="1">
        <v>25.44487190246582</v>
      </c>
      <c r="P23" s="1">
        <v>26.42304801940918</v>
      </c>
      <c r="Q23" s="1">
        <v>24.983924865722656</v>
      </c>
      <c r="R23" s="1">
        <v>399.81405639648437</v>
      </c>
      <c r="S23" s="1">
        <v>390.86520385742187</v>
      </c>
      <c r="T23" s="1">
        <v>21.028568267822266</v>
      </c>
      <c r="U23" s="1">
        <v>22.56329345703125</v>
      </c>
      <c r="V23" s="1">
        <v>63.224922180175781</v>
      </c>
      <c r="W23" s="1">
        <v>67.840904235839844</v>
      </c>
      <c r="X23" s="1">
        <v>500.05819702148437</v>
      </c>
      <c r="Y23" s="1">
        <v>1000.7256469726562</v>
      </c>
      <c r="Z23" s="1">
        <v>432.49319458007812</v>
      </c>
      <c r="AA23" s="1">
        <v>98.164627075195313</v>
      </c>
      <c r="AB23" s="1">
        <v>0.40828227996826172</v>
      </c>
      <c r="AC23" s="1">
        <v>0.14754796028137207</v>
      </c>
      <c r="AD23" s="1">
        <v>1</v>
      </c>
      <c r="AE23" s="1">
        <v>-0.21956524252891541</v>
      </c>
      <c r="AF23" s="1">
        <v>2.737391471862793</v>
      </c>
      <c r="AG23" s="1">
        <v>1</v>
      </c>
      <c r="AH23" s="1">
        <v>0</v>
      </c>
      <c r="AI23" s="1">
        <v>0.15999999642372131</v>
      </c>
      <c r="AJ23" s="1">
        <v>111115</v>
      </c>
      <c r="AK23">
        <f>X23*0.000001/(K23*0.0001)</f>
        <v>0.83343032836914055</v>
      </c>
      <c r="AL23">
        <f>(U23-T23)/(1000-U23)*AK23</f>
        <v>1.308613140714504E-3</v>
      </c>
      <c r="AM23">
        <f>(P23+273.15)</f>
        <v>299.57304801940916</v>
      </c>
      <c r="AN23">
        <f>(O23+273.15)</f>
        <v>298.5948719024658</v>
      </c>
      <c r="AO23">
        <f>(Y23*AG23+Z23*AH23)*AI23</f>
        <v>160.1160999367512</v>
      </c>
      <c r="AP23">
        <f>((AO23+0.00000010773*(AN23^4-AM23^4))-AL23*44100)/(L23*51.4+0.00000043092*AM23^3)</f>
        <v>1.077518697421151</v>
      </c>
      <c r="AQ23">
        <f>0.61365*EXP(17.502*J23/(240.97+J23))</f>
        <v>3.4596558439374725</v>
      </c>
      <c r="AR23">
        <f>AQ23*1000/AA23</f>
        <v>35.243406377811972</v>
      </c>
      <c r="AS23">
        <f>(AR23-U23)</f>
        <v>12.680112920780722</v>
      </c>
      <c r="AT23">
        <f>IF(D23,P23,(O23+P23)/2)</f>
        <v>25.9339599609375</v>
      </c>
      <c r="AU23">
        <f>0.61365*EXP(17.502*AT23/(240.97+AT23))</f>
        <v>3.3610949702656354</v>
      </c>
      <c r="AV23">
        <f>IF(AS23&lt;&gt;0,(1000-(AR23+U23)/2)/AS23*AL23,0)</f>
        <v>0.10021912621292756</v>
      </c>
      <c r="AW23">
        <f>U23*AA23/1000</f>
        <v>2.2149172877976673</v>
      </c>
      <c r="AX23">
        <f>(AU23-AW23)</f>
        <v>1.1461776824679681</v>
      </c>
      <c r="AY23">
        <f>1/(1.6/F23+1.37/N23)</f>
        <v>6.2956313064522193E-2</v>
      </c>
      <c r="AZ23">
        <f>G23*AA23*0.001</f>
        <v>26.859488834761311</v>
      </c>
      <c r="BA23">
        <f>G23/S23</f>
        <v>0.70002848522311734</v>
      </c>
      <c r="BB23">
        <f>(1-AL23*AA23/AQ23/F23)*100</f>
        <v>64.257882578593524</v>
      </c>
      <c r="BC23">
        <f>(S23-E23/(N23/1.35))</f>
        <v>387.56304981630552</v>
      </c>
      <c r="BD23">
        <f>E23*BB23/100/BC23</f>
        <v>1.1517705006894849E-2</v>
      </c>
    </row>
    <row r="24" spans="1:56" x14ac:dyDescent="0.25">
      <c r="A24" s="1" t="s">
        <v>10</v>
      </c>
      <c r="B24" s="1" t="s">
        <v>81</v>
      </c>
    </row>
    <row r="25" spans="1:56" x14ac:dyDescent="0.25">
      <c r="A25" s="1" t="s">
        <v>10</v>
      </c>
      <c r="B25" s="1" t="s">
        <v>82</v>
      </c>
    </row>
    <row r="26" spans="1:56" x14ac:dyDescent="0.25">
      <c r="A26" s="1">
        <v>3</v>
      </c>
      <c r="B26" s="1" t="s">
        <v>83</v>
      </c>
      <c r="C26" s="1">
        <v>825.50001563504338</v>
      </c>
      <c r="D26" s="1">
        <v>0</v>
      </c>
      <c r="E26">
        <f>(R26-S26*(1000-T26)/(1000-U26))*AK26</f>
        <v>4.6011946047553742</v>
      </c>
      <c r="F26">
        <f>IF(AV26&lt;&gt;0,1/(1/AV26-1/N26),0)</f>
        <v>8.6669963856762261E-2</v>
      </c>
      <c r="G26">
        <f>((AY26-AL26/2)*S26-E26)/(AY26+AL26/2)</f>
        <v>201.36566576746969</v>
      </c>
      <c r="H26">
        <f>AL26*1000</f>
        <v>1.1292879007882937</v>
      </c>
      <c r="I26">
        <f>(AQ26-AW26)</f>
        <v>1.2799718493238674</v>
      </c>
      <c r="J26">
        <f>(P26+AP26*D26)</f>
        <v>26.482341766357422</v>
      </c>
      <c r="K26" s="1">
        <v>6</v>
      </c>
      <c r="L26">
        <f>(K26*AE26+AF26)</f>
        <v>1.4200000166893005</v>
      </c>
      <c r="M26" s="1">
        <v>1</v>
      </c>
      <c r="N26">
        <f>L26*(M26+1)*(M26+1)/(M26*M26+1)</f>
        <v>2.8400000333786011</v>
      </c>
      <c r="O26" s="1">
        <v>25.444232940673828</v>
      </c>
      <c r="P26" s="1">
        <v>26.482341766357422</v>
      </c>
      <c r="Q26" s="1">
        <v>24.984584808349609</v>
      </c>
      <c r="R26" s="1">
        <v>299.74273681640625</v>
      </c>
      <c r="S26" s="1">
        <v>293.82379150390625</v>
      </c>
      <c r="T26" s="1">
        <v>21.004764556884766</v>
      </c>
      <c r="U26" s="1">
        <v>22.329502105712891</v>
      </c>
      <c r="V26" s="1">
        <v>63.150474548339844</v>
      </c>
      <c r="W26" s="1">
        <v>67.134796142578125</v>
      </c>
      <c r="X26" s="1">
        <v>500.05593872070312</v>
      </c>
      <c r="Y26" s="1">
        <v>1000.042236328125</v>
      </c>
      <c r="Z26" s="1">
        <v>432.4998779296875</v>
      </c>
      <c r="AA26" s="1">
        <v>98.157257080078125</v>
      </c>
      <c r="AB26" s="1">
        <v>0.79994487762451172</v>
      </c>
      <c r="AC26" s="1">
        <v>0.14503979682922363</v>
      </c>
      <c r="AD26" s="1">
        <v>1</v>
      </c>
      <c r="AE26" s="1">
        <v>-0.21956524252891541</v>
      </c>
      <c r="AF26" s="1">
        <v>2.737391471862793</v>
      </c>
      <c r="AG26" s="1">
        <v>1</v>
      </c>
      <c r="AH26" s="1">
        <v>0</v>
      </c>
      <c r="AI26" s="1">
        <v>0.15999999642372131</v>
      </c>
      <c r="AJ26" s="1">
        <v>111115</v>
      </c>
      <c r="AK26">
        <f>X26*0.000001/(K26*0.0001)</f>
        <v>0.83342656453450503</v>
      </c>
      <c r="AL26">
        <f>(U26-T26)/(1000-U26)*AK26</f>
        <v>1.1292879007882937E-3</v>
      </c>
      <c r="AM26">
        <f>(P26+273.15)</f>
        <v>299.6323417663574</v>
      </c>
      <c r="AN26">
        <f>(O26+273.15)</f>
        <v>298.59423294067381</v>
      </c>
      <c r="AO26">
        <f>(Y26*AG26+Z26*AH26)*AI26</f>
        <v>160.00675423607026</v>
      </c>
      <c r="AP26">
        <f>((AO26+0.00000010773*(AN26^4-AM26^4))-AL26*44100)/(L26*51.4+0.00000043092*AM26^3)</f>
        <v>1.161427511871109</v>
      </c>
      <c r="AQ26">
        <f>0.61365*EXP(17.502*J26/(240.97+J26))</f>
        <v>3.4717745279844734</v>
      </c>
      <c r="AR26">
        <f>AQ26*1000/AA26</f>
        <v>35.369514504181275</v>
      </c>
      <c r="AS26">
        <f>(AR26-U26)</f>
        <v>13.040012398468384</v>
      </c>
      <c r="AT26">
        <f>IF(D26,P26,(O26+P26)/2)</f>
        <v>25.963287353515625</v>
      </c>
      <c r="AU26">
        <f>0.61365*EXP(17.502*AT26/(240.97+AT26))</f>
        <v>3.3669351226373974</v>
      </c>
      <c r="AV26">
        <f>IF(AS26&lt;&gt;0,(1000-(AR26+U26)/2)/AS26*AL26,0)</f>
        <v>8.4103332619886131E-2</v>
      </c>
      <c r="AW26">
        <f>U26*AA26/1000</f>
        <v>2.191802678660606</v>
      </c>
      <c r="AX26">
        <f>(AU26-AW26)</f>
        <v>1.1751324439767914</v>
      </c>
      <c r="AY26">
        <f>1/(1.6/F26+1.37/N26)</f>
        <v>5.2789306480383894E-2</v>
      </c>
      <c r="AZ26">
        <f>G26*AA26*0.001</f>
        <v>19.765501421838611</v>
      </c>
      <c r="BA26">
        <f>G26/S26</f>
        <v>0.68532798088541658</v>
      </c>
      <c r="BB26">
        <f>(1-AL26*AA26/AQ26/F26)*100</f>
        <v>63.161073932061498</v>
      </c>
      <c r="BC26">
        <f>(S26-E26/(N26/1.35))</f>
        <v>291.63660395340821</v>
      </c>
      <c r="BD26">
        <f>E26*BB26/100/BC26</f>
        <v>9.9650177195584645E-3</v>
      </c>
    </row>
    <row r="27" spans="1:56" x14ac:dyDescent="0.25">
      <c r="A27" s="1" t="s">
        <v>10</v>
      </c>
      <c r="B27" s="1" t="s">
        <v>84</v>
      </c>
    </row>
    <row r="28" spans="1:56" x14ac:dyDescent="0.25">
      <c r="A28" s="1" t="s">
        <v>10</v>
      </c>
      <c r="B28" s="1" t="s">
        <v>85</v>
      </c>
    </row>
    <row r="29" spans="1:56" x14ac:dyDescent="0.25">
      <c r="A29" s="1">
        <v>4</v>
      </c>
      <c r="B29" s="1" t="s">
        <v>86</v>
      </c>
      <c r="C29" s="1">
        <v>985.00001562386751</v>
      </c>
      <c r="D29" s="1">
        <v>0</v>
      </c>
      <c r="E29">
        <f>(R29-S29*(1000-T29)/(1000-U29))*AK29</f>
        <v>2.4529296289903262</v>
      </c>
      <c r="F29">
        <f>IF(AV29&lt;&gt;0,1/(1/AV29-1/N29),0)</f>
        <v>7.4551672639933286E-2</v>
      </c>
      <c r="G29">
        <f>((AY29-AL29/2)*S29-E29)/(AY29+AL29/2)</f>
        <v>139.11154072386617</v>
      </c>
      <c r="H29">
        <f>AL29*1000</f>
        <v>0.99960943917550549</v>
      </c>
      <c r="I29">
        <f>(AQ29-AW29)</f>
        <v>1.3117675723099338</v>
      </c>
      <c r="J29">
        <f>(P29+AP29*D29)</f>
        <v>26.550960540771484</v>
      </c>
      <c r="K29" s="1">
        <v>6</v>
      </c>
      <c r="L29">
        <f>(K29*AE29+AF29)</f>
        <v>1.4200000166893005</v>
      </c>
      <c r="M29" s="1">
        <v>1</v>
      </c>
      <c r="N29">
        <f>L29*(M29+1)*(M29+1)/(M29*M29+1)</f>
        <v>2.8400000333786011</v>
      </c>
      <c r="O29" s="1">
        <v>25.448551177978516</v>
      </c>
      <c r="P29" s="1">
        <v>26.550960540771484</v>
      </c>
      <c r="Q29" s="1">
        <v>24.984973907470703</v>
      </c>
      <c r="R29" s="1">
        <v>199.80012512207031</v>
      </c>
      <c r="S29" s="1">
        <v>196.62089538574219</v>
      </c>
      <c r="T29" s="1">
        <v>20.975357055664062</v>
      </c>
      <c r="U29" s="1">
        <v>22.148269653320313</v>
      </c>
      <c r="V29" s="1">
        <v>63.047832489013672</v>
      </c>
      <c r="W29" s="1">
        <v>66.574134826660156</v>
      </c>
      <c r="X29" s="1">
        <v>500.02182006835937</v>
      </c>
      <c r="Y29" s="1">
        <v>999.8604736328125</v>
      </c>
      <c r="Z29" s="1">
        <v>432.95761108398437</v>
      </c>
      <c r="AA29" s="1">
        <v>98.160163879394531</v>
      </c>
      <c r="AB29" s="1">
        <v>1.0540342330932617</v>
      </c>
      <c r="AC29" s="1">
        <v>0.13755917549133301</v>
      </c>
      <c r="AD29" s="1">
        <v>1</v>
      </c>
      <c r="AE29" s="1">
        <v>-0.21956524252891541</v>
      </c>
      <c r="AF29" s="1">
        <v>2.737391471862793</v>
      </c>
      <c r="AG29" s="1">
        <v>1</v>
      </c>
      <c r="AH29" s="1">
        <v>0</v>
      </c>
      <c r="AI29" s="1">
        <v>0.15999999642372131</v>
      </c>
      <c r="AJ29" s="1">
        <v>111115</v>
      </c>
      <c r="AK29">
        <f>X29*0.000001/(K29*0.0001)</f>
        <v>0.83336970011393219</v>
      </c>
      <c r="AL29">
        <f>(U29-T29)/(1000-U29)*AK29</f>
        <v>9.9960943917550547E-4</v>
      </c>
      <c r="AM29">
        <f>(P29+273.15)</f>
        <v>299.70096054077146</v>
      </c>
      <c r="AN29">
        <f>(O29+273.15)</f>
        <v>298.59855117797849</v>
      </c>
      <c r="AO29">
        <f>(Y29*AG29+Z29*AH29)*AI29</f>
        <v>159.9776722054703</v>
      </c>
      <c r="AP29">
        <f>((AO29+0.00000010773*(AN29^4-AM29^4))-AL29*44100)/(L29*51.4+0.00000043092*AM29^3)</f>
        <v>1.2197609804537892</v>
      </c>
      <c r="AQ29">
        <f>0.61365*EXP(17.502*J29/(240.97+J29))</f>
        <v>3.4858453511248766</v>
      </c>
      <c r="AR29">
        <f>AQ29*1000/AA29</f>
        <v>35.511812667792562</v>
      </c>
      <c r="AS29">
        <f>(AR29-U29)</f>
        <v>13.363543014472249</v>
      </c>
      <c r="AT29">
        <f>IF(D29,P29,(O29+P29)/2)</f>
        <v>25.999755859375</v>
      </c>
      <c r="AU29">
        <f>0.61365*EXP(17.502*AT29/(240.97+AT29))</f>
        <v>3.3742096925298375</v>
      </c>
      <c r="AV29">
        <f>IF(AS29&lt;&gt;0,(1000-(AR29+U29)/2)/AS29*AL29,0)</f>
        <v>7.2644706336355752E-2</v>
      </c>
      <c r="AW29">
        <f>U29*AA29/1000</f>
        <v>2.1740777788149428</v>
      </c>
      <c r="AX29">
        <f>(AU29-AW29)</f>
        <v>1.2001319137148947</v>
      </c>
      <c r="AY29">
        <f>1/(1.6/F29+1.37/N29)</f>
        <v>4.5570504146413768E-2</v>
      </c>
      <c r="AZ29">
        <f>G29*AA29*0.001</f>
        <v>13.655211634969771</v>
      </c>
      <c r="BA29">
        <f>G29/S29</f>
        <v>0.70751148015550003</v>
      </c>
      <c r="BB29">
        <f>(1-AL29*AA29/AQ29/F29)*100</f>
        <v>62.242770848018189</v>
      </c>
      <c r="BC29">
        <f>(S29-E29/(N29/1.35))</f>
        <v>195.45489011806004</v>
      </c>
      <c r="BD29">
        <f>E29*BB29/100/BC29</f>
        <v>7.8113746200638946E-3</v>
      </c>
    </row>
    <row r="30" spans="1:56" x14ac:dyDescent="0.25">
      <c r="A30" s="1" t="s">
        <v>10</v>
      </c>
      <c r="B30" s="1" t="s">
        <v>87</v>
      </c>
    </row>
    <row r="31" spans="1:56" x14ac:dyDescent="0.25">
      <c r="A31" s="1" t="s">
        <v>10</v>
      </c>
      <c r="B31" s="1" t="s">
        <v>88</v>
      </c>
    </row>
    <row r="32" spans="1:56" x14ac:dyDescent="0.25">
      <c r="A32" s="1">
        <v>5</v>
      </c>
      <c r="B32" s="1" t="s">
        <v>89</v>
      </c>
      <c r="C32" s="1">
        <v>1143.5000156350434</v>
      </c>
      <c r="D32" s="1">
        <v>0</v>
      </c>
      <c r="E32">
        <f>(R32-S32*(1000-T32)/(1000-U32))*AK32</f>
        <v>0.37107552140339328</v>
      </c>
      <c r="F32">
        <f>IF(AV32&lt;&gt;0,1/(1/AV32-1/N32),0)</f>
        <v>6.9166762641479862E-2</v>
      </c>
      <c r="G32">
        <f>((AY32-AL32/2)*S32-E32)/(AY32+AL32/2)</f>
        <v>87.838649112372707</v>
      </c>
      <c r="H32">
        <f>AL32*1000</f>
        <v>0.94257432567172572</v>
      </c>
      <c r="I32">
        <f>(AQ32-AW32)</f>
        <v>1.3305422868798429</v>
      </c>
      <c r="J32">
        <f>(P32+AP32*D32)</f>
        <v>26.608551025390625</v>
      </c>
      <c r="K32" s="1">
        <v>6</v>
      </c>
      <c r="L32">
        <f>(K32*AE32+AF32)</f>
        <v>1.4200000166893005</v>
      </c>
      <c r="M32" s="1">
        <v>1</v>
      </c>
      <c r="N32">
        <f>L32*(M32+1)*(M32+1)/(M32*M32+1)</f>
        <v>2.8400000333786011</v>
      </c>
      <c r="O32" s="1">
        <v>25.455209732055664</v>
      </c>
      <c r="P32" s="1">
        <v>26.608551025390625</v>
      </c>
      <c r="Q32" s="1">
        <v>24.984346389770508</v>
      </c>
      <c r="R32" s="1">
        <v>99.234222412109375</v>
      </c>
      <c r="S32" s="1">
        <v>98.6773681640625</v>
      </c>
      <c r="T32" s="1">
        <v>20.974601745605469</v>
      </c>
      <c r="U32" s="1">
        <v>22.080617904663086</v>
      </c>
      <c r="V32" s="1">
        <v>63.011669158935547</v>
      </c>
      <c r="W32" s="1">
        <v>66.335556030273438</v>
      </c>
      <c r="X32" s="1">
        <v>500.04425048828125</v>
      </c>
      <c r="Y32" s="1">
        <v>999.50244140625</v>
      </c>
      <c r="Z32" s="1">
        <v>432.710205078125</v>
      </c>
      <c r="AA32" s="1">
        <v>98.147201538085938</v>
      </c>
      <c r="AB32" s="1">
        <v>1.0491056442260742</v>
      </c>
      <c r="AC32" s="1">
        <v>0.15050053596496582</v>
      </c>
      <c r="AD32" s="1">
        <v>1</v>
      </c>
      <c r="AE32" s="1">
        <v>-0.21956524252891541</v>
      </c>
      <c r="AF32" s="1">
        <v>2.737391471862793</v>
      </c>
      <c r="AG32" s="1">
        <v>1</v>
      </c>
      <c r="AH32" s="1">
        <v>0</v>
      </c>
      <c r="AI32" s="1">
        <v>0.15999999642372131</v>
      </c>
      <c r="AJ32" s="1">
        <v>111115</v>
      </c>
      <c r="AK32">
        <f>X32*0.000001/(K32*0.0001)</f>
        <v>0.83340708414713527</v>
      </c>
      <c r="AL32">
        <f>(U32-T32)/(1000-U32)*AK32</f>
        <v>9.4257432567172576E-4</v>
      </c>
      <c r="AM32">
        <f>(P32+273.15)</f>
        <v>299.7585510253906</v>
      </c>
      <c r="AN32">
        <f>(O32+273.15)</f>
        <v>298.60520973205564</v>
      </c>
      <c r="AO32">
        <f>(Y32*AG32+Z32*AH32)*AI32</f>
        <v>159.92038705050072</v>
      </c>
      <c r="AP32">
        <f>((AO32+0.00000010773*(AN32^4-AM32^4))-AL32*44100)/(L32*51.4+0.00000043092*AM32^3)</f>
        <v>1.2417239356886749</v>
      </c>
      <c r="AQ32">
        <f>0.61365*EXP(17.502*J32/(240.97+J32))</f>
        <v>3.4976931424542794</v>
      </c>
      <c r="AR32">
        <f>AQ32*1000/AA32</f>
        <v>35.637217237386054</v>
      </c>
      <c r="AS32">
        <f>(AR32-U32)</f>
        <v>13.556599332722968</v>
      </c>
      <c r="AT32">
        <f>IF(D32,P32,(O32+P32)/2)</f>
        <v>26.031880378723145</v>
      </c>
      <c r="AU32">
        <f>0.61365*EXP(17.502*AT32/(240.97+AT32))</f>
        <v>3.3806291122868455</v>
      </c>
      <c r="AV32">
        <f>IF(AS32&lt;&gt;0,(1000-(AR32+U32)/2)/AS32*AL32,0)</f>
        <v>6.7522291426956288E-2</v>
      </c>
      <c r="AW32">
        <f>U32*AA32/1000</f>
        <v>2.1671508555744365</v>
      </c>
      <c r="AX32">
        <f>(AU32-AW32)</f>
        <v>1.2134782567124089</v>
      </c>
      <c r="AY32">
        <f>1/(1.6/F32+1.37/N32)</f>
        <v>4.2346159524957204E-2</v>
      </c>
      <c r="AZ32">
        <f>G32*AA32*0.001</f>
        <v>8.6211175972652576</v>
      </c>
      <c r="BA32">
        <f>G32/S32</f>
        <v>0.89016003108565711</v>
      </c>
      <c r="BB32">
        <f>(1-AL32*AA32/AQ32/F32)*100</f>
        <v>61.760309139994909</v>
      </c>
      <c r="BC32">
        <f>(S32-E32/(N32/1.35))</f>
        <v>98.50097663307416</v>
      </c>
      <c r="BD32">
        <f>E32*BB32/100/BC32</f>
        <v>2.3266509327647786E-3</v>
      </c>
    </row>
    <row r="33" spans="1:56" x14ac:dyDescent="0.25">
      <c r="A33" s="1" t="s">
        <v>10</v>
      </c>
      <c r="B33" s="1" t="s">
        <v>90</v>
      </c>
    </row>
    <row r="34" spans="1:56" x14ac:dyDescent="0.25">
      <c r="A34" s="1" t="s">
        <v>10</v>
      </c>
      <c r="B34" s="1" t="s">
        <v>91</v>
      </c>
    </row>
    <row r="35" spans="1:56" x14ac:dyDescent="0.25">
      <c r="A35" s="1">
        <v>6</v>
      </c>
      <c r="B35" s="1" t="s">
        <v>92</v>
      </c>
      <c r="C35" s="1">
        <v>1302.5000156350434</v>
      </c>
      <c r="D35" s="1">
        <v>0</v>
      </c>
      <c r="E35">
        <f>(R35-S35*(1000-T35)/(1000-U35))*AK35</f>
        <v>-0.64323199530786213</v>
      </c>
      <c r="F35">
        <f>IF(AV35&lt;&gt;0,1/(1/AV35-1/N35),0)</f>
        <v>6.6874666155544091E-2</v>
      </c>
      <c r="G35">
        <f>((AY35-AL35/2)*S35-E35)/(AY35+AL35/2)</f>
        <v>65.439946561791004</v>
      </c>
      <c r="H35">
        <f>AL35*1000</f>
        <v>0.91864637962883799</v>
      </c>
      <c r="I35">
        <f>(AQ35-AW35)</f>
        <v>1.3403165819189198</v>
      </c>
      <c r="J35">
        <f>(P35+AP35*D35)</f>
        <v>26.635198593139648</v>
      </c>
      <c r="K35" s="1">
        <v>6</v>
      </c>
      <c r="L35">
        <f>(K35*AE35+AF35)</f>
        <v>1.4200000166893005</v>
      </c>
      <c r="M35" s="1">
        <v>1</v>
      </c>
      <c r="N35">
        <f>L35*(M35+1)*(M35+1)/(M35*M35+1)</f>
        <v>2.8400000333786011</v>
      </c>
      <c r="O35" s="1">
        <v>25.459270477294922</v>
      </c>
      <c r="P35" s="1">
        <v>26.635198593139648</v>
      </c>
      <c r="Q35" s="1">
        <v>24.984060287475586</v>
      </c>
      <c r="R35" s="1">
        <v>50.330570220947266</v>
      </c>
      <c r="S35" s="1">
        <v>51.046031951904297</v>
      </c>
      <c r="T35" s="1">
        <v>20.956418991088867</v>
      </c>
      <c r="U35" s="1">
        <v>22.034286499023438</v>
      </c>
      <c r="V35" s="1">
        <v>62.949779510498047</v>
      </c>
      <c r="W35" s="1">
        <v>66.188064575195312</v>
      </c>
      <c r="X35" s="1">
        <v>500.10116577148437</v>
      </c>
      <c r="Y35" s="1">
        <v>999.366455078125</v>
      </c>
      <c r="Z35" s="1">
        <v>433.10626220703125</v>
      </c>
      <c r="AA35" s="1">
        <v>98.159317016601562</v>
      </c>
      <c r="AB35" s="1">
        <v>1.0020475387573242</v>
      </c>
      <c r="AC35" s="1">
        <v>0.15419697761535645</v>
      </c>
      <c r="AD35" s="1">
        <v>1</v>
      </c>
      <c r="AE35" s="1">
        <v>-0.21956524252891541</v>
      </c>
      <c r="AF35" s="1">
        <v>2.737391471862793</v>
      </c>
      <c r="AG35" s="1">
        <v>1</v>
      </c>
      <c r="AH35" s="1">
        <v>0</v>
      </c>
      <c r="AI35" s="1">
        <v>0.15999999642372131</v>
      </c>
      <c r="AJ35" s="1">
        <v>111115</v>
      </c>
      <c r="AK35">
        <f>X35*0.000001/(K35*0.0001)</f>
        <v>0.83350194295247393</v>
      </c>
      <c r="AL35">
        <f>(U35-T35)/(1000-U35)*AK35</f>
        <v>9.1864637962883798E-4</v>
      </c>
      <c r="AM35">
        <f>(P35+273.15)</f>
        <v>299.78519859313963</v>
      </c>
      <c r="AN35">
        <f>(O35+273.15)</f>
        <v>298.6092704772949</v>
      </c>
      <c r="AO35">
        <f>(Y35*AG35+Z35*AH35)*AI35</f>
        <v>159.89862923848705</v>
      </c>
      <c r="AP35">
        <f>((AO35+0.00000010773*(AN35^4-AM35^4))-AL35*44100)/(L35*51.4+0.00000043092*AM35^3)</f>
        <v>1.2507889197867883</v>
      </c>
      <c r="AQ35">
        <f>0.61365*EXP(17.502*J35/(240.97+J35))</f>
        <v>3.5031870956111852</v>
      </c>
      <c r="AR35">
        <f>AQ35*1000/AA35</f>
        <v>35.688788411381218</v>
      </c>
      <c r="AS35">
        <f>(AR35-U35)</f>
        <v>13.65450191235778</v>
      </c>
      <c r="AT35">
        <f>IF(D35,P35,(O35+P35)/2)</f>
        <v>26.047234535217285</v>
      </c>
      <c r="AU35">
        <f>0.61365*EXP(17.502*AT35/(240.97+AT35))</f>
        <v>3.383701088017272</v>
      </c>
      <c r="AV35">
        <f>IF(AS35&lt;&gt;0,(1000-(AR35+U35)/2)/AS35*AL35,0)</f>
        <v>6.5336168134238884E-2</v>
      </c>
      <c r="AW35">
        <f>U35*AA35/1000</f>
        <v>2.1628705136922655</v>
      </c>
      <c r="AX35">
        <f>(AU35-AW35)</f>
        <v>1.2208305743250065</v>
      </c>
      <c r="AY35">
        <f>1/(1.6/F35+1.37/N35)</f>
        <v>4.0970597649873049E-2</v>
      </c>
      <c r="AZ35">
        <f>G35*AA35*0.001</f>
        <v>6.4235404601083088</v>
      </c>
      <c r="BA35">
        <f>G35/S35</f>
        <v>1.281979109041202</v>
      </c>
      <c r="BB35">
        <f>(1-AL35*AA35/AQ35/F35)*100</f>
        <v>61.509377369786044</v>
      </c>
      <c r="BC35">
        <f>(S35-E35/(N35/1.35))</f>
        <v>51.351793636221096</v>
      </c>
      <c r="BD35">
        <f>E35*BB35/100/BC35</f>
        <v>-7.7046577605430749E-3</v>
      </c>
    </row>
    <row r="36" spans="1:56" x14ac:dyDescent="0.25">
      <c r="A36" s="1" t="s">
        <v>10</v>
      </c>
      <c r="B36" s="1" t="s">
        <v>93</v>
      </c>
    </row>
    <row r="37" spans="1:56" x14ac:dyDescent="0.25">
      <c r="A37" s="1" t="s">
        <v>10</v>
      </c>
      <c r="B37" s="1" t="s">
        <v>94</v>
      </c>
    </row>
    <row r="38" spans="1:56" x14ac:dyDescent="0.25">
      <c r="A38" s="1">
        <v>7</v>
      </c>
      <c r="B38" s="1" t="s">
        <v>95</v>
      </c>
      <c r="C38" s="1">
        <v>1460.5000155903399</v>
      </c>
      <c r="D38" s="1">
        <v>0</v>
      </c>
      <c r="E38">
        <f>(R38-S38*(1000-T38)/(1000-U38))*AK38</f>
        <v>-1.7654106505367779</v>
      </c>
      <c r="F38">
        <f>IF(AV38&lt;&gt;0,1/(1/AV38-1/N38),0)</f>
        <v>6.4171109435250992E-2</v>
      </c>
      <c r="G38">
        <f>((AY38-AL38/2)*S38-E38)/(AY38+AL38/2)</f>
        <v>44.796720317775737</v>
      </c>
      <c r="H38">
        <f>AL38*1000</f>
        <v>0.88979755733872834</v>
      </c>
      <c r="I38">
        <f>(AQ38-AW38)</f>
        <v>1.3516970246214397</v>
      </c>
      <c r="J38">
        <f>(P38+AP38*D38)</f>
        <v>26.673101425170898</v>
      </c>
      <c r="K38" s="1">
        <v>6</v>
      </c>
      <c r="L38">
        <f>(K38*AE38+AF38)</f>
        <v>1.4200000166893005</v>
      </c>
      <c r="M38" s="1">
        <v>1</v>
      </c>
      <c r="N38">
        <f>L38*(M38+1)*(M38+1)/(M38*M38+1)</f>
        <v>2.8400000333786011</v>
      </c>
      <c r="O38" s="1">
        <v>25.462800979614258</v>
      </c>
      <c r="P38" s="1">
        <v>26.673101425170898</v>
      </c>
      <c r="Q38" s="1">
        <v>24.983684539794922</v>
      </c>
      <c r="R38" s="1">
        <v>-1.6788045167922974</v>
      </c>
      <c r="S38" s="1">
        <v>0.4390144944190979</v>
      </c>
      <c r="T38" s="1">
        <v>20.95289421081543</v>
      </c>
      <c r="U38" s="1">
        <v>21.997062683105469</v>
      </c>
      <c r="V38" s="1">
        <v>62.928714752197266</v>
      </c>
      <c r="W38" s="1">
        <v>66.065017700195313</v>
      </c>
      <c r="X38" s="1">
        <v>500.04840087890625</v>
      </c>
      <c r="Y38" s="1">
        <v>999.1217041015625</v>
      </c>
      <c r="Z38" s="1">
        <v>433.0517578125</v>
      </c>
      <c r="AA38" s="1">
        <v>98.163902282714844</v>
      </c>
      <c r="AB38" s="1">
        <v>0.8369985818862915</v>
      </c>
      <c r="AC38" s="1">
        <v>0.14351201057434082</v>
      </c>
      <c r="AD38" s="1">
        <v>1</v>
      </c>
      <c r="AE38" s="1">
        <v>-0.21956524252891541</v>
      </c>
      <c r="AF38" s="1">
        <v>2.737391471862793</v>
      </c>
      <c r="AG38" s="1">
        <v>1</v>
      </c>
      <c r="AH38" s="1">
        <v>0</v>
      </c>
      <c r="AI38" s="1">
        <v>0.15999999642372131</v>
      </c>
      <c r="AJ38" s="1">
        <v>111105</v>
      </c>
      <c r="AK38">
        <f>X38*0.000001/(K38*0.0001)</f>
        <v>0.83341400146484368</v>
      </c>
      <c r="AL38">
        <f>(U38-T38)/(1000-U38)*AK38</f>
        <v>8.8979755733872834E-4</v>
      </c>
      <c r="AM38">
        <f>(P38+273.15)</f>
        <v>299.82310142517088</v>
      </c>
      <c r="AN38">
        <f>(O38+273.15)</f>
        <v>298.61280097961424</v>
      </c>
      <c r="AO38">
        <f>(Y38*AG38+Z38*AH38)*AI38</f>
        <v>159.85946908311234</v>
      </c>
      <c r="AP38">
        <f>((AO38+0.00000010773*(AN38^4-AM38^4))-AL38*44100)/(L38*51.4+0.00000043092*AM38^3)</f>
        <v>1.260575215806256</v>
      </c>
      <c r="AQ38">
        <f>0.61365*EXP(17.502*J38/(240.97+J38))</f>
        <v>3.5110145363525582</v>
      </c>
      <c r="AR38">
        <f>AQ38*1000/AA38</f>
        <v>35.766859860977569</v>
      </c>
      <c r="AS38">
        <f>(AR38-U38)</f>
        <v>13.7697971778721</v>
      </c>
      <c r="AT38">
        <f>IF(D38,P38,(O38+P38)/2)</f>
        <v>26.067951202392578</v>
      </c>
      <c r="AU38">
        <f>0.61365*EXP(17.502*AT38/(240.97+AT38))</f>
        <v>3.3878498294016421</v>
      </c>
      <c r="AV38">
        <f>IF(AS38&lt;&gt;0,(1000-(AR38+U38)/2)/AS38*AL38,0)</f>
        <v>6.2753172583856931E-2</v>
      </c>
      <c r="AW38">
        <f>U38*AA38/1000</f>
        <v>2.1593175117311185</v>
      </c>
      <c r="AX38">
        <f>(AU38-AW38)</f>
        <v>1.2285323176705236</v>
      </c>
      <c r="AY38">
        <f>1/(1.6/F38+1.37/N38)</f>
        <v>3.9345707695451593E-2</v>
      </c>
      <c r="AZ38">
        <f>G38*AA38*0.001</f>
        <v>4.3974208758602442</v>
      </c>
      <c r="BA38">
        <f>G38/S38</f>
        <v>102.03927407237559</v>
      </c>
      <c r="BB38">
        <f>(1-AL38*AA38/AQ38/F38)*100</f>
        <v>61.23222748938727</v>
      </c>
      <c r="BC38">
        <f>(S38-E38/(N38/1.35))</f>
        <v>1.2782061670295226</v>
      </c>
      <c r="BD38">
        <f>E38*BB38/100/BC38</f>
        <v>-0.84571667195968381</v>
      </c>
    </row>
    <row r="39" spans="1:56" x14ac:dyDescent="0.25">
      <c r="A39" s="1" t="s">
        <v>10</v>
      </c>
      <c r="B39" s="1" t="s">
        <v>96</v>
      </c>
    </row>
    <row r="40" spans="1:56" x14ac:dyDescent="0.25">
      <c r="A40" s="1" t="s">
        <v>10</v>
      </c>
      <c r="B40" s="1" t="s">
        <v>97</v>
      </c>
    </row>
    <row r="41" spans="1:56" x14ac:dyDescent="0.25">
      <c r="A41" s="1">
        <v>8</v>
      </c>
      <c r="B41" s="1" t="s">
        <v>98</v>
      </c>
      <c r="C41" s="1">
        <v>1740.5000156350434</v>
      </c>
      <c r="D41" s="1">
        <v>0</v>
      </c>
      <c r="E41">
        <f>(R41-S41*(1000-T41)/(1000-U41))*AK41</f>
        <v>6.2601462652280837</v>
      </c>
      <c r="F41">
        <f>IF(AV41&lt;&gt;0,1/(1/AV41-1/N41),0)</f>
        <v>6.2059547241706293E-2</v>
      </c>
      <c r="G41">
        <f>((AY41-AL41/2)*S41-E41)/(AY41+AL41/2)</f>
        <v>221.91467333780292</v>
      </c>
      <c r="H41">
        <f>AL41*1000</f>
        <v>0.85968349997675952</v>
      </c>
      <c r="I41">
        <f>(AQ41-AW41)</f>
        <v>1.3494440741771796</v>
      </c>
      <c r="J41">
        <f>(P41+AP41*D41)</f>
        <v>26.633119583129883</v>
      </c>
      <c r="K41" s="1">
        <v>6</v>
      </c>
      <c r="L41">
        <f>(K41*AE41+AF41)</f>
        <v>1.4200000166893005</v>
      </c>
      <c r="M41" s="1">
        <v>1</v>
      </c>
      <c r="N41">
        <f>L41*(M41+1)*(M41+1)/(M41*M41+1)</f>
        <v>2.8400000333786011</v>
      </c>
      <c r="O41" s="1">
        <v>25.460990905761719</v>
      </c>
      <c r="P41" s="1">
        <v>26.633119583129883</v>
      </c>
      <c r="Q41" s="1">
        <v>24.986722946166992</v>
      </c>
      <c r="R41" s="1">
        <v>401.19354248046875</v>
      </c>
      <c r="S41" s="1">
        <v>393.27682495117187</v>
      </c>
      <c r="T41" s="1">
        <v>20.928016662597656</v>
      </c>
      <c r="U41" s="1">
        <v>21.936857223510742</v>
      </c>
      <c r="V41" s="1">
        <v>62.85870361328125</v>
      </c>
      <c r="W41" s="1">
        <v>65.889663696289062</v>
      </c>
      <c r="X41" s="1">
        <v>500.07391357421875</v>
      </c>
      <c r="Y41" s="1">
        <v>999.197998046875</v>
      </c>
      <c r="Z41" s="1">
        <v>432.8533935546875</v>
      </c>
      <c r="AA41" s="1">
        <v>98.159645080566406</v>
      </c>
      <c r="AB41" s="1">
        <v>0.3656545877456665</v>
      </c>
      <c r="AC41" s="1">
        <v>0.14743733406066895</v>
      </c>
      <c r="AD41" s="1">
        <v>1</v>
      </c>
      <c r="AE41" s="1">
        <v>-0.21956524252891541</v>
      </c>
      <c r="AF41" s="1">
        <v>2.737391471862793</v>
      </c>
      <c r="AG41" s="1">
        <v>1</v>
      </c>
      <c r="AH41" s="1">
        <v>0</v>
      </c>
      <c r="AI41" s="1">
        <v>0.15999999642372131</v>
      </c>
      <c r="AJ41" s="1">
        <v>111115</v>
      </c>
      <c r="AK41">
        <f>X41*0.000001/(K41*0.0001)</f>
        <v>0.83345652262369785</v>
      </c>
      <c r="AL41">
        <f>(U41-T41)/(1000-U41)*AK41</f>
        <v>8.5968349997675951E-4</v>
      </c>
      <c r="AM41">
        <f>(P41+273.15)</f>
        <v>299.78311958312986</v>
      </c>
      <c r="AN41">
        <f>(O41+273.15)</f>
        <v>298.6109909057617</v>
      </c>
      <c r="AO41">
        <f>(Y41*AG41+Z41*AH41)*AI41</f>
        <v>159.8716761140895</v>
      </c>
      <c r="AP41">
        <f>((AO41+0.00000010773*(AN41^4-AM41^4))-AL41*44100)/(L41*51.4+0.00000043092*AM41^3)</f>
        <v>1.281729371577125</v>
      </c>
      <c r="AQ41">
        <f>0.61365*EXP(17.502*J41/(240.97+J41))</f>
        <v>3.5027581934200533</v>
      </c>
      <c r="AR41">
        <f>AQ41*1000/AA41</f>
        <v>35.684299699179817</v>
      </c>
      <c r="AS41">
        <f>(AR41-U41)</f>
        <v>13.747442475669075</v>
      </c>
      <c r="AT41">
        <f>IF(D41,P41,(O41+P41)/2)</f>
        <v>26.047055244445801</v>
      </c>
      <c r="AU41">
        <f>0.61365*EXP(17.502*AT41/(240.97+AT41))</f>
        <v>3.3836652024359815</v>
      </c>
      <c r="AV41">
        <f>IF(AS41&lt;&gt;0,(1000-(AR41+U41)/2)/AS41*AL41,0)</f>
        <v>6.0732425142089604E-2</v>
      </c>
      <c r="AW41">
        <f>U41*AA41/1000</f>
        <v>2.1533141192428737</v>
      </c>
      <c r="AX41">
        <f>(AU41-AW41)</f>
        <v>1.2303510831931077</v>
      </c>
      <c r="AY41">
        <f>1/(1.6/F41+1.37/N41)</f>
        <v>3.8074809367190328E-2</v>
      </c>
      <c r="AZ41">
        <f>G41*AA41*0.001</f>
        <v>21.783065573008567</v>
      </c>
      <c r="BA41">
        <f>G41/S41</f>
        <v>0.56427091366330884</v>
      </c>
      <c r="BB41">
        <f>(1-AL41*AA41/AQ41/F41)*100</f>
        <v>61.180243196495375</v>
      </c>
      <c r="BC41">
        <f>(S41-E41/(N41/1.35))</f>
        <v>390.30105123330895</v>
      </c>
      <c r="BD41">
        <f>E41*BB41/100/BC41</f>
        <v>9.8128680346121679E-3</v>
      </c>
    </row>
    <row r="42" spans="1:56" x14ac:dyDescent="0.25">
      <c r="A42" s="1" t="s">
        <v>10</v>
      </c>
      <c r="B42" s="1" t="s">
        <v>99</v>
      </c>
    </row>
    <row r="43" spans="1:56" x14ac:dyDescent="0.25">
      <c r="A43" s="1" t="s">
        <v>10</v>
      </c>
      <c r="B43" s="1" t="s">
        <v>100</v>
      </c>
    </row>
    <row r="44" spans="1:56" x14ac:dyDescent="0.25">
      <c r="A44" s="1">
        <v>9</v>
      </c>
      <c r="B44" s="1" t="s">
        <v>101</v>
      </c>
      <c r="C44" s="1">
        <v>1898.5000156350434</v>
      </c>
      <c r="D44" s="1">
        <v>0</v>
      </c>
      <c r="E44">
        <f>(R44-S44*(1000-T44)/(1000-U44))*AK44</f>
        <v>7.6180926165494061</v>
      </c>
      <c r="F44">
        <f>IF(AV44&lt;&gt;0,1/(1/AV44-1/N44),0)</f>
        <v>5.701793973415311E-2</v>
      </c>
      <c r="G44">
        <f>((AY44-AL44/2)*S44-E44)/(AY44+AL44/2)</f>
        <v>264.77958330220059</v>
      </c>
      <c r="H44">
        <f>AL44*1000</f>
        <v>0.80086241596677332</v>
      </c>
      <c r="I44">
        <f>(AQ44-AW44)</f>
        <v>1.3659351010875294</v>
      </c>
      <c r="J44">
        <f>(P44+AP44*D44)</f>
        <v>26.677436828613281</v>
      </c>
      <c r="K44" s="1">
        <v>6</v>
      </c>
      <c r="L44">
        <f>(K44*AE44+AF44)</f>
        <v>1.4200000166893005</v>
      </c>
      <c r="M44" s="1">
        <v>1</v>
      </c>
      <c r="N44">
        <f>L44*(M44+1)*(M44+1)/(M44*M44+1)</f>
        <v>2.8400000333786011</v>
      </c>
      <c r="O44" s="1">
        <v>25.462385177612305</v>
      </c>
      <c r="P44" s="1">
        <v>26.677436828613281</v>
      </c>
      <c r="Q44" s="1">
        <v>24.985401153564453</v>
      </c>
      <c r="R44" s="1">
        <v>500.4774169921875</v>
      </c>
      <c r="S44" s="1">
        <v>490.86529541015625</v>
      </c>
      <c r="T44" s="1">
        <v>20.921319961547852</v>
      </c>
      <c r="U44" s="1">
        <v>21.861215591430664</v>
      </c>
      <c r="V44" s="1">
        <v>62.835762023925781</v>
      </c>
      <c r="W44" s="1">
        <v>65.660064697265625</v>
      </c>
      <c r="X44" s="1">
        <v>500.069091796875</v>
      </c>
      <c r="Y44" s="1">
        <v>999.32086181640625</v>
      </c>
      <c r="Z44" s="1">
        <v>433.07586669921875</v>
      </c>
      <c r="AA44" s="1">
        <v>98.163604736328125</v>
      </c>
      <c r="AB44" s="1">
        <v>-0.1248544454574585</v>
      </c>
      <c r="AC44" s="1">
        <v>0.15934491157531738</v>
      </c>
      <c r="AD44" s="1">
        <v>1</v>
      </c>
      <c r="AE44" s="1">
        <v>-0.21956524252891541</v>
      </c>
      <c r="AF44" s="1">
        <v>2.737391471862793</v>
      </c>
      <c r="AG44" s="1">
        <v>1</v>
      </c>
      <c r="AH44" s="1">
        <v>0</v>
      </c>
      <c r="AI44" s="1">
        <v>0.15999999642372131</v>
      </c>
      <c r="AJ44" s="1">
        <v>111115</v>
      </c>
      <c r="AK44">
        <f>X44*0.000001/(K44*0.0001)</f>
        <v>0.83344848632812496</v>
      </c>
      <c r="AL44">
        <f>(U44-T44)/(1000-U44)*AK44</f>
        <v>8.0086241596677335E-4</v>
      </c>
      <c r="AM44">
        <f>(P44+273.15)</f>
        <v>299.82743682861326</v>
      </c>
      <c r="AN44">
        <f>(O44+273.15)</f>
        <v>298.61238517761228</v>
      </c>
      <c r="AO44">
        <f>(Y44*AG44+Z44*AH44)*AI44</f>
        <v>159.8913343167751</v>
      </c>
      <c r="AP44">
        <f>((AO44+0.00000010773*(AN44^4-AM44^4))-AL44*44100)/(L44*51.4+0.00000043092*AM44^3)</f>
        <v>1.306651071302624</v>
      </c>
      <c r="AQ44">
        <f>0.61365*EXP(17.502*J44/(240.97+J44))</f>
        <v>3.5119108274603827</v>
      </c>
      <c r="AR44">
        <f>AQ44*1000/AA44</f>
        <v>35.776098859587869</v>
      </c>
      <c r="AS44">
        <f>(AR44-U44)</f>
        <v>13.914883268157205</v>
      </c>
      <c r="AT44">
        <f>IF(D44,P44,(O44+P44)/2)</f>
        <v>26.069911003112793</v>
      </c>
      <c r="AU44">
        <f>0.61365*EXP(17.502*AT44/(240.97+AT44))</f>
        <v>3.3882425310543116</v>
      </c>
      <c r="AV44">
        <f>IF(AS44&lt;&gt;0,(1000-(AR44+U44)/2)/AS44*AL44,0)</f>
        <v>5.5895735632659614E-2</v>
      </c>
      <c r="AW44">
        <f>U44*AA44/1000</f>
        <v>2.1459757263728534</v>
      </c>
      <c r="AX44">
        <f>(AU44-AW44)</f>
        <v>1.2422668046814582</v>
      </c>
      <c r="AY44">
        <f>1/(1.6/F44+1.37/N44)</f>
        <v>3.5033953867710764E-2</v>
      </c>
      <c r="AZ44">
        <f>G44*AA44*0.001</f>
        <v>25.991718357526889</v>
      </c>
      <c r="BA44">
        <f>G44/S44</f>
        <v>0.53941394060249581</v>
      </c>
      <c r="BB44">
        <f>(1-AL44*AA44/AQ44/F44)*100</f>
        <v>60.739718394755315</v>
      </c>
      <c r="BC44">
        <f>(S44-E44/(N44/1.35))</f>
        <v>487.24401903287861</v>
      </c>
      <c r="BD44">
        <f>E44*BB44/100/BC44</f>
        <v>9.4966953345640096E-3</v>
      </c>
    </row>
    <row r="45" spans="1:56" x14ac:dyDescent="0.25">
      <c r="A45" s="1" t="s">
        <v>10</v>
      </c>
      <c r="B45" s="1" t="s">
        <v>102</v>
      </c>
    </row>
    <row r="46" spans="1:56" x14ac:dyDescent="0.25">
      <c r="A46" s="1" t="s">
        <v>10</v>
      </c>
      <c r="B46" s="1" t="s">
        <v>103</v>
      </c>
    </row>
    <row r="47" spans="1:56" x14ac:dyDescent="0.25">
      <c r="A47" s="1">
        <v>10</v>
      </c>
      <c r="B47" s="1" t="s">
        <v>104</v>
      </c>
      <c r="C47" s="1">
        <v>2056.5000156350434</v>
      </c>
      <c r="D47" s="1">
        <v>0</v>
      </c>
      <c r="E47">
        <f>(R47-S47*(1000-T47)/(1000-U47))*AK47</f>
        <v>8.7478536917156955</v>
      </c>
      <c r="F47">
        <f>IF(AV47&lt;&gt;0,1/(1/AV47-1/N47),0)</f>
        <v>4.9878246300510382E-2</v>
      </c>
      <c r="G47">
        <f>((AY47-AL47/2)*S47-E47)/(AY47+AL47/2)</f>
        <v>294.23122595261913</v>
      </c>
      <c r="H47">
        <f>AL47*1000</f>
        <v>0.71193448387566716</v>
      </c>
      <c r="I47">
        <f>(AQ47-AW47)</f>
        <v>1.3845567985319835</v>
      </c>
      <c r="J47">
        <f>(P47+AP47*D47)</f>
        <v>26.709577560424805</v>
      </c>
      <c r="K47" s="1">
        <v>6</v>
      </c>
      <c r="L47">
        <f>(K47*AE47+AF47)</f>
        <v>1.4200000166893005</v>
      </c>
      <c r="M47" s="1">
        <v>1</v>
      </c>
      <c r="N47">
        <f>L47*(M47+1)*(M47+1)/(M47*M47+1)</f>
        <v>2.8400000333786011</v>
      </c>
      <c r="O47" s="1">
        <v>25.461463928222656</v>
      </c>
      <c r="P47" s="1">
        <v>26.709577560424805</v>
      </c>
      <c r="Q47" s="1">
        <v>24.983518600463867</v>
      </c>
      <c r="R47" s="1">
        <v>600.3056640625</v>
      </c>
      <c r="S47" s="1">
        <v>589.306396484375</v>
      </c>
      <c r="T47" s="1">
        <v>20.905696868896484</v>
      </c>
      <c r="U47" s="1">
        <v>21.741321563720703</v>
      </c>
      <c r="V47" s="1">
        <v>62.786529541015625</v>
      </c>
      <c r="W47" s="1">
        <v>65.296615600585938</v>
      </c>
      <c r="X47" s="1">
        <v>500.0733642578125</v>
      </c>
      <c r="Y47" s="1">
        <v>999.4083251953125</v>
      </c>
      <c r="Z47" s="1">
        <v>432.9971923828125</v>
      </c>
      <c r="AA47" s="1">
        <v>98.154335021972656</v>
      </c>
      <c r="AB47" s="1">
        <v>-0.8717416524887085</v>
      </c>
      <c r="AC47" s="1">
        <v>0.1566460132598877</v>
      </c>
      <c r="AD47" s="1">
        <v>1</v>
      </c>
      <c r="AE47" s="1">
        <v>-0.21956524252891541</v>
      </c>
      <c r="AF47" s="1">
        <v>2.737391471862793</v>
      </c>
      <c r="AG47" s="1">
        <v>1</v>
      </c>
      <c r="AH47" s="1">
        <v>0</v>
      </c>
      <c r="AI47" s="1">
        <v>0.15999999642372131</v>
      </c>
      <c r="AJ47" s="1">
        <v>111115</v>
      </c>
      <c r="AK47">
        <f>X47*0.000001/(K47*0.0001)</f>
        <v>0.83345560709635402</v>
      </c>
      <c r="AL47">
        <f>(U47-T47)/(1000-U47)*AK47</f>
        <v>7.1193448387566719E-4</v>
      </c>
      <c r="AM47">
        <f>(P47+273.15)</f>
        <v>299.85957756042478</v>
      </c>
      <c r="AN47">
        <f>(O47+273.15)</f>
        <v>298.61146392822263</v>
      </c>
      <c r="AO47">
        <f>(Y47*AG47+Z47*AH47)*AI47</f>
        <v>159.90532845708731</v>
      </c>
      <c r="AP47">
        <f>((AO47+0.00000010773*(AN47^4-AM47^4))-AL47*44100)/(L47*51.4+0.00000043092*AM47^3)</f>
        <v>1.3485733406631613</v>
      </c>
      <c r="AQ47">
        <f>0.61365*EXP(17.502*J47/(240.97+J47))</f>
        <v>3.5185617591178637</v>
      </c>
      <c r="AR47">
        <f>AQ47*1000/AA47</f>
        <v>35.847237499293378</v>
      </c>
      <c r="AS47">
        <f>(AR47-U47)</f>
        <v>14.105915935572675</v>
      </c>
      <c r="AT47">
        <f>IF(D47,P47,(O47+P47)/2)</f>
        <v>26.08552074432373</v>
      </c>
      <c r="AU47">
        <f>0.61365*EXP(17.502*AT47/(240.97+AT47))</f>
        <v>3.3913718050281014</v>
      </c>
      <c r="AV47">
        <f>IF(AS47&lt;&gt;0,(1000-(AR47+U47)/2)/AS47*AL47,0)</f>
        <v>4.9017365940424558E-2</v>
      </c>
      <c r="AW47">
        <f>U47*AA47/1000</f>
        <v>2.1340049605858802</v>
      </c>
      <c r="AX47">
        <f>(AU47-AW47)</f>
        <v>1.2573668444422212</v>
      </c>
      <c r="AY47">
        <f>1/(1.6/F47+1.37/N47)</f>
        <v>3.0712052545768549E-2</v>
      </c>
      <c r="AZ47">
        <f>G47*AA47*0.001</f>
        <v>28.880070326079114</v>
      </c>
      <c r="BA47">
        <f>G47/S47</f>
        <v>0.49928395094286143</v>
      </c>
      <c r="BB47">
        <f>(1-AL47*AA47/AQ47/F47)*100</f>
        <v>60.18257592012035</v>
      </c>
      <c r="BC47">
        <f>(S47-E47/(N47/1.35))</f>
        <v>585.14808579950966</v>
      </c>
      <c r="BD47">
        <f>E47*BB47/100/BC47</f>
        <v>8.997181768448435E-3</v>
      </c>
    </row>
    <row r="48" spans="1:56" x14ac:dyDescent="0.25">
      <c r="A48" s="1" t="s">
        <v>10</v>
      </c>
      <c r="B48" s="1" t="s">
        <v>105</v>
      </c>
    </row>
    <row r="49" spans="1:56" x14ac:dyDescent="0.25">
      <c r="A49" s="1" t="s">
        <v>10</v>
      </c>
      <c r="B49" s="1" t="s">
        <v>106</v>
      </c>
    </row>
    <row r="50" spans="1:56" x14ac:dyDescent="0.25">
      <c r="A50" s="1">
        <v>11</v>
      </c>
      <c r="B50" s="1" t="s">
        <v>107</v>
      </c>
      <c r="C50" s="1">
        <v>2215.5000156126916</v>
      </c>
      <c r="D50" s="1">
        <v>0</v>
      </c>
      <c r="E50">
        <f>(R50-S50*(1000-T50)/(1000-U50))*AK50</f>
        <v>10.712677435093266</v>
      </c>
      <c r="F50">
        <f>IF(AV50&lt;&gt;0,1/(1/AV50-1/N50),0)</f>
        <v>4.4127549783723082E-2</v>
      </c>
      <c r="G50">
        <f>((AY50-AL50/2)*S50-E50)/(AY50+AL50/2)</f>
        <v>379.26365806021153</v>
      </c>
      <c r="H50">
        <f>AL50*1000</f>
        <v>0.63948886631219304</v>
      </c>
      <c r="I50">
        <f>(AQ50-AW50)</f>
        <v>1.4029110832387182</v>
      </c>
      <c r="J50">
        <f>(P50+AP50*D50)</f>
        <v>26.752365112304688</v>
      </c>
      <c r="K50" s="1">
        <v>6</v>
      </c>
      <c r="L50">
        <f>(K50*AE50+AF50)</f>
        <v>1.4200000166893005</v>
      </c>
      <c r="M50" s="1">
        <v>1</v>
      </c>
      <c r="N50">
        <f>L50*(M50+1)*(M50+1)/(M50*M50+1)</f>
        <v>2.8400000333786011</v>
      </c>
      <c r="O50" s="1">
        <v>25.460474014282227</v>
      </c>
      <c r="P50" s="1">
        <v>26.752365112304688</v>
      </c>
      <c r="Q50" s="1">
        <v>24.98594856262207</v>
      </c>
      <c r="R50" s="1">
        <v>800.01007080078125</v>
      </c>
      <c r="S50" s="1">
        <v>786.552978515625</v>
      </c>
      <c r="T50" s="1">
        <v>20.894571304321289</v>
      </c>
      <c r="U50" s="1">
        <v>21.645252227783203</v>
      </c>
      <c r="V50" s="1">
        <v>62.754981994628906</v>
      </c>
      <c r="W50" s="1">
        <v>65.010879516601563</v>
      </c>
      <c r="X50" s="1">
        <v>500.06356811523437</v>
      </c>
      <c r="Y50" s="1">
        <v>999.141357421875</v>
      </c>
      <c r="Z50" s="1">
        <v>433.11572265625</v>
      </c>
      <c r="AA50" s="1">
        <v>98.151863098144531</v>
      </c>
      <c r="AB50" s="1">
        <v>-2.571570873260498</v>
      </c>
      <c r="AC50" s="1">
        <v>0.16081738471984863</v>
      </c>
      <c r="AD50" s="1">
        <v>1</v>
      </c>
      <c r="AE50" s="1">
        <v>-0.21956524252891541</v>
      </c>
      <c r="AF50" s="1">
        <v>2.737391471862793</v>
      </c>
      <c r="AG50" s="1">
        <v>1</v>
      </c>
      <c r="AH50" s="1">
        <v>0</v>
      </c>
      <c r="AI50" s="1">
        <v>0.15999999642372131</v>
      </c>
      <c r="AJ50" s="1">
        <v>111115</v>
      </c>
      <c r="AK50">
        <f>X50*0.000001/(K50*0.0001)</f>
        <v>0.83343928019205715</v>
      </c>
      <c r="AL50">
        <f>(U50-T50)/(1000-U50)*AK50</f>
        <v>6.39488866312193E-4</v>
      </c>
      <c r="AM50">
        <f>(P50+273.15)</f>
        <v>299.90236511230466</v>
      </c>
      <c r="AN50">
        <f>(O50+273.15)</f>
        <v>298.6104740142822</v>
      </c>
      <c r="AO50">
        <f>(Y50*AG50+Z50*AH50)*AI50</f>
        <v>159.86261361429206</v>
      </c>
      <c r="AP50">
        <f>((AO50+0.00000010773*(AN50^4-AM50^4))-AL50*44100)/(L50*51.4+0.00000043092*AM50^3)</f>
        <v>1.3797373891172826</v>
      </c>
      <c r="AQ50">
        <f>0.61365*EXP(17.502*J50/(240.97+J50))</f>
        <v>3.5274329166249032</v>
      </c>
      <c r="AR50">
        <f>AQ50*1000/AA50</f>
        <v>35.938522258082187</v>
      </c>
      <c r="AS50">
        <f>(AR50-U50)</f>
        <v>14.293270030298984</v>
      </c>
      <c r="AT50">
        <f>IF(D50,P50,(O50+P50)/2)</f>
        <v>26.106419563293457</v>
      </c>
      <c r="AU50">
        <f>0.61365*EXP(17.502*AT50/(240.97+AT50))</f>
        <v>3.3955653284288134</v>
      </c>
      <c r="AV50">
        <f>IF(AS50&lt;&gt;0,(1000-(AR50+U50)/2)/AS50*AL50,0)</f>
        <v>4.3452392186228768E-2</v>
      </c>
      <c r="AW50">
        <f>U50*AA50/1000</f>
        <v>2.1245218333861851</v>
      </c>
      <c r="AX50">
        <f>(AU50-AW50)</f>
        <v>1.2710434950426284</v>
      </c>
      <c r="AY50">
        <f>1/(1.6/F50+1.37/N50)</f>
        <v>2.7217607381219543E-2</v>
      </c>
      <c r="AZ50">
        <f>G50*AA50*0.001</f>
        <v>37.225434644027381</v>
      </c>
      <c r="BA50">
        <f>G50/S50</f>
        <v>0.48218450431139953</v>
      </c>
      <c r="BB50">
        <f>(1-AL50*AA50/AQ50/F50)*100</f>
        <v>59.676060121872339</v>
      </c>
      <c r="BC50">
        <f>(S50-E50/(N50/1.35))</f>
        <v>781.46068472428612</v>
      </c>
      <c r="BD50">
        <f>E50*BB50/100/BC50</f>
        <v>8.180710753329894E-3</v>
      </c>
    </row>
    <row r="51" spans="1:56" x14ac:dyDescent="0.25">
      <c r="A51" s="1" t="s">
        <v>10</v>
      </c>
      <c r="B51" s="1" t="s">
        <v>108</v>
      </c>
    </row>
    <row r="52" spans="1:56" x14ac:dyDescent="0.25">
      <c r="A52" s="1" t="s">
        <v>10</v>
      </c>
      <c r="B52" s="1" t="s">
        <v>109</v>
      </c>
    </row>
    <row r="53" spans="1:56" x14ac:dyDescent="0.25">
      <c r="A53" s="1">
        <v>12</v>
      </c>
      <c r="B53" s="1" t="s">
        <v>110</v>
      </c>
      <c r="C53" s="1">
        <v>2371.5000156350434</v>
      </c>
      <c r="D53" s="1">
        <v>0</v>
      </c>
      <c r="E53">
        <f>(R53-S53*(1000-T53)/(1000-U53))*AK53</f>
        <v>11.111384104475654</v>
      </c>
      <c r="F53">
        <f>IF(AV53&lt;&gt;0,1/(1/AV53-1/N53),0)</f>
        <v>3.7972738418748625E-2</v>
      </c>
      <c r="G53">
        <f>((AY53-AL53/2)*S53-E53)/(AY53+AL53/2)</f>
        <v>398.27586046658979</v>
      </c>
      <c r="H53">
        <f>AL53*1000</f>
        <v>0.56053168117101015</v>
      </c>
      <c r="I53">
        <f>(AQ53-AW53)</f>
        <v>1.4260656008798223</v>
      </c>
      <c r="J53">
        <f>(P53+AP53*D53)</f>
        <v>26.816061019897461</v>
      </c>
      <c r="K53" s="1">
        <v>6</v>
      </c>
      <c r="L53">
        <f>(K53*AE53+AF53)</f>
        <v>1.4200000166893005</v>
      </c>
      <c r="M53" s="1">
        <v>1</v>
      </c>
      <c r="N53">
        <f>L53*(M53+1)*(M53+1)/(M53*M53+1)</f>
        <v>2.8400000333786011</v>
      </c>
      <c r="O53" s="1">
        <v>25.463682174682617</v>
      </c>
      <c r="P53" s="1">
        <v>26.816061019897461</v>
      </c>
      <c r="Q53" s="1">
        <v>24.985963821411133</v>
      </c>
      <c r="R53" s="1">
        <v>901.10223388671875</v>
      </c>
      <c r="S53" s="1">
        <v>887.17340087890625</v>
      </c>
      <c r="T53" s="1">
        <v>20.884279251098633</v>
      </c>
      <c r="U53" s="1">
        <v>21.542352676391602</v>
      </c>
      <c r="V53" s="1">
        <v>62.718296051025391</v>
      </c>
      <c r="W53" s="1">
        <v>64.695854187011719</v>
      </c>
      <c r="X53" s="1">
        <v>500.0565185546875</v>
      </c>
      <c r="Y53" s="1">
        <v>998.99755859375</v>
      </c>
      <c r="Z53" s="1">
        <v>429.62948608398437</v>
      </c>
      <c r="AA53" s="1">
        <v>98.160568237304688</v>
      </c>
      <c r="AB53" s="1">
        <v>-3.626807689666748</v>
      </c>
      <c r="AC53" s="1">
        <v>0.16007733345031738</v>
      </c>
      <c r="AD53" s="1">
        <v>1</v>
      </c>
      <c r="AE53" s="1">
        <v>-0.21956524252891541</v>
      </c>
      <c r="AF53" s="1">
        <v>2.737391471862793</v>
      </c>
      <c r="AG53" s="1">
        <v>1</v>
      </c>
      <c r="AH53" s="1">
        <v>0</v>
      </c>
      <c r="AI53" s="1">
        <v>0.15999999642372131</v>
      </c>
      <c r="AJ53" s="1">
        <v>111115</v>
      </c>
      <c r="AK53">
        <f>X53*0.000001/(K53*0.0001)</f>
        <v>0.83342753092447908</v>
      </c>
      <c r="AL53">
        <f>(U53-T53)/(1000-U53)*AK53</f>
        <v>5.6053168117101019E-4</v>
      </c>
      <c r="AM53">
        <f>(P53+273.15)</f>
        <v>299.96606101989744</v>
      </c>
      <c r="AN53">
        <f>(O53+273.15)</f>
        <v>298.61368217468259</v>
      </c>
      <c r="AO53">
        <f>(Y53*AG53+Z53*AH53)*AI53</f>
        <v>159.83960580230632</v>
      </c>
      <c r="AP53">
        <f>((AO53+0.00000010773*(AN53^4-AM53^4))-AL53*44100)/(L53*51.4+0.00000043092*AM53^3)</f>
        <v>1.4121768341583614</v>
      </c>
      <c r="AQ53">
        <f>0.61365*EXP(17.502*J53/(240.97+J53))</f>
        <v>3.5406751807628432</v>
      </c>
      <c r="AR53">
        <f>AQ53*1000/AA53</f>
        <v>36.070239245184545</v>
      </c>
      <c r="AS53">
        <f>(AR53-U53)</f>
        <v>14.527886568792944</v>
      </c>
      <c r="AT53">
        <f>IF(D53,P53,(O53+P53)/2)</f>
        <v>26.139871597290039</v>
      </c>
      <c r="AU53">
        <f>0.61365*EXP(17.502*AT53/(240.97+AT53))</f>
        <v>3.4022871859590897</v>
      </c>
      <c r="AV53">
        <f>IF(AS53&lt;&gt;0,(1000-(AR53+U53)/2)/AS53*AL53,0)</f>
        <v>3.7471716005628923E-2</v>
      </c>
      <c r="AW53">
        <f>U53*AA53/1000</f>
        <v>2.1146095798830209</v>
      </c>
      <c r="AX53">
        <f>(AU53-AW53)</f>
        <v>1.2876776060760688</v>
      </c>
      <c r="AY53">
        <f>1/(1.6/F53+1.37/N53)</f>
        <v>2.3464326722858819E-2</v>
      </c>
      <c r="AZ53">
        <f>G53*AA53*0.001</f>
        <v>39.094984778601933</v>
      </c>
      <c r="BA53">
        <f>G53/S53</f>
        <v>0.44892673751492695</v>
      </c>
      <c r="BB53">
        <f>(1-AL53*AA53/AQ53/F53)*100</f>
        <v>59.075891878188514</v>
      </c>
      <c r="BC53">
        <f>(S53-E53/(N53/1.35))</f>
        <v>881.89158103216596</v>
      </c>
      <c r="BD53">
        <f>E53*BB53/100/BC53</f>
        <v>7.443261054887928E-3</v>
      </c>
    </row>
    <row r="54" spans="1:56" x14ac:dyDescent="0.25">
      <c r="A54" s="1" t="s">
        <v>10</v>
      </c>
      <c r="B54" s="1" t="s">
        <v>111</v>
      </c>
    </row>
    <row r="55" spans="1:56" x14ac:dyDescent="0.25">
      <c r="A55" s="1" t="s">
        <v>10</v>
      </c>
      <c r="B55" s="1" t="s">
        <v>112</v>
      </c>
    </row>
    <row r="56" spans="1:56" x14ac:dyDescent="0.25">
      <c r="A56" s="1">
        <v>13</v>
      </c>
      <c r="B56" s="1" t="s">
        <v>113</v>
      </c>
      <c r="C56" s="1">
        <v>2528.5000156350434</v>
      </c>
      <c r="D56" s="1">
        <v>0</v>
      </c>
      <c r="E56">
        <f>(R56-S56*(1000-T56)/(1000-U56))*AK56</f>
        <v>10.92952496671508</v>
      </c>
      <c r="F56">
        <f>IF(AV56&lt;&gt;0,1/(1/AV56-1/N56),0)</f>
        <v>3.1608537298962423E-2</v>
      </c>
      <c r="G56">
        <f>((AY56-AL56/2)*S56-E56)/(AY56+AL56/2)</f>
        <v>411.51653437224195</v>
      </c>
      <c r="H56">
        <f>AL56*1000</f>
        <v>0.47461604998346285</v>
      </c>
      <c r="I56">
        <f>(AQ56-AW56)</f>
        <v>1.4474154554829282</v>
      </c>
      <c r="J56">
        <f>(P56+AP56*D56)</f>
        <v>26.872503280639648</v>
      </c>
      <c r="K56" s="1">
        <v>6</v>
      </c>
      <c r="L56">
        <f>(K56*AE56+AF56)</f>
        <v>1.4200000166893005</v>
      </c>
      <c r="M56" s="1">
        <v>1</v>
      </c>
      <c r="N56">
        <f>L56*(M56+1)*(M56+1)/(M56*M56+1)</f>
        <v>2.8400000333786011</v>
      </c>
      <c r="O56" s="1">
        <v>25.468013763427734</v>
      </c>
      <c r="P56" s="1">
        <v>26.872503280639648</v>
      </c>
      <c r="Q56" s="1">
        <v>24.984556198120117</v>
      </c>
      <c r="R56" s="1">
        <v>1000.6688842773437</v>
      </c>
      <c r="S56" s="1">
        <v>986.9925537109375</v>
      </c>
      <c r="T56" s="1">
        <v>20.886991500854492</v>
      </c>
      <c r="U56" s="1">
        <v>21.444267272949219</v>
      </c>
      <c r="V56" s="1">
        <v>62.710643768310547</v>
      </c>
      <c r="W56" s="1">
        <v>64.38482666015625</v>
      </c>
      <c r="X56" s="1">
        <v>500.04498291015625</v>
      </c>
      <c r="Y56" s="1">
        <v>998.91302490234375</v>
      </c>
      <c r="Z56" s="1">
        <v>429.99148559570312</v>
      </c>
      <c r="AA56" s="1">
        <v>98.162841796875</v>
      </c>
      <c r="AB56" s="1">
        <v>-4.428504467010498</v>
      </c>
      <c r="AC56" s="1">
        <v>0.16116452217102051</v>
      </c>
      <c r="AD56" s="1">
        <v>1</v>
      </c>
      <c r="AE56" s="1">
        <v>-0.21956524252891541</v>
      </c>
      <c r="AF56" s="1">
        <v>2.737391471862793</v>
      </c>
      <c r="AG56" s="1">
        <v>1</v>
      </c>
      <c r="AH56" s="1">
        <v>0</v>
      </c>
      <c r="AI56" s="1">
        <v>0.15999999642372131</v>
      </c>
      <c r="AJ56" s="1">
        <v>111115</v>
      </c>
      <c r="AK56">
        <f>X56*0.000001/(K56*0.0001)</f>
        <v>0.8334083048502603</v>
      </c>
      <c r="AL56">
        <f>(U56-T56)/(1000-U56)*AK56</f>
        <v>4.7461604998346287E-4</v>
      </c>
      <c r="AM56">
        <f>(P56+273.15)</f>
        <v>300.02250328063963</v>
      </c>
      <c r="AN56">
        <f>(O56+273.15)</f>
        <v>298.61801376342771</v>
      </c>
      <c r="AO56">
        <f>(Y56*AG56+Z56*AH56)*AI56</f>
        <v>159.82608041198364</v>
      </c>
      <c r="AP56">
        <f>((AO56+0.00000010773*(AN56^4-AM56^4))-AL56*44100)/(L56*51.4+0.00000043092*AM56^3)</f>
        <v>1.449507496307203</v>
      </c>
      <c r="AQ56">
        <f>0.61365*EXP(17.502*J56/(240.97+J56))</f>
        <v>3.5524456712473462</v>
      </c>
      <c r="AR56">
        <f>AQ56*1000/AA56</f>
        <v>36.18931161954643</v>
      </c>
      <c r="AS56">
        <f>(AR56-U56)</f>
        <v>14.745044346597211</v>
      </c>
      <c r="AT56">
        <f>IF(D56,P56,(O56+P56)/2)</f>
        <v>26.170258522033691</v>
      </c>
      <c r="AU56">
        <f>0.61365*EXP(17.502*AT56/(240.97+AT56))</f>
        <v>3.4084032095632582</v>
      </c>
      <c r="AV56">
        <f>IF(AS56&lt;&gt;0,(1000-(AR56+U56)/2)/AS56*AL56,0)</f>
        <v>3.1260613964152154E-2</v>
      </c>
      <c r="AW56">
        <f>U56*AA56/1000</f>
        <v>2.1050302157644181</v>
      </c>
      <c r="AX56">
        <f>(AU56-AW56)</f>
        <v>1.3033729937988401</v>
      </c>
      <c r="AY56">
        <f>1/(1.6/F56+1.37/N56)</f>
        <v>1.9568847385303831E-2</v>
      </c>
      <c r="AZ56">
        <f>G56*AA56*0.001</f>
        <v>40.395632460380661</v>
      </c>
      <c r="BA56">
        <f>G56/S56</f>
        <v>0.41693985717015208</v>
      </c>
      <c r="BB56">
        <f>(1-AL56*AA56/AQ56/F56)*100</f>
        <v>58.508637234759917</v>
      </c>
      <c r="BC56">
        <f>(S56-E56/(N56/1.35))</f>
        <v>981.79718098852516</v>
      </c>
      <c r="BD56">
        <f>E56*BB56/100/BC56</f>
        <v>6.513276100283058E-3</v>
      </c>
    </row>
    <row r="57" spans="1:56" x14ac:dyDescent="0.25">
      <c r="A57" s="1" t="s">
        <v>10</v>
      </c>
      <c r="B57" s="1" t="s">
        <v>114</v>
      </c>
    </row>
    <row r="58" spans="1:56" x14ac:dyDescent="0.25">
      <c r="A58" s="1" t="s">
        <v>10</v>
      </c>
      <c r="B58" s="1" t="s">
        <v>115</v>
      </c>
    </row>
    <row r="59" spans="1:56" x14ac:dyDescent="0.25">
      <c r="A59" s="1">
        <v>14</v>
      </c>
      <c r="B59" s="1" t="s">
        <v>116</v>
      </c>
      <c r="C59" s="1">
        <v>2689.5000155456364</v>
      </c>
      <c r="D59" s="1">
        <v>0</v>
      </c>
      <c r="E59">
        <f>(R59-S59*(1000-T59)/(1000-U59))*AK59</f>
        <v>11.605708755990632</v>
      </c>
      <c r="F59">
        <f>IF(AV59&lt;&gt;0,1/(1/AV59-1/N59),0)</f>
        <v>2.4790162402159061E-2</v>
      </c>
      <c r="G59">
        <f>((AY59-AL59/2)*S59-E59)/(AY59+AL59/2)</f>
        <v>411.43535504155017</v>
      </c>
      <c r="H59">
        <f>AL59*1000</f>
        <v>0.3796281862414046</v>
      </c>
      <c r="I59">
        <f>(AQ59-AW59)</f>
        <v>1.4725824051303888</v>
      </c>
      <c r="J59">
        <f>(P59+AP59*D59)</f>
        <v>26.94732666015625</v>
      </c>
      <c r="K59" s="1">
        <v>6</v>
      </c>
      <c r="L59">
        <f>(K59*AE59+AF59)</f>
        <v>1.4200000166893005</v>
      </c>
      <c r="M59" s="1">
        <v>1</v>
      </c>
      <c r="N59">
        <f>L59*(M59+1)*(M59+1)/(M59*M59+1)</f>
        <v>2.8400000333786011</v>
      </c>
      <c r="O59" s="1">
        <v>25.474597930908203</v>
      </c>
      <c r="P59" s="1">
        <v>26.94732666015625</v>
      </c>
      <c r="Q59" s="1">
        <v>24.985050201416016</v>
      </c>
      <c r="R59" s="1">
        <v>1200.2655029296875</v>
      </c>
      <c r="S59" s="1">
        <v>1185.80029296875</v>
      </c>
      <c r="T59" s="1">
        <v>20.902002334594727</v>
      </c>
      <c r="U59" s="1">
        <v>21.347774505615234</v>
      </c>
      <c r="V59" s="1">
        <v>62.730697631835937</v>
      </c>
      <c r="W59" s="1">
        <v>64.069816589355469</v>
      </c>
      <c r="X59" s="1">
        <v>500.0634765625</v>
      </c>
      <c r="Y59" s="1">
        <v>998.78875732421875</v>
      </c>
      <c r="Z59" s="1">
        <v>428.714599609375</v>
      </c>
      <c r="AA59" s="1">
        <v>98.161033630371094</v>
      </c>
      <c r="AB59" s="1">
        <v>-7.114661693572998</v>
      </c>
      <c r="AC59" s="1">
        <v>0.16345524787902832</v>
      </c>
      <c r="AD59" s="1">
        <v>1</v>
      </c>
      <c r="AE59" s="1">
        <v>-0.21956524252891541</v>
      </c>
      <c r="AF59" s="1">
        <v>2.737391471862793</v>
      </c>
      <c r="AG59" s="1">
        <v>1</v>
      </c>
      <c r="AH59" s="1">
        <v>0</v>
      </c>
      <c r="AI59" s="1">
        <v>0.15999999642372131</v>
      </c>
      <c r="AJ59" s="1">
        <v>111115</v>
      </c>
      <c r="AK59">
        <f>X59*0.000001/(K59*0.0001)</f>
        <v>0.83343912760416661</v>
      </c>
      <c r="AL59">
        <f>(U59-T59)/(1000-U59)*AK59</f>
        <v>3.7962818624140459E-4</v>
      </c>
      <c r="AM59">
        <f>(P59+273.15)</f>
        <v>300.09732666015623</v>
      </c>
      <c r="AN59">
        <f>(O59+273.15)</f>
        <v>298.62459793090818</v>
      </c>
      <c r="AO59">
        <f>(Y59*AG59+Z59*AH59)*AI59</f>
        <v>159.80619759992805</v>
      </c>
      <c r="AP59">
        <f>((AO59+0.00000010773*(AN59^4-AM59^4))-AL59*44100)/(L59*51.4+0.00000043092*AM59^3)</f>
        <v>1.4892187956734064</v>
      </c>
      <c r="AQ59">
        <f>0.61365*EXP(17.502*J59/(240.97+J59))</f>
        <v>3.5681020163096644</v>
      </c>
      <c r="AR59">
        <f>AQ59*1000/AA59</f>
        <v>36.349474779834544</v>
      </c>
      <c r="AS59">
        <f>(AR59-U59)</f>
        <v>15.00170027421931</v>
      </c>
      <c r="AT59">
        <f>IF(D59,P59,(O59+P59)/2)</f>
        <v>26.210962295532227</v>
      </c>
      <c r="AU59">
        <f>0.61365*EXP(17.502*AT59/(240.97+AT59))</f>
        <v>3.4166107648795854</v>
      </c>
      <c r="AV59">
        <f>IF(AS59&lt;&gt;0,(1000-(AR59+U59)/2)/AS59*AL59,0)</f>
        <v>2.4575643323997406E-2</v>
      </c>
      <c r="AW59">
        <f>U59*AA59/1000</f>
        <v>2.0955196111792755</v>
      </c>
      <c r="AX59">
        <f>(AU59-AW59)</f>
        <v>1.3210911537003098</v>
      </c>
      <c r="AY59">
        <f>1/(1.6/F59+1.37/N59)</f>
        <v>1.5378907293885444E-2</v>
      </c>
      <c r="AZ59">
        <f>G59*AA59*0.001</f>
        <v>40.386919722957273</v>
      </c>
      <c r="BA59">
        <f>G59/S59</f>
        <v>0.34696850513629696</v>
      </c>
      <c r="BB59">
        <f>(1-AL59*AA59/AQ59/F59)*100</f>
        <v>57.871020611628346</v>
      </c>
      <c r="BC59">
        <f>(S59-E59/(N59/1.35))</f>
        <v>1180.2834948573259</v>
      </c>
      <c r="BD59">
        <f>E59*BB59/100/BC59</f>
        <v>5.690448214830602E-3</v>
      </c>
    </row>
    <row r="60" spans="1:56" x14ac:dyDescent="0.25">
      <c r="A60" s="1" t="s">
        <v>10</v>
      </c>
      <c r="B60" s="1" t="s">
        <v>117</v>
      </c>
    </row>
    <row r="61" spans="1:56" x14ac:dyDescent="0.25">
      <c r="A61" s="1" t="s">
        <v>10</v>
      </c>
      <c r="B61" s="1" t="s">
        <v>118</v>
      </c>
    </row>
    <row r="62" spans="1:56" x14ac:dyDescent="0.25">
      <c r="A62" s="1" t="s">
        <v>10</v>
      </c>
      <c r="B62" s="1" t="s">
        <v>119</v>
      </c>
    </row>
    <row r="63" spans="1:56" x14ac:dyDescent="0.25">
      <c r="A63" s="1" t="s">
        <v>10</v>
      </c>
      <c r="B63" s="1" t="s">
        <v>120</v>
      </c>
    </row>
    <row r="64" spans="1:56" x14ac:dyDescent="0.25">
      <c r="A64" s="1" t="s">
        <v>10</v>
      </c>
      <c r="B64" s="1" t="s">
        <v>121</v>
      </c>
    </row>
    <row r="65" spans="1:56" x14ac:dyDescent="0.25">
      <c r="A65" s="1" t="s">
        <v>10</v>
      </c>
      <c r="B65" s="1" t="s">
        <v>122</v>
      </c>
    </row>
    <row r="66" spans="1:56" x14ac:dyDescent="0.25">
      <c r="A66" s="1" t="s">
        <v>10</v>
      </c>
      <c r="B66" s="1" t="s">
        <v>123</v>
      </c>
    </row>
    <row r="67" spans="1:56" x14ac:dyDescent="0.25">
      <c r="A67" s="1" t="s">
        <v>10</v>
      </c>
      <c r="B67" s="1" t="s">
        <v>124</v>
      </c>
    </row>
    <row r="68" spans="1:56" x14ac:dyDescent="0.25">
      <c r="A68" s="1" t="s">
        <v>10</v>
      </c>
      <c r="B68" s="1" t="s">
        <v>125</v>
      </c>
    </row>
    <row r="69" spans="1:56" x14ac:dyDescent="0.25">
      <c r="A69" s="1" t="s">
        <v>10</v>
      </c>
      <c r="B69" s="1" t="s">
        <v>126</v>
      </c>
    </row>
    <row r="70" spans="1:56" x14ac:dyDescent="0.25">
      <c r="A70" s="1" t="s">
        <v>10</v>
      </c>
      <c r="B70" s="1" t="s">
        <v>127</v>
      </c>
    </row>
    <row r="71" spans="1:56" x14ac:dyDescent="0.25">
      <c r="A71" s="1" t="s">
        <v>10</v>
      </c>
      <c r="B71" s="1" t="s">
        <v>128</v>
      </c>
    </row>
    <row r="72" spans="1:56" x14ac:dyDescent="0.25">
      <c r="A72" s="1" t="s">
        <v>10</v>
      </c>
      <c r="B72" s="1" t="s">
        <v>129</v>
      </c>
    </row>
    <row r="73" spans="1:56" x14ac:dyDescent="0.25">
      <c r="A73" s="1" t="s">
        <v>10</v>
      </c>
      <c r="B73" s="1" t="s">
        <v>130</v>
      </c>
    </row>
    <row r="74" spans="1:56" x14ac:dyDescent="0.25">
      <c r="A74" s="1">
        <v>15</v>
      </c>
      <c r="B74" s="1" t="s">
        <v>131</v>
      </c>
      <c r="C74" s="1">
        <v>3351.0000045150518</v>
      </c>
      <c r="D74" s="1">
        <v>0</v>
      </c>
      <c r="E74">
        <f>(R74-S74*(1000-T74)/(1000-U74))*AK74</f>
        <v>-1.1614663621584633</v>
      </c>
      <c r="F74">
        <f>IF(AV74&lt;&gt;0,1/(1/AV74-1/N74),0)</f>
        <v>2.9425650667053165E-3</v>
      </c>
      <c r="G74">
        <f>((AY74-AL74/2)*S74-E74)/(AY74+AL74/2)</f>
        <v>1024.7033780924305</v>
      </c>
      <c r="H74">
        <f>AL74*1000</f>
        <v>2.3051448968934823E-2</v>
      </c>
      <c r="I74">
        <f>(AQ74-AW74)</f>
        <v>0.75201732687578127</v>
      </c>
      <c r="J74">
        <f>(P74+AP74*D74)</f>
        <v>21.952199935913086</v>
      </c>
      <c r="K74" s="1">
        <v>6</v>
      </c>
      <c r="L74">
        <f>(K74*AE74+AF74)</f>
        <v>1.4200000166893005</v>
      </c>
      <c r="M74" s="1">
        <v>1</v>
      </c>
      <c r="N74">
        <f>L74*(M74+1)*(M74+1)/(M74*M74+1)</f>
        <v>2.8400000333786011</v>
      </c>
      <c r="O74" s="1">
        <v>21.676277160644531</v>
      </c>
      <c r="P74" s="1">
        <v>21.952199935913086</v>
      </c>
      <c r="Q74" s="1">
        <v>21.079597473144531</v>
      </c>
      <c r="R74" s="1">
        <v>400.16769409179687</v>
      </c>
      <c r="S74" s="1">
        <v>401.54986572265625</v>
      </c>
      <c r="T74" s="1">
        <v>19.264133453369141</v>
      </c>
      <c r="U74" s="1">
        <v>19.291252136230469</v>
      </c>
      <c r="V74" s="1">
        <v>72.693626403808594</v>
      </c>
      <c r="W74" s="1">
        <v>72.796234130859375</v>
      </c>
      <c r="X74" s="1">
        <v>500.17379760742187</v>
      </c>
      <c r="Y74" s="1">
        <v>0.12082963436841965</v>
      </c>
      <c r="Z74" s="1">
        <v>9.4481192529201508E-2</v>
      </c>
      <c r="AA74" s="1">
        <v>98.166976928710938</v>
      </c>
      <c r="AB74" s="1">
        <v>0.33586931228637695</v>
      </c>
      <c r="AC74" s="1">
        <v>0.18458104133605957</v>
      </c>
      <c r="AD74" s="1">
        <v>1</v>
      </c>
      <c r="AE74" s="1">
        <v>-0.21956524252891541</v>
      </c>
      <c r="AF74" s="1">
        <v>2.737391471862793</v>
      </c>
      <c r="AG74" s="1">
        <v>1</v>
      </c>
      <c r="AH74" s="1">
        <v>0</v>
      </c>
      <c r="AI74" s="1">
        <v>0.15999999642372131</v>
      </c>
      <c r="AJ74" s="1">
        <v>111115</v>
      </c>
      <c r="AK74">
        <f>X74*0.000001/(K74*0.0001)</f>
        <v>0.83362299601236967</v>
      </c>
      <c r="AL74">
        <f>(U74-T74)/(1000-U74)*AK74</f>
        <v>2.3051448968934824E-5</v>
      </c>
      <c r="AM74">
        <f>(P74+273.15)</f>
        <v>295.10219993591306</v>
      </c>
      <c r="AN74">
        <f>(O74+273.15)</f>
        <v>294.82627716064451</v>
      </c>
      <c r="AO74">
        <f>(Y74*AG74+Z74*AH74)*AI74</f>
        <v>1.9332741066826697E-2</v>
      </c>
      <c r="AP74">
        <f>((AO74+0.00000010773*(AN74^4-AM74^4))-AL74*44100)/(L74*51.4+0.00000043092*AM74^3)</f>
        <v>-4.8161797912645306E-2</v>
      </c>
      <c r="AQ74">
        <f>0.61365*EXP(17.502*J74/(240.97+J74))</f>
        <v>2.6457812302590633</v>
      </c>
      <c r="AR74">
        <f>AQ74*1000/AA74</f>
        <v>26.951845855255733</v>
      </c>
      <c r="AS74">
        <f>(AR74-U74)</f>
        <v>7.6605937190252646</v>
      </c>
      <c r="AT74">
        <f>IF(D74,P74,(O74+P74)/2)</f>
        <v>21.814238548278809</v>
      </c>
      <c r="AU74">
        <f>0.61365*EXP(17.502*AT74/(240.97+AT74))</f>
        <v>2.6235937398728653</v>
      </c>
      <c r="AV74">
        <f>IF(AS74&lt;&gt;0,(1000-(AR74+U74)/2)/AS74*AL74,0)</f>
        <v>2.939519388197235E-3</v>
      </c>
      <c r="AW74">
        <f>U74*AA74/1000</f>
        <v>1.893763903383282</v>
      </c>
      <c r="AX74">
        <f>(AU74-AW74)</f>
        <v>0.72982983648958322</v>
      </c>
      <c r="AY74">
        <f>1/(1.6/F74+1.37/N74)</f>
        <v>1.837473010255172E-3</v>
      </c>
      <c r="AZ74">
        <f>G74*AA74*0.001</f>
        <v>100.59203287597178</v>
      </c>
      <c r="BA74">
        <f>G74/S74</f>
        <v>2.5518708025174037</v>
      </c>
      <c r="BB74">
        <f>(1-AL74*AA74/AQ74/F74)*100</f>
        <v>70.934109004526945</v>
      </c>
      <c r="BC74">
        <f>(S74-E74/(N74/1.35))</f>
        <v>402.10197120522156</v>
      </c>
      <c r="BD74">
        <f>E74*BB74/100/BC74</f>
        <v>-2.048922597705732E-3</v>
      </c>
    </row>
    <row r="75" spans="1:56" x14ac:dyDescent="0.25">
      <c r="A75" s="1">
        <v>16</v>
      </c>
      <c r="B75" s="1" t="s">
        <v>132</v>
      </c>
      <c r="C75" s="1">
        <v>3951.4999910928309</v>
      </c>
      <c r="D75" s="1">
        <v>0</v>
      </c>
      <c r="E75">
        <f>(R75-S75*(1000-T75)/(1000-U75))*AK75</f>
        <v>-0.82517271495643452</v>
      </c>
      <c r="F75">
        <f>IF(AV75&lt;&gt;0,1/(1/AV75-1/N75),0)</f>
        <v>2.7412676371349589E-3</v>
      </c>
      <c r="G75">
        <f>((AY75-AL75/2)*S75-E75)/(AY75+AL75/2)</f>
        <v>874.84925288286547</v>
      </c>
      <c r="H75">
        <f>AL75*1000</f>
        <v>2.2922625115778753E-2</v>
      </c>
      <c r="I75">
        <f>(AQ75-AW75)</f>
        <v>0.80278581901375801</v>
      </c>
      <c r="J75">
        <f>(P75+AP75*D75)</f>
        <v>22.008987426757813</v>
      </c>
      <c r="K75" s="1">
        <v>6</v>
      </c>
      <c r="L75">
        <f>(K75*AE75+AF75)</f>
        <v>1.4200000166893005</v>
      </c>
      <c r="M75" s="1">
        <v>1</v>
      </c>
      <c r="N75">
        <f>L75*(M75+1)*(M75+1)/(M75*M75+1)</f>
        <v>2.8400000333786011</v>
      </c>
      <c r="O75" s="1">
        <v>21.711215972900391</v>
      </c>
      <c r="P75" s="1">
        <v>22.008987426757813</v>
      </c>
      <c r="Q75" s="1">
        <v>21.078882217407227</v>
      </c>
      <c r="R75" s="1">
        <v>400.386962890625</v>
      </c>
      <c r="S75" s="1">
        <v>401.36581420898437</v>
      </c>
      <c r="T75" s="1">
        <v>18.841115951538086</v>
      </c>
      <c r="U75" s="1">
        <v>18.868095397949219</v>
      </c>
      <c r="V75" s="1">
        <v>70.941490173339844</v>
      </c>
      <c r="W75" s="1">
        <v>71.044059753417969</v>
      </c>
      <c r="X75" s="1">
        <v>500.16116333007812</v>
      </c>
      <c r="Y75" s="1">
        <v>0.12877590954303741</v>
      </c>
      <c r="Z75" s="1">
        <v>8.1992961466312408E-2</v>
      </c>
      <c r="AA75" s="1">
        <v>98.1644287109375</v>
      </c>
      <c r="AB75" s="1">
        <v>0.33586931228637695</v>
      </c>
      <c r="AC75" s="1">
        <v>0.18458104133605957</v>
      </c>
      <c r="AD75" s="1">
        <v>1</v>
      </c>
      <c r="AE75" s="1">
        <v>-0.21956524252891541</v>
      </c>
      <c r="AF75" s="1">
        <v>2.737391471862793</v>
      </c>
      <c r="AG75" s="1">
        <v>1</v>
      </c>
      <c r="AH75" s="1">
        <v>0</v>
      </c>
      <c r="AI75" s="1">
        <v>0.15999999642372131</v>
      </c>
      <c r="AJ75" s="1">
        <v>111115</v>
      </c>
      <c r="AK75">
        <f>X75*0.000001/(K75*0.0001)</f>
        <v>0.83360193888346346</v>
      </c>
      <c r="AL75">
        <f>(U75-T75)/(1000-U75)*AK75</f>
        <v>2.2922625115778753E-5</v>
      </c>
      <c r="AM75">
        <f>(P75+273.15)</f>
        <v>295.15898742675779</v>
      </c>
      <c r="AN75">
        <f>(O75+273.15)</f>
        <v>294.86121597290037</v>
      </c>
      <c r="AO75">
        <f>(Y75*AG75+Z75*AH75)*AI75</f>
        <v>2.0604145066347446E-2</v>
      </c>
      <c r="AP75">
        <f>((AO75+0.00000010773*(AN75^4-AM75^4))-AL75*44100)/(L75*51.4+0.00000043092*AM75^3)</f>
        <v>-5.0967770709313083E-2</v>
      </c>
      <c r="AQ75">
        <f>0.61365*EXP(17.502*J75/(240.97+J75))</f>
        <v>2.6549616246169121</v>
      </c>
      <c r="AR75">
        <f>AQ75*1000/AA75</f>
        <v>27.046066069766631</v>
      </c>
      <c r="AS75">
        <f>(AR75-U75)</f>
        <v>8.1779706718174126</v>
      </c>
      <c r="AT75">
        <f>IF(D75,P75,(O75+P75)/2)</f>
        <v>21.860101699829102</v>
      </c>
      <c r="AU75">
        <f>0.61365*EXP(17.502*AT75/(240.97+AT75))</f>
        <v>2.6309514892478347</v>
      </c>
      <c r="AV75">
        <f>IF(AS75&lt;&gt;0,(1000-(AR75+U75)/2)/AS75*AL75,0)</f>
        <v>2.7386242209874118E-3</v>
      </c>
      <c r="AW75">
        <f>U75*AA75/1000</f>
        <v>1.8521758056031541</v>
      </c>
      <c r="AX75">
        <f>(AU75-AW75)</f>
        <v>0.77877568364468064</v>
      </c>
      <c r="AY75">
        <f>1/(1.6/F75+1.37/N75)</f>
        <v>1.7118774364137421E-3</v>
      </c>
      <c r="AZ75">
        <f>G75*AA75*0.001</f>
        <v>85.879077117436992</v>
      </c>
      <c r="BA75">
        <f>G75/S75</f>
        <v>2.1796805355907725</v>
      </c>
      <c r="BB75">
        <f>(1-AL75*AA75/AQ75/F75)*100</f>
        <v>69.082183994636424</v>
      </c>
      <c r="BC75">
        <f>(S75-E75/(N75/1.35))</f>
        <v>401.75806179775145</v>
      </c>
      <c r="BD75">
        <f>E75*BB75/100/BC75</f>
        <v>-1.4188821268923478E-3</v>
      </c>
    </row>
    <row r="76" spans="1:56" x14ac:dyDescent="0.25">
      <c r="A76" s="1">
        <v>17</v>
      </c>
      <c r="B76" s="1" t="s">
        <v>133</v>
      </c>
      <c r="C76" s="1">
        <v>4551.99997767061</v>
      </c>
      <c r="D76" s="1">
        <v>0</v>
      </c>
      <c r="E76">
        <f>(R76-S76*(1000-T76)/(1000-U76))*AK76</f>
        <v>-0.70493015416089222</v>
      </c>
      <c r="F76">
        <f>IF(AV76&lt;&gt;0,1/(1/AV76-1/N76),0)</f>
        <v>3.741996059095701E-3</v>
      </c>
      <c r="G76">
        <f>((AY76-AL76/2)*S76-E76)/(AY76+AL76/2)</f>
        <v>695.63667047102024</v>
      </c>
      <c r="H76">
        <f>AL76*1000</f>
        <v>3.1374059257281907E-2</v>
      </c>
      <c r="I76">
        <f>(AQ76-AW76)</f>
        <v>0.80567524162028903</v>
      </c>
      <c r="J76">
        <f>(P76+AP76*D76)</f>
        <v>21.751110076904297</v>
      </c>
      <c r="K76" s="1">
        <v>6</v>
      </c>
      <c r="L76">
        <f>(K76*AE76+AF76)</f>
        <v>1.4200000166893005</v>
      </c>
      <c r="M76" s="1">
        <v>1</v>
      </c>
      <c r="N76">
        <f>L76*(M76+1)*(M76+1)/(M76*M76+1)</f>
        <v>2.8400000333786011</v>
      </c>
      <c r="O76" s="1">
        <v>21.621814727783203</v>
      </c>
      <c r="P76" s="1">
        <v>21.751110076904297</v>
      </c>
      <c r="Q76" s="1">
        <v>21.07988166809082</v>
      </c>
      <c r="R76" s="1">
        <v>400.41815185546875</v>
      </c>
      <c r="S76" s="1">
        <v>401.24868774414062</v>
      </c>
      <c r="T76" s="1">
        <v>18.376869201660156</v>
      </c>
      <c r="U76" s="1">
        <v>18.413812637329102</v>
      </c>
      <c r="V76" s="1">
        <v>69.582664489746094</v>
      </c>
      <c r="W76" s="1">
        <v>69.723098754882813</v>
      </c>
      <c r="X76" s="1">
        <v>500.164794921875</v>
      </c>
      <c r="Y76" s="1">
        <v>0.10539466142654419</v>
      </c>
      <c r="Z76" s="1">
        <v>8.5617281496524811E-2</v>
      </c>
      <c r="AA76" s="1">
        <v>98.177406311035156</v>
      </c>
      <c r="AB76" s="1">
        <v>0.33586931228637695</v>
      </c>
      <c r="AC76" s="1">
        <v>0.18458104133605957</v>
      </c>
      <c r="AD76" s="1">
        <v>1</v>
      </c>
      <c r="AE76" s="1">
        <v>-0.21956524252891541</v>
      </c>
      <c r="AF76" s="1">
        <v>2.737391471862793</v>
      </c>
      <c r="AG76" s="1">
        <v>1</v>
      </c>
      <c r="AH76" s="1">
        <v>0</v>
      </c>
      <c r="AI76" s="1">
        <v>0.15999999642372131</v>
      </c>
      <c r="AJ76" s="1">
        <v>111115</v>
      </c>
      <c r="AK76">
        <f>X76*0.000001/(K76*0.0001)</f>
        <v>0.83360799153645815</v>
      </c>
      <c r="AL76">
        <f>(U76-T76)/(1000-U76)*AK76</f>
        <v>3.1374059257281904E-5</v>
      </c>
      <c r="AM76">
        <f>(P76+273.15)</f>
        <v>294.90111007690427</v>
      </c>
      <c r="AN76">
        <f>(O76+273.15)</f>
        <v>294.77181472778318</v>
      </c>
      <c r="AO76">
        <f>(Y76*AG76+Z76*AH76)*AI76</f>
        <v>1.6863145451326389E-2</v>
      </c>
      <c r="AP76">
        <f>((AO76+0.00000010773*(AN76^4-AM76^4))-AL76*44100)/(L76*51.4+0.00000043092*AM76^3)</f>
        <v>-3.3254746635872301E-2</v>
      </c>
      <c r="AQ76">
        <f>0.61365*EXP(17.502*J76/(240.97+J76))</f>
        <v>2.6134956066506221</v>
      </c>
      <c r="AR76">
        <f>AQ76*1000/AA76</f>
        <v>26.620132929269133</v>
      </c>
      <c r="AS76">
        <f>(AR76-U76)</f>
        <v>8.2063202919400311</v>
      </c>
      <c r="AT76">
        <f>IF(D76,P76,(O76+P76)/2)</f>
        <v>21.68646240234375</v>
      </c>
      <c r="AU76">
        <f>0.61365*EXP(17.502*AT76/(240.97+AT76))</f>
        <v>2.603189738426845</v>
      </c>
      <c r="AV76">
        <f>IF(AS76&lt;&gt;0,(1000-(AR76+U76)/2)/AS76*AL76,0)</f>
        <v>3.7370720771165559E-3</v>
      </c>
      <c r="AW76">
        <f>U76*AA76/1000</f>
        <v>1.8078203650303331</v>
      </c>
      <c r="AX76">
        <f>(AU76-AW76)</f>
        <v>0.79536937339651193</v>
      </c>
      <c r="AY76">
        <f>1/(1.6/F76+1.37/N76)</f>
        <v>2.3361119386635714E-3</v>
      </c>
      <c r="AZ76">
        <f>G76*AA76*0.001</f>
        <v>68.295804041689024</v>
      </c>
      <c r="BA76">
        <f>G76/S76</f>
        <v>1.7336796149588867</v>
      </c>
      <c r="BB76">
        <f>(1-AL76*AA76/AQ76/F76)*100</f>
        <v>68.503871991184567</v>
      </c>
      <c r="BC76">
        <f>(S76-E76/(N76/1.35))</f>
        <v>401.58377777827172</v>
      </c>
      <c r="BD76">
        <f>E76*BB76/100/BC76</f>
        <v>-1.2024998945556655E-3</v>
      </c>
    </row>
    <row r="77" spans="1:56" x14ac:dyDescent="0.25">
      <c r="A77" s="1">
        <v>18</v>
      </c>
      <c r="B77" s="1" t="s">
        <v>134</v>
      </c>
      <c r="C77" s="1">
        <v>5152.499964248389</v>
      </c>
      <c r="D77" s="1">
        <v>0</v>
      </c>
      <c r="E77">
        <f>(R77-S77*(1000-T77)/(1000-U77))*AK77</f>
        <v>-0.77331933468771308</v>
      </c>
      <c r="F77">
        <f>IF(AV77&lt;&gt;0,1/(1/AV77-1/N77),0)</f>
        <v>3.4793237462100745E-3</v>
      </c>
      <c r="G77">
        <f>((AY77-AL77/2)*S77-E77)/(AY77+AL77/2)</f>
        <v>749.48881340758976</v>
      </c>
      <c r="H77">
        <f>AL77*1000</f>
        <v>3.0301193785624781E-2</v>
      </c>
      <c r="I77">
        <f>(AQ77-AW77)</f>
        <v>0.8367653058922826</v>
      </c>
      <c r="J77">
        <f>(P77+AP77*D77)</f>
        <v>21.798809051513672</v>
      </c>
      <c r="K77" s="1">
        <v>6</v>
      </c>
      <c r="L77">
        <f>(K77*AE77+AF77)</f>
        <v>1.4200000166893005</v>
      </c>
      <c r="M77" s="1">
        <v>1</v>
      </c>
      <c r="N77">
        <f>L77*(M77+1)*(M77+1)/(M77*M77+1)</f>
        <v>2.8400000333786011</v>
      </c>
      <c r="O77" s="1">
        <v>21.640338897705078</v>
      </c>
      <c r="P77" s="1">
        <v>21.798809051513672</v>
      </c>
      <c r="Q77" s="1">
        <v>21.081377029418945</v>
      </c>
      <c r="R77" s="1">
        <v>400.61221313476562</v>
      </c>
      <c r="S77" s="1">
        <v>401.52523803710937</v>
      </c>
      <c r="T77" s="1">
        <v>18.141166687011719</v>
      </c>
      <c r="U77" s="1">
        <v>18.176853179931641</v>
      </c>
      <c r="V77" s="1">
        <v>68.604225158691406</v>
      </c>
      <c r="W77" s="1">
        <v>68.739013671875</v>
      </c>
      <c r="X77" s="1">
        <v>500.19619750976562</v>
      </c>
      <c r="Y77" s="1">
        <v>7.0894882082939148E-2</v>
      </c>
      <c r="Z77" s="1">
        <v>8.3091422915458679E-2</v>
      </c>
      <c r="AA77" s="1">
        <v>98.166450500488281</v>
      </c>
      <c r="AB77" s="1">
        <v>0.33586931228637695</v>
      </c>
      <c r="AC77" s="1">
        <v>0.18458104133605957</v>
      </c>
      <c r="AD77" s="1">
        <v>1</v>
      </c>
      <c r="AE77" s="1">
        <v>-0.21956524252891541</v>
      </c>
      <c r="AF77" s="1">
        <v>2.737391471862793</v>
      </c>
      <c r="AG77" s="1">
        <v>1</v>
      </c>
      <c r="AH77" s="1">
        <v>0</v>
      </c>
      <c r="AI77" s="1">
        <v>0.15999999642372131</v>
      </c>
      <c r="AJ77" s="1">
        <v>111115</v>
      </c>
      <c r="AK77">
        <f>X77*0.000001/(K77*0.0001)</f>
        <v>0.83366032918294264</v>
      </c>
      <c r="AL77">
        <f>(U77-T77)/(1000-U77)*AK77</f>
        <v>3.0301193785624781E-5</v>
      </c>
      <c r="AM77">
        <f>(P77+273.15)</f>
        <v>294.94880905151365</v>
      </c>
      <c r="AN77">
        <f>(O77+273.15)</f>
        <v>294.79033889770506</v>
      </c>
      <c r="AO77">
        <f>(Y77*AG77+Z77*AH77)*AI77</f>
        <v>1.1343180879730408E-2</v>
      </c>
      <c r="AP77">
        <f>((AO77+0.00000010773*(AN77^4-AM77^4))-AL77*44100)/(L77*51.4+0.00000043092*AM77^3)</f>
        <v>-3.6596229024220654E-2</v>
      </c>
      <c r="AQ77">
        <f>0.61365*EXP(17.502*J77/(240.97+J77))</f>
        <v>2.6211224638346851</v>
      </c>
      <c r="AR77">
        <f>AQ77*1000/AA77</f>
        <v>26.700796967510279</v>
      </c>
      <c r="AS77">
        <f>(AR77-U77)</f>
        <v>8.5239437875786379</v>
      </c>
      <c r="AT77">
        <f>IF(D77,P77,(O77+P77)/2)</f>
        <v>21.719573974609375</v>
      </c>
      <c r="AU77">
        <f>0.61365*EXP(17.502*AT77/(240.97+AT77))</f>
        <v>2.6084637967268476</v>
      </c>
      <c r="AV77">
        <f>IF(AS77&lt;&gt;0,(1000-(AR77+U77)/2)/AS77*AL77,0)</f>
        <v>3.4750663937870266E-3</v>
      </c>
      <c r="AW77">
        <f>U77*AA77/1000</f>
        <v>1.7843571579424025</v>
      </c>
      <c r="AX77">
        <f>(AU77-AW77)</f>
        <v>0.82410663878444512</v>
      </c>
      <c r="AY77">
        <f>1/(1.6/F77+1.37/N77)</f>
        <v>2.1722985918038048E-3</v>
      </c>
      <c r="AZ77">
        <f>G77*AA77*0.001</f>
        <v>73.574656502045855</v>
      </c>
      <c r="BA77">
        <f>G77/S77</f>
        <v>1.8666044930862384</v>
      </c>
      <c r="BB77">
        <f>(1-AL77*AA77/AQ77/F77)*100</f>
        <v>67.383250865682911</v>
      </c>
      <c r="BC77">
        <f>(S77-E77/(N77/1.35))</f>
        <v>401.89283701230602</v>
      </c>
      <c r="BD77">
        <f>E77*BB77/100/BC77</f>
        <v>-1.2965837141046034E-3</v>
      </c>
    </row>
    <row r="78" spans="1:56" x14ac:dyDescent="0.25">
      <c r="A78" s="1">
        <v>19</v>
      </c>
      <c r="B78" s="1" t="s">
        <v>135</v>
      </c>
      <c r="C78" s="1">
        <v>5752.9999508261681</v>
      </c>
      <c r="D78" s="1">
        <v>0</v>
      </c>
      <c r="E78">
        <f>(R78-S78*(1000-T78)/(1000-U78))*AK78</f>
        <v>-0.83447551235893669</v>
      </c>
      <c r="F78">
        <f>IF(AV78&lt;&gt;0,1/(1/AV78-1/N78),0)</f>
        <v>3.123214976623124E-3</v>
      </c>
      <c r="G78">
        <f>((AY78-AL78/2)*S78-E78)/(AY78+AL78/2)</f>
        <v>820.82672695869667</v>
      </c>
      <c r="H78">
        <f>AL78*1000</f>
        <v>2.7515924139573492E-2</v>
      </c>
      <c r="I78">
        <f>(AQ78-AW78)</f>
        <v>0.8464318789045735</v>
      </c>
      <c r="J78">
        <f>(P78+AP78*D78)</f>
        <v>21.801595687866211</v>
      </c>
      <c r="K78" s="1">
        <v>6</v>
      </c>
      <c r="L78">
        <f>(K78*AE78+AF78)</f>
        <v>1.4200000166893005</v>
      </c>
      <c r="M78" s="1">
        <v>1</v>
      </c>
      <c r="N78">
        <f>L78*(M78+1)*(M78+1)/(M78*M78+1)</f>
        <v>2.8400000333786011</v>
      </c>
      <c r="O78" s="1">
        <v>21.641956329345703</v>
      </c>
      <c r="P78" s="1">
        <v>21.801595687866211</v>
      </c>
      <c r="Q78" s="1">
        <v>21.082307815551758</v>
      </c>
      <c r="R78" s="1">
        <v>400.56430053710937</v>
      </c>
      <c r="S78" s="1">
        <v>401.55209350585937</v>
      </c>
      <c r="T78" s="1">
        <v>18.050289154052734</v>
      </c>
      <c r="U78" s="1">
        <v>18.082700729370117</v>
      </c>
      <c r="V78" s="1">
        <v>68.254623413085938</v>
      </c>
      <c r="W78" s="1">
        <v>68.37701416015625</v>
      </c>
      <c r="X78" s="1">
        <v>500.16134643554687</v>
      </c>
      <c r="Y78" s="1">
        <v>7.0022068917751312E-2</v>
      </c>
      <c r="Z78" s="1">
        <v>8.9206717908382416E-2</v>
      </c>
      <c r="AA78" s="1">
        <v>98.167678833007813</v>
      </c>
      <c r="AB78" s="1">
        <v>0.33586931228637695</v>
      </c>
      <c r="AC78" s="1">
        <v>0.18458104133605957</v>
      </c>
      <c r="AD78" s="1">
        <v>1</v>
      </c>
      <c r="AE78" s="1">
        <v>-0.21956524252891541</v>
      </c>
      <c r="AF78" s="1">
        <v>2.737391471862793</v>
      </c>
      <c r="AG78" s="1">
        <v>1</v>
      </c>
      <c r="AH78" s="1">
        <v>0</v>
      </c>
      <c r="AI78" s="1">
        <v>0.15999999642372131</v>
      </c>
      <c r="AJ78" s="1">
        <v>111115</v>
      </c>
      <c r="AK78">
        <f>X78*0.000001/(K78*0.0001)</f>
        <v>0.83360224405924466</v>
      </c>
      <c r="AL78">
        <f>(U78-T78)/(1000-U78)*AK78</f>
        <v>2.7515924139573494E-5</v>
      </c>
      <c r="AM78">
        <f>(P78+273.15)</f>
        <v>294.95159568786619</v>
      </c>
      <c r="AN78">
        <f>(O78+273.15)</f>
        <v>294.79195632934568</v>
      </c>
      <c r="AO78">
        <f>(Y78*AG78+Z78*AH78)*AI78</f>
        <v>1.1203530776421777E-2</v>
      </c>
      <c r="AP78">
        <f>((AO78+0.00000010773*(AN78^4-AM78^4))-AL78*44100)/(L78*51.4+0.00000043092*AM78^3)</f>
        <v>-3.5290442260136189E-2</v>
      </c>
      <c r="AQ78">
        <f>0.61365*EXP(17.502*J78/(240.97+J78))</f>
        <v>2.6215686365387754</v>
      </c>
      <c r="AR78">
        <f>AQ78*1000/AA78</f>
        <v>26.70500787737177</v>
      </c>
      <c r="AS78">
        <f>(AR78-U78)</f>
        <v>8.6223071480016529</v>
      </c>
      <c r="AT78">
        <f>IF(D78,P78,(O78+P78)/2)</f>
        <v>21.721776008605957</v>
      </c>
      <c r="AU78">
        <f>0.61365*EXP(17.502*AT78/(240.97+AT78))</f>
        <v>2.6088148713203756</v>
      </c>
      <c r="AV78">
        <f>IF(AS78&lt;&gt;0,(1000-(AR78+U78)/2)/AS78*AL78,0)</f>
        <v>3.1197840765396171E-3</v>
      </c>
      <c r="AW78">
        <f>U78*AA78/1000</f>
        <v>1.7751367576342019</v>
      </c>
      <c r="AX78">
        <f>(AU78-AW78)</f>
        <v>0.83367811368617373</v>
      </c>
      <c r="AY78">
        <f>1/(1.6/F78+1.37/N78)</f>
        <v>1.9501730027844631E-3</v>
      </c>
      <c r="AZ78">
        <f>G78*AA78*0.001</f>
        <v>80.578654509630326</v>
      </c>
      <c r="BA78">
        <f>G78/S78</f>
        <v>2.0441350953801449</v>
      </c>
      <c r="BB78">
        <f>(1-AL78*AA78/AQ78/F78)*100</f>
        <v>67.009453147456696</v>
      </c>
      <c r="BC78">
        <f>(S78-E78/(N78/1.35))</f>
        <v>401.94876319897355</v>
      </c>
      <c r="BD78">
        <f>E78*BB78/100/BC78</f>
        <v>-1.3911660606462811E-3</v>
      </c>
    </row>
    <row r="79" spans="1:56" x14ac:dyDescent="0.25">
      <c r="A79" s="1" t="s">
        <v>10</v>
      </c>
      <c r="B79" s="1" t="s">
        <v>136</v>
      </c>
    </row>
    <row r="80" spans="1:56" x14ac:dyDescent="0.25">
      <c r="A80" s="1">
        <v>20</v>
      </c>
      <c r="B80" s="1" t="s">
        <v>137</v>
      </c>
      <c r="C80" s="1">
        <v>6366.0000160709023</v>
      </c>
      <c r="D80" s="1">
        <v>0</v>
      </c>
      <c r="E80">
        <f t="shared" ref="E80:E85" si="0">(R80-S80*(1000-T80)/(1000-U80))*AK80</f>
        <v>-0.41131311929225323</v>
      </c>
      <c r="F80">
        <f t="shared" ref="F80:F85" si="1">IF(AV80&lt;&gt;0,1/(1/AV80-1/N80),0)</f>
        <v>1.3189816227615774E-3</v>
      </c>
      <c r="G80">
        <f t="shared" ref="G80:G85" si="2">((AY80-AL80/2)*S80-E80)/(AY80+AL80/2)</f>
        <v>891.39530176520748</v>
      </c>
      <c r="H80">
        <f t="shared" ref="H80:H85" si="3">AL80*1000</f>
        <v>1.1682620433100198E-2</v>
      </c>
      <c r="I80">
        <f t="shared" ref="I80:I85" si="4">(AQ80-AW80)</f>
        <v>0.85049964603221584</v>
      </c>
      <c r="J80">
        <f t="shared" ref="J80:J85" si="5">(P80+AP80*D80)</f>
        <v>21.778230667114258</v>
      </c>
      <c r="K80" s="1">
        <v>6</v>
      </c>
      <c r="L80">
        <f t="shared" ref="L80:L85" si="6">(K80*AE80+AF80)</f>
        <v>1.4200000166893005</v>
      </c>
      <c r="M80" s="1">
        <v>1</v>
      </c>
      <c r="N80">
        <f t="shared" ref="N80:N85" si="7">L80*(M80+1)*(M80+1)/(M80*M80+1)</f>
        <v>2.8400000333786011</v>
      </c>
      <c r="O80" s="1">
        <v>21.633527755737305</v>
      </c>
      <c r="P80" s="1">
        <v>21.778230667114258</v>
      </c>
      <c r="Q80" s="1">
        <v>21.082582473754883</v>
      </c>
      <c r="R80" s="1">
        <v>400.9271240234375</v>
      </c>
      <c r="S80" s="1">
        <v>401.41488647460937</v>
      </c>
      <c r="T80" s="1">
        <v>17.988912582397461</v>
      </c>
      <c r="U80" s="1">
        <v>18.002674102783203</v>
      </c>
      <c r="V80" s="1">
        <v>68.059730529785156</v>
      </c>
      <c r="W80" s="1">
        <v>68.113227844238281</v>
      </c>
      <c r="X80" s="1">
        <v>500.19046020507813</v>
      </c>
      <c r="Y80" s="1">
        <v>5.7152826339006424E-2</v>
      </c>
      <c r="Z80" s="1">
        <v>0.10812292248010635</v>
      </c>
      <c r="AA80" s="1">
        <v>98.170417785644531</v>
      </c>
      <c r="AB80" s="1">
        <v>-0.21744489669799805</v>
      </c>
      <c r="AC80" s="1">
        <v>0.16496586799621582</v>
      </c>
      <c r="AD80" s="1">
        <v>0.66666668653488159</v>
      </c>
      <c r="AE80" s="1">
        <v>-0.21956524252891541</v>
      </c>
      <c r="AF80" s="1">
        <v>2.737391471862793</v>
      </c>
      <c r="AG80" s="1">
        <v>1</v>
      </c>
      <c r="AH80" s="1">
        <v>0</v>
      </c>
      <c r="AI80" s="1">
        <v>0.15999999642372131</v>
      </c>
      <c r="AJ80" s="1">
        <v>111115</v>
      </c>
      <c r="AK80">
        <f t="shared" ref="AK80:AK85" si="8">X80*0.000001/(K80*0.0001)</f>
        <v>0.83365076700846341</v>
      </c>
      <c r="AL80">
        <f t="shared" ref="AL80:AL85" si="9">(U80-T80)/(1000-U80)*AK80</f>
        <v>1.1682620433100198E-5</v>
      </c>
      <c r="AM80">
        <f t="shared" ref="AM80:AM85" si="10">(P80+273.15)</f>
        <v>294.92823066711424</v>
      </c>
      <c r="AN80">
        <f t="shared" ref="AN80:AN85" si="11">(O80+273.15)</f>
        <v>294.78352775573728</v>
      </c>
      <c r="AO80">
        <f t="shared" ref="AO80:AO85" si="12">(Y80*AG80+Z80*AH80)*AI80</f>
        <v>9.1444520098465931E-3</v>
      </c>
      <c r="AP80">
        <f t="shared" ref="AP80:AP85" si="13">((AO80+0.00000010773*(AN80^4-AM80^4))-AL80*44100)/(L80*51.4+0.00000043092*AM80^3)</f>
        <v>-2.5041146934210844E-2</v>
      </c>
      <c r="AQ80">
        <f t="shared" ref="AQ80:AQ85" si="14">0.61365*EXP(17.502*J80/(240.97+J80))</f>
        <v>2.6178296839612463</v>
      </c>
      <c r="AR80">
        <f t="shared" ref="AR80:AR85" si="15">AQ80*1000/AA80</f>
        <v>26.666176461398859</v>
      </c>
      <c r="AS80">
        <f t="shared" ref="AS80:AS85" si="16">(AR80-U80)</f>
        <v>8.6635023586156557</v>
      </c>
      <c r="AT80">
        <f t="shared" ref="AT80:AT85" si="17">IF(D80,P80,(O80+P80)/2)</f>
        <v>21.705879211425781</v>
      </c>
      <c r="AU80">
        <f t="shared" ref="AU80:AU85" si="18">0.61365*EXP(17.502*AT80/(240.97+AT80))</f>
        <v>2.6062813421179167</v>
      </c>
      <c r="AV80">
        <f t="shared" ref="AV80:AV85" si="19">IF(AS80&lt;&gt;0,(1000-(AR80+U80)/2)/AS80*AL80,0)</f>
        <v>1.31836933230352E-3</v>
      </c>
      <c r="AW80">
        <f t="shared" ref="AW80:AW85" si="20">U80*AA80/1000</f>
        <v>1.7673300379290304</v>
      </c>
      <c r="AX80">
        <f t="shared" ref="AX80:AX85" si="21">(AU80-AW80)</f>
        <v>0.8389513041888863</v>
      </c>
      <c r="AY80">
        <f t="shared" ref="AY80:AY85" si="22">1/(1.6/F80+1.37/N80)</f>
        <v>8.2403582129331589E-4</v>
      </c>
      <c r="AZ80">
        <f t="shared" ref="AZ80:AZ85" si="23">G80*AA80*0.001</f>
        <v>87.508649186451109</v>
      </c>
      <c r="BA80">
        <f t="shared" ref="BA80:BA85" si="24">G80/S80</f>
        <v>2.2206333940273306</v>
      </c>
      <c r="BB80">
        <f t="shared" ref="BB80:BB85" si="25">(1-AL80*AA80/AQ80/F80)*100</f>
        <v>66.784501599047715</v>
      </c>
      <c r="BC80">
        <f t="shared" ref="BC80:BC85" si="26">(S80-E80/(N80/1.35))</f>
        <v>401.61040503253838</v>
      </c>
      <c r="BD80">
        <f t="shared" ref="BD80:BD85" si="27">E80*BB80/100/BC80</f>
        <v>-6.8397983042439421E-4</v>
      </c>
    </row>
    <row r="81" spans="1:56" x14ac:dyDescent="0.25">
      <c r="A81" s="1">
        <v>21</v>
      </c>
      <c r="B81" s="1" t="s">
        <v>138</v>
      </c>
      <c r="C81" s="1">
        <v>6966.5000026486814</v>
      </c>
      <c r="D81" s="1">
        <v>0</v>
      </c>
      <c r="E81">
        <f t="shared" si="0"/>
        <v>-0.52054869226004274</v>
      </c>
      <c r="F81">
        <f t="shared" si="1"/>
        <v>1.1087812488165334E-3</v>
      </c>
      <c r="G81">
        <f t="shared" si="2"/>
        <v>1141.6028252498361</v>
      </c>
      <c r="H81">
        <f t="shared" si="3"/>
        <v>9.880694837867186E-3</v>
      </c>
      <c r="I81">
        <f t="shared" si="4"/>
        <v>0.85568969311241871</v>
      </c>
      <c r="J81">
        <f t="shared" si="5"/>
        <v>21.781682968139648</v>
      </c>
      <c r="K81" s="1">
        <v>6</v>
      </c>
      <c r="L81">
        <f t="shared" si="6"/>
        <v>1.4200000166893005</v>
      </c>
      <c r="M81" s="1">
        <v>1</v>
      </c>
      <c r="N81">
        <f t="shared" si="7"/>
        <v>2.8400000333786011</v>
      </c>
      <c r="O81" s="1">
        <v>21.635578155517578</v>
      </c>
      <c r="P81" s="1">
        <v>21.781682968139648</v>
      </c>
      <c r="Q81" s="1">
        <v>21.08183479309082</v>
      </c>
      <c r="R81" s="1">
        <v>400.569091796875</v>
      </c>
      <c r="S81" s="1">
        <v>401.18881225585938</v>
      </c>
      <c r="T81" s="1">
        <v>17.942781448364258</v>
      </c>
      <c r="U81" s="1">
        <v>17.954421997070312</v>
      </c>
      <c r="V81" s="1">
        <v>67.879829406738281</v>
      </c>
      <c r="W81" s="1">
        <v>67.924087524414063</v>
      </c>
      <c r="X81" s="1">
        <v>500.14614868164062</v>
      </c>
      <c r="Y81" s="1">
        <v>9.5227174460887909E-2</v>
      </c>
      <c r="Z81" s="1">
        <v>0.11557167768478394</v>
      </c>
      <c r="AA81" s="1">
        <v>98.175933837890625</v>
      </c>
      <c r="AB81" s="1">
        <v>-0.21744489669799805</v>
      </c>
      <c r="AC81" s="1">
        <v>0.16496586799621582</v>
      </c>
      <c r="AD81" s="1">
        <v>1</v>
      </c>
      <c r="AE81" s="1">
        <v>-0.21956524252891541</v>
      </c>
      <c r="AF81" s="1">
        <v>2.737391471862793</v>
      </c>
      <c r="AG81" s="1">
        <v>1</v>
      </c>
      <c r="AH81" s="1">
        <v>0</v>
      </c>
      <c r="AI81" s="1">
        <v>0.15999999642372131</v>
      </c>
      <c r="AJ81" s="1">
        <v>111115</v>
      </c>
      <c r="AK81">
        <f t="shared" si="8"/>
        <v>0.83357691446940096</v>
      </c>
      <c r="AL81">
        <f t="shared" si="9"/>
        <v>9.8806948378671855E-6</v>
      </c>
      <c r="AM81">
        <f t="shared" si="10"/>
        <v>294.93168296813963</v>
      </c>
      <c r="AN81">
        <f t="shared" si="11"/>
        <v>294.78557815551756</v>
      </c>
      <c r="AO81">
        <f t="shared" si="12"/>
        <v>1.5236347573183151E-2</v>
      </c>
      <c r="AP81">
        <f t="shared" si="13"/>
        <v>-2.4207821667953572E-2</v>
      </c>
      <c r="AQ81">
        <f t="shared" si="14"/>
        <v>2.6183818391943618</v>
      </c>
      <c r="AR81">
        <f t="shared" si="15"/>
        <v>26.670302352487607</v>
      </c>
      <c r="AS81">
        <f t="shared" si="16"/>
        <v>8.7158803554172941</v>
      </c>
      <c r="AT81">
        <f t="shared" si="17"/>
        <v>21.708630561828613</v>
      </c>
      <c r="AU81">
        <f t="shared" si="18"/>
        <v>2.6067196804358401</v>
      </c>
      <c r="AV81">
        <f t="shared" si="19"/>
        <v>1.1083485318958025E-3</v>
      </c>
      <c r="AW81">
        <f t="shared" si="20"/>
        <v>1.7626921460819431</v>
      </c>
      <c r="AX81">
        <f t="shared" si="21"/>
        <v>0.84402753435389699</v>
      </c>
      <c r="AY81">
        <f t="shared" si="22"/>
        <v>6.9275669635376251E-4</v>
      </c>
      <c r="AZ81">
        <f t="shared" si="23"/>
        <v>112.07792344087693</v>
      </c>
      <c r="BA81">
        <f t="shared" si="24"/>
        <v>2.8455500013339741</v>
      </c>
      <c r="BB81">
        <f t="shared" si="25"/>
        <v>66.587138189834192</v>
      </c>
      <c r="BC81">
        <f t="shared" si="26"/>
        <v>401.43625617356776</v>
      </c>
      <c r="BD81">
        <f t="shared" si="27"/>
        <v>-8.6344586900168529E-4</v>
      </c>
    </row>
    <row r="82" spans="1:56" x14ac:dyDescent="0.25">
      <c r="A82" s="1">
        <v>22</v>
      </c>
      <c r="B82" s="1" t="s">
        <v>139</v>
      </c>
      <c r="C82" s="1">
        <v>7566.9999892264605</v>
      </c>
      <c r="D82" s="1">
        <v>0</v>
      </c>
      <c r="E82">
        <f t="shared" si="0"/>
        <v>-0.54670651729525421</v>
      </c>
      <c r="F82">
        <f t="shared" si="1"/>
        <v>1.2054451612957689E-3</v>
      </c>
      <c r="G82">
        <f t="shared" si="2"/>
        <v>1116.3044509586834</v>
      </c>
      <c r="H82">
        <f t="shared" si="3"/>
        <v>1.0754048318862529E-2</v>
      </c>
      <c r="I82">
        <f t="shared" si="4"/>
        <v>0.85675947779638295</v>
      </c>
      <c r="J82">
        <f t="shared" si="5"/>
        <v>21.788002014160156</v>
      </c>
      <c r="K82" s="1">
        <v>6</v>
      </c>
      <c r="L82">
        <f t="shared" si="6"/>
        <v>1.4200000166893005</v>
      </c>
      <c r="M82" s="1">
        <v>1</v>
      </c>
      <c r="N82">
        <f t="shared" si="7"/>
        <v>2.8400000333786011</v>
      </c>
      <c r="O82" s="1">
        <v>21.636037826538086</v>
      </c>
      <c r="P82" s="1">
        <v>21.788002014160156</v>
      </c>
      <c r="Q82" s="1">
        <v>21.082118988037109</v>
      </c>
      <c r="R82" s="1">
        <v>400.5753173828125</v>
      </c>
      <c r="S82" s="1">
        <v>401.2259521484375</v>
      </c>
      <c r="T82" s="1">
        <v>17.939250946044922</v>
      </c>
      <c r="U82" s="1">
        <v>17.951919555664062</v>
      </c>
      <c r="V82" s="1">
        <v>67.872016906738281</v>
      </c>
      <c r="W82" s="1">
        <v>67.920692443847656</v>
      </c>
      <c r="X82" s="1">
        <v>500.18081665039062</v>
      </c>
      <c r="Y82" s="1">
        <v>0.10748614370822906</v>
      </c>
      <c r="Z82" s="1">
        <v>0.19588209688663483</v>
      </c>
      <c r="AA82" s="1">
        <v>98.18634033203125</v>
      </c>
      <c r="AB82" s="1">
        <v>-0.21744489669799805</v>
      </c>
      <c r="AC82" s="1">
        <v>0.16496586799621582</v>
      </c>
      <c r="AD82" s="1">
        <v>1</v>
      </c>
      <c r="AE82" s="1">
        <v>-0.21956524252891541</v>
      </c>
      <c r="AF82" s="1">
        <v>2.737391471862793</v>
      </c>
      <c r="AG82" s="1">
        <v>1</v>
      </c>
      <c r="AH82" s="1">
        <v>0</v>
      </c>
      <c r="AI82" s="1">
        <v>0.15999999642372131</v>
      </c>
      <c r="AJ82" s="1">
        <v>111115</v>
      </c>
      <c r="AK82">
        <f t="shared" si="8"/>
        <v>0.83363469441731752</v>
      </c>
      <c r="AL82">
        <f t="shared" si="9"/>
        <v>1.0754048318862529E-5</v>
      </c>
      <c r="AM82">
        <f t="shared" si="10"/>
        <v>294.93800201416013</v>
      </c>
      <c r="AN82">
        <f t="shared" si="11"/>
        <v>294.78603782653806</v>
      </c>
      <c r="AO82">
        <f t="shared" si="12"/>
        <v>1.7197782608916246E-2</v>
      </c>
      <c r="AP82">
        <f t="shared" si="13"/>
        <v>-2.54134048306753E-2</v>
      </c>
      <c r="AQ82">
        <f t="shared" si="14"/>
        <v>2.6193927609020617</v>
      </c>
      <c r="AR82">
        <f t="shared" si="15"/>
        <v>26.677771592710428</v>
      </c>
      <c r="AS82">
        <f t="shared" si="16"/>
        <v>8.7258520370463657</v>
      </c>
      <c r="AT82">
        <f t="shared" si="17"/>
        <v>21.712019920349121</v>
      </c>
      <c r="AU82">
        <f t="shared" si="18"/>
        <v>2.607259753345331</v>
      </c>
      <c r="AV82">
        <f t="shared" si="19"/>
        <v>1.2049337241442266E-3</v>
      </c>
      <c r="AW82">
        <f t="shared" si="20"/>
        <v>1.7626332831056788</v>
      </c>
      <c r="AX82">
        <f t="shared" si="21"/>
        <v>0.84462647023965221</v>
      </c>
      <c r="AY82">
        <f t="shared" si="22"/>
        <v>7.5312951032804735E-4</v>
      </c>
      <c r="AZ82">
        <f t="shared" si="23"/>
        <v>109.60584873599059</v>
      </c>
      <c r="BA82">
        <f t="shared" si="24"/>
        <v>2.7822339132880805</v>
      </c>
      <c r="BB82">
        <f t="shared" si="25"/>
        <v>66.559329587305172</v>
      </c>
      <c r="BC82">
        <f t="shared" si="26"/>
        <v>401.4858302433932</v>
      </c>
      <c r="BD82">
        <f t="shared" si="27"/>
        <v>-9.0634379923502635E-4</v>
      </c>
    </row>
    <row r="83" spans="1:56" x14ac:dyDescent="0.25">
      <c r="A83" s="1">
        <v>23</v>
      </c>
      <c r="B83" s="1" t="s">
        <v>140</v>
      </c>
      <c r="C83" s="1">
        <v>8167.4999758042395</v>
      </c>
      <c r="D83" s="1">
        <v>0</v>
      </c>
      <c r="E83">
        <f t="shared" si="0"/>
        <v>-0.55347098472495748</v>
      </c>
      <c r="F83">
        <f t="shared" si="1"/>
        <v>1.0493397168657068E-3</v>
      </c>
      <c r="G83">
        <f t="shared" si="2"/>
        <v>1233.6877703828095</v>
      </c>
      <c r="H83">
        <f t="shared" si="3"/>
        <v>9.3823718154958137E-3</v>
      </c>
      <c r="I83">
        <f t="shared" si="4"/>
        <v>0.85873413263950105</v>
      </c>
      <c r="J83">
        <f t="shared" si="5"/>
        <v>21.795316696166992</v>
      </c>
      <c r="K83" s="1">
        <v>6</v>
      </c>
      <c r="L83">
        <f t="shared" si="6"/>
        <v>1.4200000166893005</v>
      </c>
      <c r="M83" s="1">
        <v>1</v>
      </c>
      <c r="N83">
        <f t="shared" si="7"/>
        <v>2.8400000333786011</v>
      </c>
      <c r="O83" s="1">
        <v>21.633428573608398</v>
      </c>
      <c r="P83" s="1">
        <v>21.795316696166992</v>
      </c>
      <c r="Q83" s="1">
        <v>21.080221176147461</v>
      </c>
      <c r="R83" s="1">
        <v>400.54434204101562</v>
      </c>
      <c r="S83" s="1">
        <v>401.20376586914062</v>
      </c>
      <c r="T83" s="1">
        <v>17.930557250976562</v>
      </c>
      <c r="U83" s="1">
        <v>17.941610336303711</v>
      </c>
      <c r="V83" s="1">
        <v>67.857673645019531</v>
      </c>
      <c r="W83" s="1">
        <v>67.899864196777344</v>
      </c>
      <c r="X83" s="1">
        <v>500.1700439453125</v>
      </c>
      <c r="Y83" s="1">
        <v>0.13244408369064331</v>
      </c>
      <c r="Z83" s="1">
        <v>8.3713583648204803E-2</v>
      </c>
      <c r="AA83" s="1">
        <v>98.197944641113281</v>
      </c>
      <c r="AB83" s="1">
        <v>-0.21744489669799805</v>
      </c>
      <c r="AC83" s="1">
        <v>0.16496586799621582</v>
      </c>
      <c r="AD83" s="1">
        <v>1</v>
      </c>
      <c r="AE83" s="1">
        <v>-0.21956524252891541</v>
      </c>
      <c r="AF83" s="1">
        <v>2.737391471862793</v>
      </c>
      <c r="AG83" s="1">
        <v>1</v>
      </c>
      <c r="AH83" s="1">
        <v>0</v>
      </c>
      <c r="AI83" s="1">
        <v>0.15999999642372131</v>
      </c>
      <c r="AJ83" s="1">
        <v>111115</v>
      </c>
      <c r="AK83">
        <f t="shared" si="8"/>
        <v>0.83361673990885399</v>
      </c>
      <c r="AL83">
        <f t="shared" si="9"/>
        <v>9.3823718154958142E-6</v>
      </c>
      <c r="AM83">
        <f t="shared" si="10"/>
        <v>294.94531669616697</v>
      </c>
      <c r="AN83">
        <f t="shared" si="11"/>
        <v>294.78342857360838</v>
      </c>
      <c r="AO83">
        <f t="shared" si="12"/>
        <v>2.1191052916845976E-2</v>
      </c>
      <c r="AP83">
        <f t="shared" si="13"/>
        <v>-2.5950853539371273E-2</v>
      </c>
      <c r="AQ83">
        <f t="shared" si="14"/>
        <v>2.6205633912162787</v>
      </c>
      <c r="AR83">
        <f t="shared" si="15"/>
        <v>26.68654013883614</v>
      </c>
      <c r="AS83">
        <f t="shared" si="16"/>
        <v>8.7449298025324289</v>
      </c>
      <c r="AT83">
        <f t="shared" si="17"/>
        <v>21.714372634887695</v>
      </c>
      <c r="AU83">
        <f t="shared" si="18"/>
        <v>2.6076347011679402</v>
      </c>
      <c r="AV83">
        <f t="shared" si="19"/>
        <v>1.0489521439316287E-3</v>
      </c>
      <c r="AW83">
        <f t="shared" si="20"/>
        <v>1.7618292585767776</v>
      </c>
      <c r="AX83">
        <f t="shared" si="21"/>
        <v>0.84580544259116253</v>
      </c>
      <c r="AY83">
        <f t="shared" si="22"/>
        <v>6.5562989995014893E-4</v>
      </c>
      <c r="AZ83">
        <f t="shared" si="23"/>
        <v>121.14560338046961</v>
      </c>
      <c r="BA83">
        <f t="shared" si="24"/>
        <v>3.0749655794237922</v>
      </c>
      <c r="BB83">
        <f t="shared" si="25"/>
        <v>66.495413935651584</v>
      </c>
      <c r="BC83">
        <f t="shared" si="26"/>
        <v>401.46685946794236</v>
      </c>
      <c r="BD83">
        <f t="shared" si="27"/>
        <v>-9.1672030611526811E-4</v>
      </c>
    </row>
    <row r="84" spans="1:56" x14ac:dyDescent="0.25">
      <c r="A84" s="1">
        <v>24</v>
      </c>
      <c r="B84" s="1" t="s">
        <v>141</v>
      </c>
      <c r="C84" s="1">
        <v>8767.9999623820186</v>
      </c>
      <c r="D84" s="1">
        <v>0</v>
      </c>
      <c r="E84">
        <f t="shared" si="0"/>
        <v>-0.63247349074648695</v>
      </c>
      <c r="F84">
        <f t="shared" si="1"/>
        <v>1.2277008073217563E-3</v>
      </c>
      <c r="G84">
        <f t="shared" si="2"/>
        <v>1214.325999956435</v>
      </c>
      <c r="H84">
        <f t="shared" si="3"/>
        <v>1.093244423962338E-2</v>
      </c>
      <c r="I84">
        <f t="shared" si="4"/>
        <v>0.85555282590671644</v>
      </c>
      <c r="J84">
        <f t="shared" si="5"/>
        <v>21.724386215209961</v>
      </c>
      <c r="K84" s="1">
        <v>6</v>
      </c>
      <c r="L84">
        <f t="shared" si="6"/>
        <v>1.4200000166893005</v>
      </c>
      <c r="M84" s="1">
        <v>1</v>
      </c>
      <c r="N84">
        <f t="shared" si="7"/>
        <v>2.8400000333786011</v>
      </c>
      <c r="O84" s="1">
        <v>21.613700866699219</v>
      </c>
      <c r="P84" s="1">
        <v>21.724386215209961</v>
      </c>
      <c r="Q84" s="1">
        <v>21.081283569335937</v>
      </c>
      <c r="R84" s="1">
        <v>400.51040649414062</v>
      </c>
      <c r="S84" s="1">
        <v>401.26385498046875</v>
      </c>
      <c r="T84" s="1">
        <v>17.8421630859375</v>
      </c>
      <c r="U84" s="1">
        <v>17.855043411254883</v>
      </c>
      <c r="V84" s="1">
        <v>67.618255615234375</v>
      </c>
      <c r="W84" s="1">
        <v>67.666221618652344</v>
      </c>
      <c r="X84" s="1">
        <v>500.16958618164062</v>
      </c>
      <c r="Y84" s="1">
        <v>0.11014992743730545</v>
      </c>
      <c r="Z84" s="1">
        <v>0.16248443722724915</v>
      </c>
      <c r="AA84" s="1">
        <v>98.217529296875</v>
      </c>
      <c r="AB84" s="1">
        <v>-0.21744489669799805</v>
      </c>
      <c r="AC84" s="1">
        <v>0.16496586799621582</v>
      </c>
      <c r="AD84" s="1">
        <v>1</v>
      </c>
      <c r="AE84" s="1">
        <v>-0.21956524252891541</v>
      </c>
      <c r="AF84" s="1">
        <v>2.737391471862793</v>
      </c>
      <c r="AG84" s="1">
        <v>1</v>
      </c>
      <c r="AH84" s="1">
        <v>0</v>
      </c>
      <c r="AI84" s="1">
        <v>0.15999999642372131</v>
      </c>
      <c r="AJ84" s="1">
        <v>111115</v>
      </c>
      <c r="AK84">
        <f t="shared" si="8"/>
        <v>0.83361597696940093</v>
      </c>
      <c r="AL84">
        <f t="shared" si="9"/>
        <v>1.093244423962338E-5</v>
      </c>
      <c r="AM84">
        <f t="shared" si="10"/>
        <v>294.87438621520994</v>
      </c>
      <c r="AN84">
        <f t="shared" si="11"/>
        <v>294.7637008666992</v>
      </c>
      <c r="AO84">
        <f t="shared" si="12"/>
        <v>1.7623987996042034E-2</v>
      </c>
      <c r="AP84">
        <f t="shared" si="13"/>
        <v>-2.0071347566561766E-2</v>
      </c>
      <c r="AQ84">
        <f t="shared" si="14"/>
        <v>2.6092310752486179</v>
      </c>
      <c r="AR84">
        <f t="shared" si="15"/>
        <v>26.565839050602509</v>
      </c>
      <c r="AS84">
        <f t="shared" si="16"/>
        <v>8.7107956393476265</v>
      </c>
      <c r="AT84">
        <f t="shared" si="17"/>
        <v>21.66904354095459</v>
      </c>
      <c r="AU84">
        <f t="shared" si="18"/>
        <v>2.6004189865369933</v>
      </c>
      <c r="AV84">
        <f t="shared" si="19"/>
        <v>1.2271703150792083E-3</v>
      </c>
      <c r="AW84">
        <f t="shared" si="20"/>
        <v>1.7536782493419014</v>
      </c>
      <c r="AX84">
        <f t="shared" si="21"/>
        <v>0.84674073719509191</v>
      </c>
      <c r="AY84">
        <f t="shared" si="22"/>
        <v>7.6702909070169801E-4</v>
      </c>
      <c r="AZ84">
        <f t="shared" si="23"/>
        <v>119.26809947667819</v>
      </c>
      <c r="BA84">
        <f t="shared" si="24"/>
        <v>3.0262531371422465</v>
      </c>
      <c r="BB84">
        <f t="shared" si="25"/>
        <v>66.480217469314965</v>
      </c>
      <c r="BC84">
        <f t="shared" si="26"/>
        <v>401.56450258697316</v>
      </c>
      <c r="BD84">
        <f t="shared" si="27"/>
        <v>-1.0470789857551326E-3</v>
      </c>
    </row>
    <row r="85" spans="1:56" x14ac:dyDescent="0.25">
      <c r="A85" s="1">
        <v>25</v>
      </c>
      <c r="B85" s="1" t="s">
        <v>142</v>
      </c>
      <c r="C85" s="1">
        <v>9368.4999489597976</v>
      </c>
      <c r="D85" s="1">
        <v>0</v>
      </c>
      <c r="E85">
        <f t="shared" si="0"/>
        <v>-0.77178721603009137</v>
      </c>
      <c r="F85">
        <f t="shared" si="1"/>
        <v>1.2454635975801774E-3</v>
      </c>
      <c r="G85">
        <f t="shared" si="2"/>
        <v>1380.4630854305715</v>
      </c>
      <c r="H85">
        <f t="shared" si="3"/>
        <v>1.1199476212273175E-2</v>
      </c>
      <c r="I85">
        <f t="shared" si="4"/>
        <v>0.86396365623730098</v>
      </c>
      <c r="J85">
        <f t="shared" si="5"/>
        <v>21.774971008300781</v>
      </c>
      <c r="K85" s="1">
        <v>6</v>
      </c>
      <c r="L85">
        <f t="shared" si="6"/>
        <v>1.4200000166893005</v>
      </c>
      <c r="M85" s="1">
        <v>1</v>
      </c>
      <c r="N85">
        <f t="shared" si="7"/>
        <v>2.8400000333786011</v>
      </c>
      <c r="O85" s="1">
        <v>21.627420425415039</v>
      </c>
      <c r="P85" s="1">
        <v>21.774971008300781</v>
      </c>
      <c r="Q85" s="1">
        <v>21.081457138061523</v>
      </c>
      <c r="R85" s="1">
        <v>400.5078125</v>
      </c>
      <c r="S85" s="1">
        <v>401.42825317382812</v>
      </c>
      <c r="T85" s="1">
        <v>17.837589263916016</v>
      </c>
      <c r="U85" s="1">
        <v>17.850784301757812</v>
      </c>
      <c r="V85" s="1">
        <v>67.547004699707031</v>
      </c>
      <c r="W85" s="1">
        <v>67.599037170410156</v>
      </c>
      <c r="X85" s="1">
        <v>500.16787719726562</v>
      </c>
      <c r="Y85" s="1">
        <v>0.10598661005496979</v>
      </c>
      <c r="Z85" s="1">
        <v>8.3126433193683624E-2</v>
      </c>
      <c r="AA85" s="1">
        <v>98.222282409667969</v>
      </c>
      <c r="AB85" s="1">
        <v>-0.21744489669799805</v>
      </c>
      <c r="AC85" s="1">
        <v>0.16496586799621582</v>
      </c>
      <c r="AD85" s="1">
        <v>1</v>
      </c>
      <c r="AE85" s="1">
        <v>-0.21956524252891541</v>
      </c>
      <c r="AF85" s="1">
        <v>2.737391471862793</v>
      </c>
      <c r="AG85" s="1">
        <v>1</v>
      </c>
      <c r="AH85" s="1">
        <v>0</v>
      </c>
      <c r="AI85" s="1">
        <v>0.15999999642372131</v>
      </c>
      <c r="AJ85" s="1">
        <v>111115</v>
      </c>
      <c r="AK85">
        <f t="shared" si="8"/>
        <v>0.83361312866210924</v>
      </c>
      <c r="AL85">
        <f t="shared" si="9"/>
        <v>1.1199476212273175E-5</v>
      </c>
      <c r="AM85">
        <f t="shared" si="10"/>
        <v>294.92497100830076</v>
      </c>
      <c r="AN85">
        <f t="shared" si="11"/>
        <v>294.77742042541502</v>
      </c>
      <c r="AO85">
        <f t="shared" si="12"/>
        <v>1.6957857229757511E-2</v>
      </c>
      <c r="AP85">
        <f t="shared" si="13"/>
        <v>-2.5068137516479783E-2</v>
      </c>
      <c r="AQ85">
        <f t="shared" si="14"/>
        <v>2.6173084331586245</v>
      </c>
      <c r="AR85">
        <f t="shared" si="15"/>
        <v>26.646788986660773</v>
      </c>
      <c r="AS85">
        <f t="shared" si="16"/>
        <v>8.7960046849029609</v>
      </c>
      <c r="AT85">
        <f t="shared" si="17"/>
        <v>21.70119571685791</v>
      </c>
      <c r="AU85">
        <f t="shared" si="18"/>
        <v>2.6055353277972366</v>
      </c>
      <c r="AV85">
        <f t="shared" si="19"/>
        <v>1.244917647019218E-3</v>
      </c>
      <c r="AW85">
        <f t="shared" si="20"/>
        <v>1.7533447769213235</v>
      </c>
      <c r="AX85">
        <f t="shared" si="21"/>
        <v>0.85219055087591311</v>
      </c>
      <c r="AY85">
        <f t="shared" si="22"/>
        <v>7.781225612211272E-4</v>
      </c>
      <c r="AZ85">
        <f t="shared" si="23"/>
        <v>135.59223503328317</v>
      </c>
      <c r="BA85">
        <f t="shared" si="24"/>
        <v>3.4388787398897844</v>
      </c>
      <c r="BB85">
        <f t="shared" si="25"/>
        <v>66.254039770597188</v>
      </c>
      <c r="BC85">
        <f t="shared" si="26"/>
        <v>401.79512385319254</v>
      </c>
      <c r="BD85">
        <f t="shared" si="27"/>
        <v>-1.2726391603492793E-3</v>
      </c>
    </row>
    <row r="86" spans="1:56" x14ac:dyDescent="0.25">
      <c r="A86" s="1" t="s">
        <v>10</v>
      </c>
      <c r="B86" s="1" t="s">
        <v>143</v>
      </c>
    </row>
    <row r="87" spans="1:56" x14ac:dyDescent="0.25">
      <c r="A87" s="1">
        <v>26</v>
      </c>
      <c r="B87" s="1" t="s">
        <v>144</v>
      </c>
      <c r="C87" s="1">
        <v>9967.0000160485506</v>
      </c>
      <c r="D87" s="1">
        <v>0</v>
      </c>
      <c r="E87">
        <f t="shared" ref="E87:E92" si="28">(R87-S87*(1000-T87)/(1000-U87))*AK87</f>
        <v>-0.30877185369071775</v>
      </c>
      <c r="F87">
        <f t="shared" ref="F87:F92" si="29">IF(AV87&lt;&gt;0,1/(1/AV87-1/N87),0)</f>
        <v>1.7895008028220353E-4</v>
      </c>
      <c r="G87">
        <f t="shared" ref="G87:G92" si="30">((AY87-AL87/2)*S87-E87)/(AY87+AL87/2)</f>
        <v>3136.9174565971061</v>
      </c>
      <c r="H87">
        <f t="shared" ref="H87:H92" si="31">AL87*1000</f>
        <v>1.6060041583678428E-3</v>
      </c>
      <c r="I87">
        <f t="shared" ref="I87:I92" si="32">(AQ87-AW87)</f>
        <v>0.86201063404074851</v>
      </c>
      <c r="J87">
        <f t="shared" ref="J87:J92" si="33">(P87+AP87*D87)</f>
        <v>21.789394378662109</v>
      </c>
      <c r="K87" s="1">
        <v>6</v>
      </c>
      <c r="L87">
        <f t="shared" ref="L87:L92" si="34">(K87*AE87+AF87)</f>
        <v>1.4200000166893005</v>
      </c>
      <c r="M87" s="1">
        <v>1</v>
      </c>
      <c r="N87">
        <f t="shared" ref="N87:N92" si="35">L87*(M87+1)*(M87+1)/(M87*M87+1)</f>
        <v>2.8400000333786011</v>
      </c>
      <c r="O87" s="1">
        <v>21.637546539306641</v>
      </c>
      <c r="P87" s="1">
        <v>21.789394378662109</v>
      </c>
      <c r="Q87" s="1">
        <v>21.082340240478516</v>
      </c>
      <c r="R87" s="1">
        <v>401.06265258789063</v>
      </c>
      <c r="S87" s="1">
        <v>401.43228149414062</v>
      </c>
      <c r="T87" s="1">
        <v>17.890373229980469</v>
      </c>
      <c r="U87" s="1">
        <v>17.892265319824219</v>
      </c>
      <c r="V87" s="1">
        <v>67.712692260742187</v>
      </c>
      <c r="W87" s="1">
        <v>67.716392517089844</v>
      </c>
      <c r="X87" s="1">
        <v>500.16729736328125</v>
      </c>
      <c r="Y87" s="1">
        <v>6.3105568289756775E-2</v>
      </c>
      <c r="Z87" s="1">
        <v>9.2395909130573273E-2</v>
      </c>
      <c r="AA87" s="1">
        <v>98.232666015625</v>
      </c>
      <c r="AB87" s="1">
        <v>-0.28534650802612305</v>
      </c>
      <c r="AC87" s="1">
        <v>0.16877865791320801</v>
      </c>
      <c r="AD87" s="1">
        <v>1</v>
      </c>
      <c r="AE87" s="1">
        <v>-0.21956524252891541</v>
      </c>
      <c r="AF87" s="1">
        <v>2.737391471862793</v>
      </c>
      <c r="AG87" s="1">
        <v>1</v>
      </c>
      <c r="AH87" s="1">
        <v>0</v>
      </c>
      <c r="AI87" s="1">
        <v>0.15999999642372131</v>
      </c>
      <c r="AJ87" s="1">
        <v>111115</v>
      </c>
      <c r="AK87">
        <f t="shared" ref="AK87:AK92" si="36">X87*0.000001/(K87*0.0001)</f>
        <v>0.83361216227213542</v>
      </c>
      <c r="AL87">
        <f t="shared" ref="AL87:AL92" si="37">(U87-T87)/(1000-U87)*AK87</f>
        <v>1.6060041583678427E-6</v>
      </c>
      <c r="AM87">
        <f t="shared" ref="AM87:AM92" si="38">(P87+273.15)</f>
        <v>294.93939437866209</v>
      </c>
      <c r="AN87">
        <f t="shared" ref="AN87:AN92" si="39">(O87+273.15)</f>
        <v>294.78754653930662</v>
      </c>
      <c r="AO87">
        <f t="shared" ref="AO87:AO92" si="40">(Y87*AG87+Z87*AH87)*AI87</f>
        <v>1.0096890700677985E-2</v>
      </c>
      <c r="AP87">
        <f t="shared" ref="AP87:AP92" si="41">((AO87+0.00000010773*(AN87^4-AM87^4))-AL87*44100)/(L87*51.4+0.00000043092*AM87^3)</f>
        <v>-2.0682635662631479E-2</v>
      </c>
      <c r="AQ87">
        <f t="shared" ref="AQ87:AQ92" si="42">0.61365*EXP(17.502*J87/(240.97+J87))</f>
        <v>2.6196155574659907</v>
      </c>
      <c r="AR87">
        <f t="shared" ref="AR87:AR92" si="43">AQ87*1000/AA87</f>
        <v>26.667458633865355</v>
      </c>
      <c r="AS87">
        <f t="shared" ref="AS87:AS92" si="44">(AR87-U87)</f>
        <v>8.775193314041136</v>
      </c>
      <c r="AT87">
        <f t="shared" ref="AT87:AT92" si="45">IF(D87,P87,(O87+P87)/2)</f>
        <v>21.713470458984375</v>
      </c>
      <c r="AU87">
        <f t="shared" ref="AU87:AU92" si="46">0.61365*EXP(17.502*AT87/(240.97+AT87))</f>
        <v>2.6074909174610008</v>
      </c>
      <c r="AV87">
        <f t="shared" ref="AV87:AV92" si="47">IF(AS87&lt;&gt;0,(1000-(AR87+U87)/2)/AS87*AL87,0)</f>
        <v>1.7893880524234881E-4</v>
      </c>
      <c r="AW87">
        <f t="shared" ref="AW87:AW92" si="48">U87*AA87/1000</f>
        <v>1.7576049234252422</v>
      </c>
      <c r="AX87">
        <f t="shared" ref="AX87:AX92" si="49">(AU87-AW87)</f>
        <v>0.8498859940357586</v>
      </c>
      <c r="AY87">
        <f t="shared" ref="AY87:AY92" si="50">1/(1.6/F87+1.37/N87)</f>
        <v>1.1183776621367913E-4</v>
      </c>
      <c r="AZ87">
        <f t="shared" ref="AZ87:AZ92" si="51">G87*AA87*0.001</f>
        <v>308.14776483248738</v>
      </c>
      <c r="BA87">
        <f t="shared" ref="BA87:BA92" si="52">G87/S87</f>
        <v>7.8143129020950282</v>
      </c>
      <c r="BB87">
        <f t="shared" ref="BB87:BB92" si="53">(1-AL87*AA87/AQ87/F87)*100</f>
        <v>66.346275294267173</v>
      </c>
      <c r="BC87">
        <f t="shared" ref="BC87:BC92" si="54">(S87-E87/(N87/1.35))</f>
        <v>401.57905684540236</v>
      </c>
      <c r="BD87">
        <f t="shared" ref="BD87:BD92" si="55">E87*BB87/100/BC87</f>
        <v>-5.1013273871929228E-4</v>
      </c>
    </row>
    <row r="88" spans="1:56" x14ac:dyDescent="0.25">
      <c r="A88" s="1">
        <v>27</v>
      </c>
      <c r="B88" s="1" t="s">
        <v>145</v>
      </c>
      <c r="C88" s="1">
        <v>10567.50000262633</v>
      </c>
      <c r="D88" s="1">
        <v>0</v>
      </c>
      <c r="E88">
        <f t="shared" si="28"/>
        <v>-0.7676339473182392</v>
      </c>
      <c r="F88">
        <f t="shared" si="29"/>
        <v>1.2049469357466374E-3</v>
      </c>
      <c r="G88">
        <f t="shared" si="30"/>
        <v>1408.1653494747409</v>
      </c>
      <c r="H88">
        <f t="shared" si="31"/>
        <v>1.0766291172277434E-2</v>
      </c>
      <c r="I88">
        <f t="shared" si="32"/>
        <v>0.85864300046461683</v>
      </c>
      <c r="J88">
        <f t="shared" si="33"/>
        <v>21.7705078125</v>
      </c>
      <c r="K88" s="1">
        <v>6</v>
      </c>
      <c r="L88">
        <f t="shared" si="34"/>
        <v>1.4200000166893005</v>
      </c>
      <c r="M88" s="1">
        <v>1</v>
      </c>
      <c r="N88">
        <f t="shared" si="35"/>
        <v>2.8400000333786011</v>
      </c>
      <c r="O88" s="1">
        <v>21.625431060791016</v>
      </c>
      <c r="P88" s="1">
        <v>21.7705078125</v>
      </c>
      <c r="Q88" s="1">
        <v>21.081821441650391</v>
      </c>
      <c r="R88" s="1">
        <v>400.50927734375</v>
      </c>
      <c r="S88" s="1">
        <v>401.4249267578125</v>
      </c>
      <c r="T88" s="1">
        <v>17.880950927734375</v>
      </c>
      <c r="U88" s="1">
        <v>17.893634796142578</v>
      </c>
      <c r="V88" s="1">
        <v>67.736160278320312</v>
      </c>
      <c r="W88" s="1">
        <v>67.784561157226563</v>
      </c>
      <c r="X88" s="1">
        <v>500.17752075195312</v>
      </c>
      <c r="Y88" s="1">
        <v>7.5960926711559296E-2</v>
      </c>
      <c r="Z88" s="1">
        <v>8.2138031721115112E-2</v>
      </c>
      <c r="AA88" s="1">
        <v>98.244537353515625</v>
      </c>
      <c r="AB88" s="1">
        <v>-0.28534650802612305</v>
      </c>
      <c r="AC88" s="1">
        <v>0.16877865791320801</v>
      </c>
      <c r="AD88" s="1">
        <v>1</v>
      </c>
      <c r="AE88" s="1">
        <v>-0.21956524252891541</v>
      </c>
      <c r="AF88" s="1">
        <v>2.737391471862793</v>
      </c>
      <c r="AG88" s="1">
        <v>1</v>
      </c>
      <c r="AH88" s="1">
        <v>0</v>
      </c>
      <c r="AI88" s="1">
        <v>0.15999999642372131</v>
      </c>
      <c r="AJ88" s="1">
        <v>111115</v>
      </c>
      <c r="AK88">
        <f t="shared" si="36"/>
        <v>0.83362920125325513</v>
      </c>
      <c r="AL88">
        <f t="shared" si="37"/>
        <v>1.0766291172277434E-5</v>
      </c>
      <c r="AM88">
        <f t="shared" si="38"/>
        <v>294.92050781249998</v>
      </c>
      <c r="AN88">
        <f t="shared" si="39"/>
        <v>294.77543106079099</v>
      </c>
      <c r="AO88">
        <f t="shared" si="40"/>
        <v>1.2153748002192044E-2</v>
      </c>
      <c r="AP88">
        <f t="shared" si="41"/>
        <v>-2.4572368303888328E-2</v>
      </c>
      <c r="AQ88">
        <f t="shared" si="42"/>
        <v>2.6165948725844133</v>
      </c>
      <c r="AR88">
        <f t="shared" si="43"/>
        <v>26.633489688786039</v>
      </c>
      <c r="AS88">
        <f t="shared" si="44"/>
        <v>8.7398548926434607</v>
      </c>
      <c r="AT88">
        <f t="shared" si="45"/>
        <v>21.697969436645508</v>
      </c>
      <c r="AU88">
        <f t="shared" si="46"/>
        <v>2.6050215358223787</v>
      </c>
      <c r="AV88">
        <f t="shared" si="47"/>
        <v>1.2044359211848495E-3</v>
      </c>
      <c r="AW88">
        <f t="shared" si="48"/>
        <v>1.7579518721197964</v>
      </c>
      <c r="AX88">
        <f t="shared" si="49"/>
        <v>0.8470696637025823</v>
      </c>
      <c r="AY88">
        <f t="shared" si="50"/>
        <v>7.5281834553207359E-4</v>
      </c>
      <c r="AZ88">
        <f t="shared" si="51"/>
        <v>138.34455327639759</v>
      </c>
      <c r="BA88">
        <f t="shared" si="52"/>
        <v>3.5079170614741484</v>
      </c>
      <c r="BB88">
        <f t="shared" si="53"/>
        <v>66.451730334204441</v>
      </c>
      <c r="BC88">
        <f t="shared" si="54"/>
        <v>401.78982317214343</v>
      </c>
      <c r="BD88">
        <f t="shared" si="55"/>
        <v>-1.2695842731864683E-3</v>
      </c>
    </row>
    <row r="89" spans="1:56" x14ac:dyDescent="0.25">
      <c r="A89" s="1">
        <v>28</v>
      </c>
      <c r="B89" s="1" t="s">
        <v>146</v>
      </c>
      <c r="C89" s="1">
        <v>11167.999989204109</v>
      </c>
      <c r="D89" s="1">
        <v>0</v>
      </c>
      <c r="E89">
        <f t="shared" si="28"/>
        <v>-0.89631123552920555</v>
      </c>
      <c r="F89">
        <f t="shared" si="29"/>
        <v>1.6357430028649516E-3</v>
      </c>
      <c r="G89">
        <f t="shared" si="30"/>
        <v>1266.7796739478088</v>
      </c>
      <c r="H89">
        <f t="shared" si="31"/>
        <v>1.465524209513034E-2</v>
      </c>
      <c r="I89">
        <f t="shared" si="32"/>
        <v>0.86115862901304707</v>
      </c>
      <c r="J89">
        <f t="shared" si="33"/>
        <v>21.783077239990234</v>
      </c>
      <c r="K89" s="1">
        <v>6</v>
      </c>
      <c r="L89">
        <f t="shared" si="34"/>
        <v>1.4200000166893005</v>
      </c>
      <c r="M89" s="1">
        <v>1</v>
      </c>
      <c r="N89">
        <f t="shared" si="35"/>
        <v>2.8400000333786011</v>
      </c>
      <c r="O89" s="1">
        <v>21.634836196899414</v>
      </c>
      <c r="P89" s="1">
        <v>21.783077239990234</v>
      </c>
      <c r="Q89" s="1">
        <v>21.08238410949707</v>
      </c>
      <c r="R89" s="1">
        <v>400.51736450195313</v>
      </c>
      <c r="S89" s="1">
        <v>401.58547973632812</v>
      </c>
      <c r="T89" s="1">
        <v>17.870080947875977</v>
      </c>
      <c r="U89" s="1">
        <v>17.887346267700195</v>
      </c>
      <c r="V89" s="1">
        <v>67.659637451171875</v>
      </c>
      <c r="W89" s="1">
        <v>67.725616455078125</v>
      </c>
      <c r="X89" s="1">
        <v>500.185302734375</v>
      </c>
      <c r="Y89" s="1">
        <v>0.11135165393352509</v>
      </c>
      <c r="Z89" s="1">
        <v>0.10641819983720779</v>
      </c>
      <c r="AA89" s="1">
        <v>98.250808715820313</v>
      </c>
      <c r="AB89" s="1">
        <v>-0.28534650802612305</v>
      </c>
      <c r="AC89" s="1">
        <v>0.16877865791320801</v>
      </c>
      <c r="AD89" s="1">
        <v>1</v>
      </c>
      <c r="AE89" s="1">
        <v>-0.21956524252891541</v>
      </c>
      <c r="AF89" s="1">
        <v>2.737391471862793</v>
      </c>
      <c r="AG89" s="1">
        <v>1</v>
      </c>
      <c r="AH89" s="1">
        <v>0</v>
      </c>
      <c r="AI89" s="1">
        <v>0.15999999642372131</v>
      </c>
      <c r="AJ89" s="1">
        <v>111115</v>
      </c>
      <c r="AK89">
        <f t="shared" si="36"/>
        <v>0.83364217122395823</v>
      </c>
      <c r="AL89">
        <f t="shared" si="37"/>
        <v>1.465524209513034E-5</v>
      </c>
      <c r="AM89">
        <f t="shared" si="38"/>
        <v>294.93307723999021</v>
      </c>
      <c r="AN89">
        <f t="shared" si="39"/>
        <v>294.78483619689939</v>
      </c>
      <c r="AO89">
        <f t="shared" si="40"/>
        <v>1.7816264231139467E-2</v>
      </c>
      <c r="AP89">
        <f t="shared" si="41"/>
        <v>-2.6963283457775503E-2</v>
      </c>
      <c r="AQ89">
        <f t="shared" si="42"/>
        <v>2.6186048655945013</v>
      </c>
      <c r="AR89">
        <f t="shared" si="43"/>
        <v>26.652247445296137</v>
      </c>
      <c r="AS89">
        <f t="shared" si="44"/>
        <v>8.7649011775959416</v>
      </c>
      <c r="AT89">
        <f t="shared" si="45"/>
        <v>21.708956718444824</v>
      </c>
      <c r="AU89">
        <f t="shared" si="46"/>
        <v>2.6067716471770561</v>
      </c>
      <c r="AV89">
        <f t="shared" si="47"/>
        <v>1.6348014130969524E-3</v>
      </c>
      <c r="AW89">
        <f t="shared" si="48"/>
        <v>1.7574462365814543</v>
      </c>
      <c r="AX89">
        <f t="shared" si="49"/>
        <v>0.84932541059560185</v>
      </c>
      <c r="AY89">
        <f t="shared" si="50"/>
        <v>1.0218354374416279E-3</v>
      </c>
      <c r="AZ89">
        <f t="shared" si="51"/>
        <v>124.46212743013538</v>
      </c>
      <c r="BA89">
        <f t="shared" si="52"/>
        <v>3.1544459096966042</v>
      </c>
      <c r="BB89">
        <f t="shared" si="53"/>
        <v>66.384150617865473</v>
      </c>
      <c r="BC89">
        <f t="shared" si="54"/>
        <v>402.01154317074469</v>
      </c>
      <c r="BD89">
        <f t="shared" si="55"/>
        <v>-1.4800783975146784E-3</v>
      </c>
    </row>
    <row r="90" spans="1:56" x14ac:dyDescent="0.25">
      <c r="A90" s="1">
        <v>29</v>
      </c>
      <c r="B90" s="1" t="s">
        <v>147</v>
      </c>
      <c r="C90" s="1">
        <v>11768.499975781888</v>
      </c>
      <c r="D90" s="1">
        <v>0</v>
      </c>
      <c r="E90">
        <f t="shared" si="28"/>
        <v>-0.88068378546857162</v>
      </c>
      <c r="F90">
        <f t="shared" si="29"/>
        <v>1.5085253288858037E-3</v>
      </c>
      <c r="G90">
        <f t="shared" si="30"/>
        <v>1323.717642788167</v>
      </c>
      <c r="H90">
        <f t="shared" si="31"/>
        <v>1.3542270910964042E-2</v>
      </c>
      <c r="I90">
        <f t="shared" si="32"/>
        <v>0.86288880054651629</v>
      </c>
      <c r="J90">
        <f t="shared" si="33"/>
        <v>21.812726974487305</v>
      </c>
      <c r="K90" s="1">
        <v>6</v>
      </c>
      <c r="L90">
        <f t="shared" si="34"/>
        <v>1.4200000166893005</v>
      </c>
      <c r="M90" s="1">
        <v>1</v>
      </c>
      <c r="N90">
        <f t="shared" si="35"/>
        <v>2.8400000333786011</v>
      </c>
      <c r="O90" s="1">
        <v>21.645849227905273</v>
      </c>
      <c r="P90" s="1">
        <v>21.812726974487305</v>
      </c>
      <c r="Q90" s="1">
        <v>21.081424713134766</v>
      </c>
      <c r="R90" s="1">
        <v>400.55224609375</v>
      </c>
      <c r="S90" s="1">
        <v>401.60211181640625</v>
      </c>
      <c r="T90" s="1">
        <v>17.900171279907227</v>
      </c>
      <c r="U90" s="1">
        <v>17.91612434387207</v>
      </c>
      <c r="V90" s="1">
        <v>67.73468017578125</v>
      </c>
      <c r="W90" s="1">
        <v>67.795356750488281</v>
      </c>
      <c r="X90" s="1">
        <v>500.20407104492187</v>
      </c>
      <c r="Y90" s="1">
        <v>0.11721033602952957</v>
      </c>
      <c r="Z90" s="1">
        <v>0.15307419002056122</v>
      </c>
      <c r="AA90" s="1">
        <v>98.261360168457031</v>
      </c>
      <c r="AB90" s="1">
        <v>-0.28534650802612305</v>
      </c>
      <c r="AC90" s="1">
        <v>0.16877865791320801</v>
      </c>
      <c r="AD90" s="1">
        <v>1</v>
      </c>
      <c r="AE90" s="1">
        <v>-0.21956524252891541</v>
      </c>
      <c r="AF90" s="1">
        <v>2.737391471862793</v>
      </c>
      <c r="AG90" s="1">
        <v>1</v>
      </c>
      <c r="AH90" s="1">
        <v>0</v>
      </c>
      <c r="AI90" s="1">
        <v>0.15999999642372131</v>
      </c>
      <c r="AJ90" s="1">
        <v>111115</v>
      </c>
      <c r="AK90">
        <f t="shared" si="36"/>
        <v>0.8336734517415364</v>
      </c>
      <c r="AL90">
        <f t="shared" si="37"/>
        <v>1.3542270910964042E-5</v>
      </c>
      <c r="AM90">
        <f t="shared" si="38"/>
        <v>294.96272697448728</v>
      </c>
      <c r="AN90">
        <f t="shared" si="39"/>
        <v>294.79584922790525</v>
      </c>
      <c r="AO90">
        <f t="shared" si="40"/>
        <v>1.8753653345547905E-2</v>
      </c>
      <c r="AP90">
        <f t="shared" si="41"/>
        <v>-2.8821176594329406E-2</v>
      </c>
      <c r="AQ90">
        <f t="shared" si="42"/>
        <v>2.6233515475225908</v>
      </c>
      <c r="AR90">
        <f t="shared" si="43"/>
        <v>26.697692185668679</v>
      </c>
      <c r="AS90">
        <f t="shared" si="44"/>
        <v>8.7815678417966083</v>
      </c>
      <c r="AT90">
        <f t="shared" si="45"/>
        <v>21.729288101196289</v>
      </c>
      <c r="AU90">
        <f t="shared" si="46"/>
        <v>2.6100128502347264</v>
      </c>
      <c r="AV90">
        <f t="shared" si="47"/>
        <v>1.5077244695461702E-3</v>
      </c>
      <c r="AW90">
        <f t="shared" si="48"/>
        <v>1.7604627469760745</v>
      </c>
      <c r="AX90">
        <f t="shared" si="49"/>
        <v>0.84955010325865188</v>
      </c>
      <c r="AY90">
        <f t="shared" si="50"/>
        <v>9.423997129625807E-4</v>
      </c>
      <c r="AZ90">
        <f t="shared" si="51"/>
        <v>130.07029605934903</v>
      </c>
      <c r="BA90">
        <f t="shared" si="52"/>
        <v>3.296092335772649</v>
      </c>
      <c r="BB90">
        <f t="shared" si="53"/>
        <v>66.374777292791336</v>
      </c>
      <c r="BC90">
        <f t="shared" si="54"/>
        <v>402.02074670950805</v>
      </c>
      <c r="BD90">
        <f t="shared" si="55"/>
        <v>-1.4540341662537975E-3</v>
      </c>
    </row>
    <row r="91" spans="1:56" x14ac:dyDescent="0.25">
      <c r="A91" s="1">
        <v>30</v>
      </c>
      <c r="B91" s="1" t="s">
        <v>148</v>
      </c>
      <c r="C91" s="1">
        <v>12368.999962359667</v>
      </c>
      <c r="D91" s="1">
        <v>0</v>
      </c>
      <c r="E91">
        <f t="shared" si="28"/>
        <v>-1.065161568926152</v>
      </c>
      <c r="F91">
        <f t="shared" si="29"/>
        <v>1.4208814141013955E-3</v>
      </c>
      <c r="G91">
        <f t="shared" si="30"/>
        <v>1587.4885470237025</v>
      </c>
      <c r="H91">
        <f t="shared" si="31"/>
        <v>1.2689045924016084E-2</v>
      </c>
      <c r="I91">
        <f t="shared" si="32"/>
        <v>0.85845620755691354</v>
      </c>
      <c r="J91">
        <f t="shared" si="33"/>
        <v>21.748247146606445</v>
      </c>
      <c r="K91" s="1">
        <v>6</v>
      </c>
      <c r="L91">
        <f t="shared" si="34"/>
        <v>1.4200000166893005</v>
      </c>
      <c r="M91" s="1">
        <v>1</v>
      </c>
      <c r="N91">
        <f t="shared" si="35"/>
        <v>2.8400000333786011</v>
      </c>
      <c r="O91" s="1">
        <v>21.619937896728516</v>
      </c>
      <c r="P91" s="1">
        <v>21.748247146606445</v>
      </c>
      <c r="Q91" s="1">
        <v>21.082056045532227</v>
      </c>
      <c r="R91" s="1">
        <v>400.48342895507812</v>
      </c>
      <c r="S91" s="1">
        <v>401.75506591796875</v>
      </c>
      <c r="T91" s="1">
        <v>17.841012954711914</v>
      </c>
      <c r="U91" s="1">
        <v>17.855962753295898</v>
      </c>
      <c r="V91" s="1">
        <v>67.619819641113281</v>
      </c>
      <c r="W91" s="1">
        <v>67.676864624023437</v>
      </c>
      <c r="X91" s="1">
        <v>500.17279052734375</v>
      </c>
      <c r="Y91" s="1">
        <v>6.5546676516532898E-2</v>
      </c>
      <c r="Z91" s="1">
        <v>0.12187006324529648</v>
      </c>
      <c r="AA91" s="1">
        <v>98.263099670410156</v>
      </c>
      <c r="AB91" s="1">
        <v>-0.28534650802612305</v>
      </c>
      <c r="AC91" s="1">
        <v>0.16877865791320801</v>
      </c>
      <c r="AD91" s="1">
        <v>1</v>
      </c>
      <c r="AE91" s="1">
        <v>-0.21956524252891541</v>
      </c>
      <c r="AF91" s="1">
        <v>2.737391471862793</v>
      </c>
      <c r="AG91" s="1">
        <v>1</v>
      </c>
      <c r="AH91" s="1">
        <v>0</v>
      </c>
      <c r="AI91" s="1">
        <v>0.15999999642372131</v>
      </c>
      <c r="AJ91" s="1">
        <v>111115</v>
      </c>
      <c r="AK91">
        <f t="shared" si="36"/>
        <v>0.83362131754557267</v>
      </c>
      <c r="AL91">
        <f t="shared" si="37"/>
        <v>1.2689045924016084E-5</v>
      </c>
      <c r="AM91">
        <f t="shared" si="38"/>
        <v>294.89824714660642</v>
      </c>
      <c r="AN91">
        <f t="shared" si="39"/>
        <v>294.76993789672849</v>
      </c>
      <c r="AO91">
        <f t="shared" si="40"/>
        <v>1.0487468008232081E-2</v>
      </c>
      <c r="AP91">
        <f t="shared" si="41"/>
        <v>-2.339569576071994E-2</v>
      </c>
      <c r="AQ91">
        <f t="shared" si="42"/>
        <v>2.6130384552951598</v>
      </c>
      <c r="AR91">
        <f t="shared" si="43"/>
        <v>26.59226570360288</v>
      </c>
      <c r="AS91">
        <f t="shared" si="44"/>
        <v>8.7363029503069818</v>
      </c>
      <c r="AT91">
        <f t="shared" si="45"/>
        <v>21.68409252166748</v>
      </c>
      <c r="AU91">
        <f t="shared" si="46"/>
        <v>2.6028126187108063</v>
      </c>
      <c r="AV91">
        <f t="shared" si="47"/>
        <v>1.4201708879057065E-3</v>
      </c>
      <c r="AW91">
        <f t="shared" si="48"/>
        <v>1.7545822477382462</v>
      </c>
      <c r="AX91">
        <f t="shared" si="49"/>
        <v>0.84823037097256004</v>
      </c>
      <c r="AY91">
        <f t="shared" si="50"/>
        <v>8.8767061394377463E-4</v>
      </c>
      <c r="AZ91">
        <f t="shared" si="51"/>
        <v>155.99154532182467</v>
      </c>
      <c r="BA91">
        <f t="shared" si="52"/>
        <v>3.9513840190078384</v>
      </c>
      <c r="BB91">
        <f t="shared" si="53"/>
        <v>66.417285744675411</v>
      </c>
      <c r="BC91">
        <f t="shared" si="54"/>
        <v>402.26139271414826</v>
      </c>
      <c r="BD91">
        <f t="shared" si="55"/>
        <v>-1.7586858090029873E-3</v>
      </c>
    </row>
    <row r="92" spans="1:56" x14ac:dyDescent="0.25">
      <c r="A92" s="1">
        <v>31</v>
      </c>
      <c r="B92" s="1" t="s">
        <v>149</v>
      </c>
      <c r="C92" s="1">
        <v>12969.499948937446</v>
      </c>
      <c r="D92" s="1">
        <v>0</v>
      </c>
      <c r="E92">
        <f t="shared" si="28"/>
        <v>-1.19444881843524</v>
      </c>
      <c r="F92">
        <f t="shared" si="29"/>
        <v>1.138221198028434E-3</v>
      </c>
      <c r="G92">
        <f t="shared" si="30"/>
        <v>2063.8290132701645</v>
      </c>
      <c r="H92">
        <f t="shared" si="31"/>
        <v>1.0234721875918036E-2</v>
      </c>
      <c r="I92">
        <f t="shared" si="32"/>
        <v>0.86436332350271394</v>
      </c>
      <c r="J92">
        <f t="shared" si="33"/>
        <v>21.7874755859375</v>
      </c>
      <c r="K92" s="1">
        <v>6</v>
      </c>
      <c r="L92">
        <f t="shared" si="34"/>
        <v>1.4200000166893005</v>
      </c>
      <c r="M92" s="1">
        <v>1</v>
      </c>
      <c r="N92">
        <f t="shared" si="35"/>
        <v>2.8400000333786011</v>
      </c>
      <c r="O92" s="1">
        <v>21.631000518798828</v>
      </c>
      <c r="P92" s="1">
        <v>21.7874755859375</v>
      </c>
      <c r="Q92" s="1">
        <v>21.083148956298828</v>
      </c>
      <c r="R92" s="1">
        <v>400.529296875</v>
      </c>
      <c r="S92" s="1">
        <v>401.95721435546875</v>
      </c>
      <c r="T92" s="1">
        <v>17.845260620117188</v>
      </c>
      <c r="U92" s="1">
        <v>17.857318878173828</v>
      </c>
      <c r="V92" s="1">
        <v>67.5989990234375</v>
      </c>
      <c r="W92" s="1">
        <v>67.644233703613281</v>
      </c>
      <c r="X92" s="1">
        <v>500.16961669921875</v>
      </c>
      <c r="Y92" s="1">
        <v>0.10042673349380493</v>
      </c>
      <c r="Z92" s="1">
        <v>0.11088480800390244</v>
      </c>
      <c r="AA92" s="1">
        <v>98.275962829589844</v>
      </c>
      <c r="AB92" s="1">
        <v>-0.28534650802612305</v>
      </c>
      <c r="AC92" s="1">
        <v>0.16877865791320801</v>
      </c>
      <c r="AD92" s="1">
        <v>1</v>
      </c>
      <c r="AE92" s="1">
        <v>-0.21956524252891541</v>
      </c>
      <c r="AF92" s="1">
        <v>2.737391471862793</v>
      </c>
      <c r="AG92" s="1">
        <v>1</v>
      </c>
      <c r="AH92" s="1">
        <v>0</v>
      </c>
      <c r="AI92" s="1">
        <v>0.15999999642372131</v>
      </c>
      <c r="AJ92" s="1">
        <v>111115</v>
      </c>
      <c r="AK92">
        <f t="shared" si="36"/>
        <v>0.83361602783203126</v>
      </c>
      <c r="AL92">
        <f t="shared" si="37"/>
        <v>1.0234721875918036E-5</v>
      </c>
      <c r="AM92">
        <f t="shared" si="38"/>
        <v>294.93747558593748</v>
      </c>
      <c r="AN92">
        <f t="shared" si="39"/>
        <v>294.78100051879881</v>
      </c>
      <c r="AO92">
        <f t="shared" si="40"/>
        <v>1.6068276999854803E-2</v>
      </c>
      <c r="AP92">
        <f t="shared" si="41"/>
        <v>-2.5746713486443255E-2</v>
      </c>
      <c r="AQ92">
        <f t="shared" si="42"/>
        <v>2.6193085298102581</v>
      </c>
      <c r="AR92">
        <f t="shared" si="43"/>
        <v>26.652585783892341</v>
      </c>
      <c r="AS92">
        <f t="shared" si="44"/>
        <v>8.7952669057185133</v>
      </c>
      <c r="AT92">
        <f t="shared" si="45"/>
        <v>21.709238052368164</v>
      </c>
      <c r="AU92">
        <f t="shared" si="46"/>
        <v>2.6068164730186396</v>
      </c>
      <c r="AV92">
        <f t="shared" si="47"/>
        <v>1.137765202093159E-3</v>
      </c>
      <c r="AW92">
        <f t="shared" si="48"/>
        <v>1.7549452063075441</v>
      </c>
      <c r="AX92">
        <f t="shared" si="49"/>
        <v>0.85187126671109548</v>
      </c>
      <c r="AY92">
        <f t="shared" si="50"/>
        <v>7.1114420563874966E-4</v>
      </c>
      <c r="AZ92">
        <f t="shared" si="51"/>
        <v>202.82478339476779</v>
      </c>
      <c r="BA92">
        <f t="shared" si="52"/>
        <v>5.1344494875641864</v>
      </c>
      <c r="BB92">
        <f t="shared" si="53"/>
        <v>66.262723073647777</v>
      </c>
      <c r="BC92">
        <f t="shared" si="54"/>
        <v>402.5249981181222</v>
      </c>
      <c r="BD92">
        <f t="shared" si="55"/>
        <v>-1.9662736886317317E-3</v>
      </c>
    </row>
    <row r="93" spans="1:56" x14ac:dyDescent="0.25">
      <c r="A93" s="1" t="s">
        <v>10</v>
      </c>
      <c r="B93" s="1" t="s">
        <v>150</v>
      </c>
    </row>
    <row r="94" spans="1:56" x14ac:dyDescent="0.25">
      <c r="A94" s="1">
        <v>32</v>
      </c>
      <c r="B94" s="1" t="s">
        <v>151</v>
      </c>
      <c r="C94" s="1">
        <v>13567.500016037375</v>
      </c>
      <c r="D94" s="1">
        <v>0</v>
      </c>
      <c r="E94">
        <f t="shared" ref="E94:E99" si="56">(R94-S94*(1000-T94)/(1000-U94))*AK94</f>
        <v>-0.54870793118520678</v>
      </c>
      <c r="F94">
        <f t="shared" ref="F94:F99" si="57">IF(AV94&lt;&gt;0,1/(1/AV94-1/N94),0)</f>
        <v>2.5305854525403671E-4</v>
      </c>
      <c r="G94">
        <f t="shared" ref="G94:G99" si="58">((AY94-AL94/2)*S94-E94)/(AY94+AL94/2)</f>
        <v>3841.1665646223796</v>
      </c>
      <c r="H94">
        <f t="shared" ref="H94:H99" si="59">AL94*1000</f>
        <v>2.2696198375006639E-3</v>
      </c>
      <c r="I94">
        <f t="shared" ref="I94:I99" si="60">(AQ94-AW94)</f>
        <v>0.86197103682444909</v>
      </c>
      <c r="J94">
        <f t="shared" ref="J94:J99" si="61">(P94+AP94*D94)</f>
        <v>21.753545761108398</v>
      </c>
      <c r="K94" s="1">
        <v>6</v>
      </c>
      <c r="L94">
        <f t="shared" ref="L94:L99" si="62">(K94*AE94+AF94)</f>
        <v>1.4200000166893005</v>
      </c>
      <c r="M94" s="1">
        <v>1</v>
      </c>
      <c r="N94">
        <f t="shared" ref="N94:N99" si="63">L94*(M94+1)*(M94+1)/(M94*M94+1)</f>
        <v>2.8400000333786011</v>
      </c>
      <c r="O94" s="1">
        <v>21.621757507324219</v>
      </c>
      <c r="P94" s="1">
        <v>21.753545761108398</v>
      </c>
      <c r="Q94" s="1">
        <v>21.082588195800781</v>
      </c>
      <c r="R94" s="1">
        <v>401.40536499023437</v>
      </c>
      <c r="S94" s="1">
        <v>402.0625</v>
      </c>
      <c r="T94" s="1">
        <v>17.822599411010742</v>
      </c>
      <c r="U94" s="1">
        <v>17.825273513793945</v>
      </c>
      <c r="V94" s="1">
        <v>67.558326721191406</v>
      </c>
      <c r="W94" s="1">
        <v>67.566574096679688</v>
      </c>
      <c r="X94" s="1">
        <v>500.1669921875</v>
      </c>
      <c r="Y94" s="1">
        <v>9.6827909350395203E-2</v>
      </c>
      <c r="Z94" s="1">
        <v>0.11814627796411514</v>
      </c>
      <c r="AA94" s="1">
        <v>98.282562255859375</v>
      </c>
      <c r="AB94" s="1">
        <v>-0.19071149826049805</v>
      </c>
      <c r="AC94" s="1">
        <v>0.1619560718536377</v>
      </c>
      <c r="AD94" s="1">
        <v>0.66666668653488159</v>
      </c>
      <c r="AE94" s="1">
        <v>-0.21956524252891541</v>
      </c>
      <c r="AF94" s="1">
        <v>2.737391471862793</v>
      </c>
      <c r="AG94" s="1">
        <v>1</v>
      </c>
      <c r="AH94" s="1">
        <v>0</v>
      </c>
      <c r="AI94" s="1">
        <v>0.15999999642372131</v>
      </c>
      <c r="AJ94" s="1">
        <v>111115</v>
      </c>
      <c r="AK94">
        <f t="shared" ref="AK94:AK99" si="64">X94*0.000001/(K94*0.0001)</f>
        <v>0.83361165364583312</v>
      </c>
      <c r="AL94">
        <f t="shared" ref="AL94:AL99" si="65">(U94-T94)/(1000-U94)*AK94</f>
        <v>2.2696198375006639E-6</v>
      </c>
      <c r="AM94">
        <f t="shared" ref="AM94:AM99" si="66">(P94+273.15)</f>
        <v>294.90354576110838</v>
      </c>
      <c r="AN94">
        <f t="shared" ref="AN94:AN99" si="67">(O94+273.15)</f>
        <v>294.7717575073242</v>
      </c>
      <c r="AO94">
        <f t="shared" ref="AO94:AO99" si="68">(Y94*AG94+Z94*AH94)*AI94</f>
        <v>1.5492465149779644E-2</v>
      </c>
      <c r="AP94">
        <f t="shared" ref="AP94:AP99" si="69">((AO94+0.00000010773*(AN94^4-AM94^4))-AL94*44100)/(L94*51.4+0.00000043092*AM94^3)</f>
        <v>-1.8326192722317398E-2</v>
      </c>
      <c r="AQ94">
        <f t="shared" ref="AQ94:AQ99" si="70">0.61365*EXP(17.502*J94/(240.97+J94))</f>
        <v>2.6138845906716237</v>
      </c>
      <c r="AR94">
        <f t="shared" ref="AR94:AR99" si="71">AQ94*1000/AA94</f>
        <v>26.595608932812393</v>
      </c>
      <c r="AS94">
        <f t="shared" ref="AS94:AS99" si="72">(AR94-U94)</f>
        <v>8.7703354190184477</v>
      </c>
      <c r="AT94">
        <f t="shared" ref="AT94:AT99" si="73">IF(D94,P94,(O94+P94)/2)</f>
        <v>21.687651634216309</v>
      </c>
      <c r="AU94">
        <f t="shared" ref="AU94:AU99" si="74">0.61365*EXP(17.502*AT94/(240.97+AT94))</f>
        <v>2.6033789992219174</v>
      </c>
      <c r="AV94">
        <f t="shared" ref="AV94:AV99" si="75">IF(AS94&lt;&gt;0,(1000-(AR94+U94)/2)/AS94*AL94,0)</f>
        <v>2.5303599845089854E-4</v>
      </c>
      <c r="AW94">
        <f t="shared" ref="AW94:AW99" si="76">U94*AA94/1000</f>
        <v>1.7519135538471746</v>
      </c>
      <c r="AX94">
        <f t="shared" ref="AX94:AX99" si="77">(AU94-AW94)</f>
        <v>0.85146544537474278</v>
      </c>
      <c r="AY94">
        <f t="shared" ref="AY94:AY99" si="78">1/(1.6/F94+1.37/N94)</f>
        <v>1.581495245666153E-4</v>
      </c>
      <c r="AZ94">
        <f t="shared" ref="AZ94:AZ99" si="79">G94*AA94*0.001</f>
        <v>377.5196920226245</v>
      </c>
      <c r="BA94">
        <f t="shared" ref="BA94:BA99" si="80">G94/S94</f>
        <v>9.5536553760233289</v>
      </c>
      <c r="BB94">
        <f t="shared" ref="BB94:BB99" si="81">(1-AL94*AA94/AQ94/F94)*100</f>
        <v>66.277312872005439</v>
      </c>
      <c r="BC94">
        <f t="shared" ref="BC94:BC99" si="82">(S94-E94/(N94/1.35))</f>
        <v>402.32332947126548</v>
      </c>
      <c r="BD94">
        <f t="shared" ref="BD94:BD99" si="83">E94*BB94/100/BC94</f>
        <v>-9.0392190973131612E-4</v>
      </c>
    </row>
    <row r="95" spans="1:56" x14ac:dyDescent="0.25">
      <c r="A95" s="1">
        <v>33</v>
      </c>
      <c r="B95" s="1" t="s">
        <v>152</v>
      </c>
      <c r="C95" s="1">
        <v>14168.000002615154</v>
      </c>
      <c r="D95" s="1">
        <v>0</v>
      </c>
      <c r="E95">
        <f t="shared" si="56"/>
        <v>-1.3654378805625655</v>
      </c>
      <c r="F95">
        <f t="shared" si="57"/>
        <v>5.7084088993832266E-4</v>
      </c>
      <c r="G95">
        <f t="shared" si="58"/>
        <v>4196.7359625706958</v>
      </c>
      <c r="H95">
        <f t="shared" si="59"/>
        <v>5.1612304455429083E-3</v>
      </c>
      <c r="I95">
        <f t="shared" si="60"/>
        <v>0.86910891618514885</v>
      </c>
      <c r="J95">
        <f t="shared" si="61"/>
        <v>21.822168350219727</v>
      </c>
      <c r="K95" s="1">
        <v>6</v>
      </c>
      <c r="L95">
        <f t="shared" si="62"/>
        <v>1.4200000166893005</v>
      </c>
      <c r="M95" s="1">
        <v>1</v>
      </c>
      <c r="N95">
        <f t="shared" si="63"/>
        <v>2.8400000333786011</v>
      </c>
      <c r="O95" s="1">
        <v>21.649208068847656</v>
      </c>
      <c r="P95" s="1">
        <v>21.822168350219727</v>
      </c>
      <c r="Q95" s="1">
        <v>21.081766128540039</v>
      </c>
      <c r="R95" s="1">
        <v>400.55023193359375</v>
      </c>
      <c r="S95" s="1">
        <v>402.1856689453125</v>
      </c>
      <c r="T95" s="1">
        <v>17.855857849121094</v>
      </c>
      <c r="U95" s="1">
        <v>17.8619384765625</v>
      </c>
      <c r="V95" s="1">
        <v>67.577392578125</v>
      </c>
      <c r="W95" s="1">
        <v>67.600372314453125</v>
      </c>
      <c r="X95" s="1">
        <v>500.18267822265625</v>
      </c>
      <c r="Y95" s="1">
        <v>8.1704743206501007E-2</v>
      </c>
      <c r="Z95" s="1">
        <v>6.4671613276004791E-2</v>
      </c>
      <c r="AA95" s="1">
        <v>98.295921325683594</v>
      </c>
      <c r="AB95" s="1">
        <v>-0.19071149826049805</v>
      </c>
      <c r="AC95" s="1">
        <v>0.1619560718536377</v>
      </c>
      <c r="AD95" s="1">
        <v>1</v>
      </c>
      <c r="AE95" s="1">
        <v>-0.21956524252891541</v>
      </c>
      <c r="AF95" s="1">
        <v>2.737391471862793</v>
      </c>
      <c r="AG95" s="1">
        <v>1</v>
      </c>
      <c r="AH95" s="1">
        <v>0</v>
      </c>
      <c r="AI95" s="1">
        <v>0.15999999642372131</v>
      </c>
      <c r="AJ95" s="1">
        <v>111115</v>
      </c>
      <c r="AK95">
        <f t="shared" si="64"/>
        <v>0.83363779703776031</v>
      </c>
      <c r="AL95">
        <f t="shared" si="65"/>
        <v>5.1612304455429083E-6</v>
      </c>
      <c r="AM95">
        <f t="shared" si="66"/>
        <v>294.9721683502197</v>
      </c>
      <c r="AN95">
        <f t="shared" si="67"/>
        <v>294.79920806884763</v>
      </c>
      <c r="AO95">
        <f t="shared" si="68"/>
        <v>1.3072758620841229E-2</v>
      </c>
      <c r="AP95">
        <f t="shared" si="69"/>
        <v>-2.5291960089130486E-2</v>
      </c>
      <c r="AQ95">
        <f t="shared" si="70"/>
        <v>2.6248646154015369</v>
      </c>
      <c r="AR95">
        <f t="shared" si="71"/>
        <v>26.703698179953779</v>
      </c>
      <c r="AS95">
        <f t="shared" si="72"/>
        <v>8.8417597033912791</v>
      </c>
      <c r="AT95">
        <f t="shared" si="73"/>
        <v>21.735688209533691</v>
      </c>
      <c r="AU95">
        <f t="shared" si="74"/>
        <v>2.611033877146776</v>
      </c>
      <c r="AV95">
        <f t="shared" si="75"/>
        <v>5.7072617379989518E-4</v>
      </c>
      <c r="AW95">
        <f t="shared" si="76"/>
        <v>1.7557556992163881</v>
      </c>
      <c r="AX95">
        <f t="shared" si="77"/>
        <v>0.85527817793038796</v>
      </c>
      <c r="AY95">
        <f t="shared" si="78"/>
        <v>3.5671416337948095E-4</v>
      </c>
      <c r="AZ95">
        <f t="shared" si="79"/>
        <v>412.52202800151616</v>
      </c>
      <c r="BA95">
        <f t="shared" si="80"/>
        <v>10.434822239131922</v>
      </c>
      <c r="BB95">
        <f t="shared" si="81"/>
        <v>66.141573975499483</v>
      </c>
      <c r="BC95">
        <f t="shared" si="82"/>
        <v>402.83473271893735</v>
      </c>
      <c r="BD95">
        <f t="shared" si="83"/>
        <v>-2.2419171747335418E-3</v>
      </c>
    </row>
    <row r="96" spans="1:56" x14ac:dyDescent="0.25">
      <c r="A96" s="1">
        <v>34</v>
      </c>
      <c r="B96" s="1" t="s">
        <v>153</v>
      </c>
      <c r="C96" s="1">
        <v>14768.499989192933</v>
      </c>
      <c r="D96" s="1">
        <v>0</v>
      </c>
      <c r="E96">
        <f t="shared" si="56"/>
        <v>-1.4384090831045646</v>
      </c>
      <c r="F96">
        <f t="shared" si="57"/>
        <v>4.949924609659942E-4</v>
      </c>
      <c r="G96">
        <f t="shared" si="58"/>
        <v>5013.4532257911023</v>
      </c>
      <c r="H96">
        <f t="shared" si="59"/>
        <v>4.440438382289821E-3</v>
      </c>
      <c r="I96">
        <f t="shared" si="60"/>
        <v>0.86236982153023978</v>
      </c>
      <c r="J96">
        <f t="shared" si="61"/>
        <v>21.778202056884766</v>
      </c>
      <c r="K96" s="1">
        <v>6</v>
      </c>
      <c r="L96">
        <f t="shared" si="62"/>
        <v>1.4200000166893005</v>
      </c>
      <c r="M96" s="1">
        <v>1</v>
      </c>
      <c r="N96">
        <f t="shared" si="63"/>
        <v>2.8400000333786011</v>
      </c>
      <c r="O96" s="1">
        <v>21.629396438598633</v>
      </c>
      <c r="P96" s="1">
        <v>21.778202056884766</v>
      </c>
      <c r="Q96" s="1">
        <v>21.081640243530273</v>
      </c>
      <c r="R96" s="1">
        <v>400.43331909179687</v>
      </c>
      <c r="S96" s="1">
        <v>402.15676879882812</v>
      </c>
      <c r="T96" s="1">
        <v>17.852634429931641</v>
      </c>
      <c r="U96" s="1">
        <v>17.857866287231445</v>
      </c>
      <c r="V96" s="1">
        <v>67.650398254394531</v>
      </c>
      <c r="W96" s="1">
        <v>67.671051025390625</v>
      </c>
      <c r="X96" s="1">
        <v>500.14456176757813</v>
      </c>
      <c r="Y96" s="1">
        <v>9.109874814748764E-2</v>
      </c>
      <c r="Z96" s="1">
        <v>0.13589760661125183</v>
      </c>
      <c r="AA96" s="1">
        <v>98.301513671875</v>
      </c>
      <c r="AB96" s="1">
        <v>-0.19071149826049805</v>
      </c>
      <c r="AC96" s="1">
        <v>0.1619560718536377</v>
      </c>
      <c r="AD96" s="1">
        <v>1</v>
      </c>
      <c r="AE96" s="1">
        <v>-0.21956524252891541</v>
      </c>
      <c r="AF96" s="1">
        <v>2.737391471862793</v>
      </c>
      <c r="AG96" s="1">
        <v>1</v>
      </c>
      <c r="AH96" s="1">
        <v>0</v>
      </c>
      <c r="AI96" s="1">
        <v>0.15999999642372131</v>
      </c>
      <c r="AJ96" s="1">
        <v>111115</v>
      </c>
      <c r="AK96">
        <f t="shared" si="64"/>
        <v>0.83357426961263004</v>
      </c>
      <c r="AL96">
        <f t="shared" si="65"/>
        <v>4.4404383822898212E-6</v>
      </c>
      <c r="AM96">
        <f t="shared" si="66"/>
        <v>294.92820205688474</v>
      </c>
      <c r="AN96">
        <f t="shared" si="67"/>
        <v>294.77939643859861</v>
      </c>
      <c r="AO96">
        <f t="shared" si="68"/>
        <v>1.4575799377803511E-2</v>
      </c>
      <c r="AP96">
        <f t="shared" si="69"/>
        <v>-2.1715150764168169E-2</v>
      </c>
      <c r="AQ96">
        <f t="shared" si="70"/>
        <v>2.6178251085150372</v>
      </c>
      <c r="AR96">
        <f t="shared" si="71"/>
        <v>26.630567635542139</v>
      </c>
      <c r="AS96">
        <f t="shared" si="72"/>
        <v>8.7727013483106937</v>
      </c>
      <c r="AT96">
        <f t="shared" si="73"/>
        <v>21.703799247741699</v>
      </c>
      <c r="AU96">
        <f t="shared" si="74"/>
        <v>2.6059500102970303</v>
      </c>
      <c r="AV96">
        <f t="shared" si="75"/>
        <v>4.9490620222088666E-4</v>
      </c>
      <c r="AW96">
        <f t="shared" si="76"/>
        <v>1.7554552869847975</v>
      </c>
      <c r="AX96">
        <f t="shared" si="77"/>
        <v>0.85049472331223286</v>
      </c>
      <c r="AY96">
        <f t="shared" si="78"/>
        <v>3.0932412504078771E-4</v>
      </c>
      <c r="AZ96">
        <f t="shared" si="79"/>
        <v>492.83004081840988</v>
      </c>
      <c r="BA96">
        <f t="shared" si="80"/>
        <v>12.466415126532397</v>
      </c>
      <c r="BB96">
        <f t="shared" si="81"/>
        <v>66.314202007845296</v>
      </c>
      <c r="BC96">
        <f t="shared" si="82"/>
        <v>402.84051958733818</v>
      </c>
      <c r="BD96">
        <f t="shared" si="83"/>
        <v>-2.3678588887887475E-3</v>
      </c>
    </row>
    <row r="97" spans="1:56" x14ac:dyDescent="0.25">
      <c r="A97" s="1">
        <v>35</v>
      </c>
      <c r="B97" s="1" t="s">
        <v>154</v>
      </c>
      <c r="C97" s="1">
        <v>15368.999975770712</v>
      </c>
      <c r="D97" s="1">
        <v>0</v>
      </c>
      <c r="E97">
        <f t="shared" si="56"/>
        <v>-1.5140472562570049</v>
      </c>
      <c r="F97">
        <f t="shared" si="57"/>
        <v>3.5131828582463749E-4</v>
      </c>
      <c r="G97">
        <f t="shared" si="58"/>
        <v>7243.480890719974</v>
      </c>
      <c r="H97">
        <f t="shared" si="59"/>
        <v>3.1523260685284754E-3</v>
      </c>
      <c r="I97">
        <f t="shared" si="60"/>
        <v>0.86263435262986232</v>
      </c>
      <c r="J97">
        <f t="shared" si="61"/>
        <v>21.793716430664063</v>
      </c>
      <c r="K97" s="1">
        <v>6</v>
      </c>
      <c r="L97">
        <f t="shared" si="62"/>
        <v>1.4200000166893005</v>
      </c>
      <c r="M97" s="1">
        <v>1</v>
      </c>
      <c r="N97">
        <f t="shared" si="63"/>
        <v>2.8400000333786011</v>
      </c>
      <c r="O97" s="1">
        <v>21.637428283691406</v>
      </c>
      <c r="P97" s="1">
        <v>21.793716430664063</v>
      </c>
      <c r="Q97" s="1">
        <v>21.081869125366211</v>
      </c>
      <c r="R97" s="1">
        <v>400.43777465820313</v>
      </c>
      <c r="S97" s="1">
        <v>402.25234985351562</v>
      </c>
      <c r="T97" s="1">
        <v>17.874189376831055</v>
      </c>
      <c r="U97" s="1">
        <v>17.877902984619141</v>
      </c>
      <c r="V97" s="1">
        <v>67.708793640136719</v>
      </c>
      <c r="W97" s="1">
        <v>67.723381042480469</v>
      </c>
      <c r="X97" s="1">
        <v>500.20938110351562</v>
      </c>
      <c r="Y97" s="1">
        <v>0.13443665206432343</v>
      </c>
      <c r="Z97" s="1">
        <v>9.2832960188388824E-2</v>
      </c>
      <c r="AA97" s="1">
        <v>98.315383911132813</v>
      </c>
      <c r="AB97" s="1">
        <v>-0.19071149826049805</v>
      </c>
      <c r="AC97" s="1">
        <v>0.1619560718536377</v>
      </c>
      <c r="AD97" s="1">
        <v>1</v>
      </c>
      <c r="AE97" s="1">
        <v>-0.21956524252891541</v>
      </c>
      <c r="AF97" s="1">
        <v>2.737391471862793</v>
      </c>
      <c r="AG97" s="1">
        <v>1</v>
      </c>
      <c r="AH97" s="1">
        <v>0</v>
      </c>
      <c r="AI97" s="1">
        <v>0.15999999642372131</v>
      </c>
      <c r="AJ97" s="1">
        <v>111115</v>
      </c>
      <c r="AK97">
        <f t="shared" si="64"/>
        <v>0.83368230183919267</v>
      </c>
      <c r="AL97">
        <f t="shared" si="65"/>
        <v>3.1523260685284753E-6</v>
      </c>
      <c r="AM97">
        <f t="shared" si="66"/>
        <v>294.94371643066404</v>
      </c>
      <c r="AN97">
        <f t="shared" si="67"/>
        <v>294.78742828369138</v>
      </c>
      <c r="AO97">
        <f t="shared" si="68"/>
        <v>2.1509863849508815E-2</v>
      </c>
      <c r="AP97">
        <f t="shared" si="69"/>
        <v>-2.1942213791151861E-2</v>
      </c>
      <c r="AQ97">
        <f t="shared" si="70"/>
        <v>2.6203072480886802</v>
      </c>
      <c r="AR97">
        <f t="shared" si="71"/>
        <v>26.65205732662524</v>
      </c>
      <c r="AS97">
        <f t="shared" si="72"/>
        <v>8.7741543420060992</v>
      </c>
      <c r="AT97">
        <f t="shared" si="73"/>
        <v>21.715572357177734</v>
      </c>
      <c r="AU97">
        <f t="shared" si="74"/>
        <v>2.6078259168919344</v>
      </c>
      <c r="AV97">
        <f t="shared" si="75"/>
        <v>3.5127483185621125E-4</v>
      </c>
      <c r="AW97">
        <f t="shared" si="76"/>
        <v>1.7576728954588179</v>
      </c>
      <c r="AX97">
        <f t="shared" si="77"/>
        <v>0.85015302143311655</v>
      </c>
      <c r="AY97">
        <f t="shared" si="78"/>
        <v>2.19550673564128E-4</v>
      </c>
      <c r="AZ97">
        <f t="shared" si="79"/>
        <v>712.14560462408849</v>
      </c>
      <c r="BA97">
        <f t="shared" si="80"/>
        <v>18.007305347893588</v>
      </c>
      <c r="BB97">
        <f t="shared" si="81"/>
        <v>66.333370496085792</v>
      </c>
      <c r="BC97">
        <f t="shared" si="82"/>
        <v>402.97205540701003</v>
      </c>
      <c r="BD97">
        <f t="shared" si="83"/>
        <v>-2.4922784657223892E-3</v>
      </c>
    </row>
    <row r="98" spans="1:56" x14ac:dyDescent="0.25">
      <c r="A98" s="1">
        <v>36</v>
      </c>
      <c r="B98" s="1" t="s">
        <v>155</v>
      </c>
      <c r="C98" s="1">
        <v>15969.499962348491</v>
      </c>
      <c r="D98" s="1">
        <v>0</v>
      </c>
      <c r="E98">
        <f t="shared" si="56"/>
        <v>-1.4618583060401507</v>
      </c>
      <c r="F98">
        <f t="shared" si="57"/>
        <v>7.7639515184344714E-4</v>
      </c>
      <c r="G98">
        <f t="shared" si="58"/>
        <v>3388.403012646379</v>
      </c>
      <c r="H98">
        <f t="shared" si="59"/>
        <v>6.9368566235226024E-3</v>
      </c>
      <c r="I98">
        <f t="shared" si="60"/>
        <v>0.85920006973689156</v>
      </c>
      <c r="J98">
        <f t="shared" si="61"/>
        <v>21.76347541809082</v>
      </c>
      <c r="K98" s="1">
        <v>6</v>
      </c>
      <c r="L98">
        <f t="shared" si="62"/>
        <v>1.4200000166893005</v>
      </c>
      <c r="M98" s="1">
        <v>1</v>
      </c>
      <c r="N98">
        <f t="shared" si="63"/>
        <v>2.8400000333786011</v>
      </c>
      <c r="O98" s="1">
        <v>21.624984741210938</v>
      </c>
      <c r="P98" s="1">
        <v>21.76347541809082</v>
      </c>
      <c r="Q98" s="1">
        <v>21.081281661987305</v>
      </c>
      <c r="R98" s="1">
        <v>400.44131469726562</v>
      </c>
      <c r="S98" s="1">
        <v>402.191650390625</v>
      </c>
      <c r="T98" s="1">
        <v>17.853902816772461</v>
      </c>
      <c r="U98" s="1">
        <v>17.862075805664063</v>
      </c>
      <c r="V98" s="1">
        <v>67.688827514648438</v>
      </c>
      <c r="W98" s="1">
        <v>67.720565795898438</v>
      </c>
      <c r="X98" s="1">
        <v>500.15606689453125</v>
      </c>
      <c r="Y98" s="1">
        <v>7.9038120806217194E-2</v>
      </c>
      <c r="Z98" s="1">
        <v>0.15402336418628693</v>
      </c>
      <c r="AA98" s="1">
        <v>98.324005126953125</v>
      </c>
      <c r="AB98" s="1">
        <v>-0.19071149826049805</v>
      </c>
      <c r="AC98" s="1">
        <v>0.1619560718536377</v>
      </c>
      <c r="AD98" s="1">
        <v>1</v>
      </c>
      <c r="AE98" s="1">
        <v>-0.21956524252891541</v>
      </c>
      <c r="AF98" s="1">
        <v>2.737391471862793</v>
      </c>
      <c r="AG98" s="1">
        <v>1</v>
      </c>
      <c r="AH98" s="1">
        <v>0</v>
      </c>
      <c r="AI98" s="1">
        <v>0.15999999642372131</v>
      </c>
      <c r="AJ98" s="1">
        <v>111115</v>
      </c>
      <c r="AK98">
        <f t="shared" si="64"/>
        <v>0.8335934448242186</v>
      </c>
      <c r="AL98">
        <f t="shared" si="65"/>
        <v>6.9368566235226027E-6</v>
      </c>
      <c r="AM98">
        <f t="shared" si="66"/>
        <v>294.9134754180908</v>
      </c>
      <c r="AN98">
        <f t="shared" si="67"/>
        <v>294.77498474121091</v>
      </c>
      <c r="AO98">
        <f t="shared" si="68"/>
        <v>1.2646099046332404E-2</v>
      </c>
      <c r="AP98">
        <f t="shared" si="69"/>
        <v>-2.1690957867300405E-2</v>
      </c>
      <c r="AQ98">
        <f t="shared" si="70"/>
        <v>2.6154709028310301</v>
      </c>
      <c r="AR98">
        <f t="shared" si="71"/>
        <v>26.600532590734172</v>
      </c>
      <c r="AS98">
        <f t="shared" si="72"/>
        <v>8.7384567850701096</v>
      </c>
      <c r="AT98">
        <f t="shared" si="73"/>
        <v>21.694230079650879</v>
      </c>
      <c r="AU98">
        <f t="shared" si="74"/>
        <v>2.6044261462576506</v>
      </c>
      <c r="AV98">
        <f t="shared" si="75"/>
        <v>7.7618296005469811E-4</v>
      </c>
      <c r="AW98">
        <f t="shared" si="76"/>
        <v>1.7562708330941386</v>
      </c>
      <c r="AX98">
        <f t="shared" si="77"/>
        <v>0.848155313163512</v>
      </c>
      <c r="AY98">
        <f t="shared" si="78"/>
        <v>4.8513340967871755E-4</v>
      </c>
      <c r="AZ98">
        <f t="shared" si="79"/>
        <v>333.16135518762599</v>
      </c>
      <c r="BA98">
        <f t="shared" si="80"/>
        <v>8.4248467350215339</v>
      </c>
      <c r="BB98">
        <f t="shared" si="81"/>
        <v>66.411580288303497</v>
      </c>
      <c r="BC98">
        <f t="shared" si="82"/>
        <v>402.88654781666708</v>
      </c>
      <c r="BD98">
        <f t="shared" si="83"/>
        <v>-2.4097185867294553E-3</v>
      </c>
    </row>
    <row r="99" spans="1:56" x14ac:dyDescent="0.25">
      <c r="A99" s="1">
        <v>37</v>
      </c>
      <c r="B99" s="1" t="s">
        <v>156</v>
      </c>
      <c r="C99" s="1">
        <v>16569.99994892627</v>
      </c>
      <c r="D99" s="1">
        <v>0</v>
      </c>
      <c r="E99">
        <f t="shared" si="56"/>
        <v>-1.4369091774100788</v>
      </c>
      <c r="F99">
        <f t="shared" si="57"/>
        <v>7.0242421760346237E-4</v>
      </c>
      <c r="G99">
        <f t="shared" si="58"/>
        <v>3646.8930277613958</v>
      </c>
      <c r="H99">
        <f t="shared" si="59"/>
        <v>6.2735023205581124E-3</v>
      </c>
      <c r="I99">
        <f t="shared" si="60"/>
        <v>0.85895928489364914</v>
      </c>
      <c r="J99">
        <f t="shared" si="61"/>
        <v>21.748817443847656</v>
      </c>
      <c r="K99" s="1">
        <v>6</v>
      </c>
      <c r="L99">
        <f t="shared" si="62"/>
        <v>1.4200000166893005</v>
      </c>
      <c r="M99" s="1">
        <v>1</v>
      </c>
      <c r="N99">
        <f t="shared" si="63"/>
        <v>2.8400000333786011</v>
      </c>
      <c r="O99" s="1">
        <v>21.622341156005859</v>
      </c>
      <c r="P99" s="1">
        <v>21.748817443847656</v>
      </c>
      <c r="Q99" s="1">
        <v>21.08233642578125</v>
      </c>
      <c r="R99" s="1">
        <v>400.38662719726562</v>
      </c>
      <c r="S99" s="1">
        <v>402.10720825195312</v>
      </c>
      <c r="T99" s="1">
        <v>17.831357955932617</v>
      </c>
      <c r="U99" s="1">
        <v>17.838748931884766</v>
      </c>
      <c r="V99" s="1">
        <v>67.621940612792969</v>
      </c>
      <c r="W99" s="1">
        <v>67.65032958984375</v>
      </c>
      <c r="X99" s="1">
        <v>500.19842529296875</v>
      </c>
      <c r="Y99" s="1">
        <v>0.13443733751773834</v>
      </c>
      <c r="Z99" s="1">
        <v>0.18592317402362823</v>
      </c>
      <c r="AA99" s="1">
        <v>98.334823608398438</v>
      </c>
      <c r="AB99" s="1">
        <v>-0.19071149826049805</v>
      </c>
      <c r="AC99" s="1">
        <v>0.1619560718536377</v>
      </c>
      <c r="AD99" s="1">
        <v>1</v>
      </c>
      <c r="AE99" s="1">
        <v>-0.21956524252891541</v>
      </c>
      <c r="AF99" s="1">
        <v>2.737391471862793</v>
      </c>
      <c r="AG99" s="1">
        <v>1</v>
      </c>
      <c r="AH99" s="1">
        <v>0</v>
      </c>
      <c r="AI99" s="1">
        <v>0.15999999642372131</v>
      </c>
      <c r="AJ99" s="1">
        <v>111115</v>
      </c>
      <c r="AK99">
        <f t="shared" si="64"/>
        <v>0.83366404215494772</v>
      </c>
      <c r="AL99">
        <f t="shared" si="65"/>
        <v>6.2735023205581127E-6</v>
      </c>
      <c r="AM99">
        <f t="shared" si="66"/>
        <v>294.89881744384763</v>
      </c>
      <c r="AN99">
        <f t="shared" si="67"/>
        <v>294.77234115600584</v>
      </c>
      <c r="AO99">
        <f t="shared" si="68"/>
        <v>2.150997352205275E-2</v>
      </c>
      <c r="AP99">
        <f t="shared" si="69"/>
        <v>-1.9657307771999644E-2</v>
      </c>
      <c r="AQ99">
        <f t="shared" si="70"/>
        <v>2.6131295145050437</v>
      </c>
      <c r="AR99">
        <f t="shared" si="71"/>
        <v>26.573795717693901</v>
      </c>
      <c r="AS99">
        <f t="shared" si="72"/>
        <v>8.7350467858091356</v>
      </c>
      <c r="AT99">
        <f t="shared" si="73"/>
        <v>21.685579299926758</v>
      </c>
      <c r="AU99">
        <f t="shared" si="74"/>
        <v>2.6030492045231584</v>
      </c>
      <c r="AV99">
        <f t="shared" si="75"/>
        <v>7.0225052824710033E-4</v>
      </c>
      <c r="AW99">
        <f t="shared" si="76"/>
        <v>1.7541702296113946</v>
      </c>
      <c r="AX99">
        <f t="shared" si="77"/>
        <v>0.84887897491176378</v>
      </c>
      <c r="AY99">
        <f t="shared" si="78"/>
        <v>4.3892218175346635E-4</v>
      </c>
      <c r="AZ99">
        <f t="shared" si="79"/>
        <v>358.61658260361497</v>
      </c>
      <c r="BA99">
        <f t="shared" si="80"/>
        <v>9.0694544960166894</v>
      </c>
      <c r="BB99">
        <f t="shared" si="81"/>
        <v>66.390891365102235</v>
      </c>
      <c r="BC99">
        <f t="shared" si="82"/>
        <v>402.79024605713084</v>
      </c>
      <c r="BD99">
        <f t="shared" si="83"/>
        <v>-2.3684208352309499E-3</v>
      </c>
    </row>
    <row r="100" spans="1:56" x14ac:dyDescent="0.25">
      <c r="A100" s="1" t="s">
        <v>10</v>
      </c>
      <c r="B100" s="1" t="s">
        <v>157</v>
      </c>
    </row>
    <row r="101" spans="1:56" x14ac:dyDescent="0.25">
      <c r="A101" s="1">
        <v>38</v>
      </c>
      <c r="B101" s="1" t="s">
        <v>158</v>
      </c>
      <c r="C101" s="1">
        <v>17168.000016048551</v>
      </c>
      <c r="D101" s="1">
        <v>0</v>
      </c>
      <c r="E101">
        <f t="shared" ref="E101:E106" si="84">(R101-S101*(1000-T101)/(1000-U101))*AK101</f>
        <v>-0.52550624018721714</v>
      </c>
      <c r="F101">
        <f t="shared" ref="F101:F106" si="85">IF(AV101&lt;&gt;0,1/(1/AV101-1/N101),0)</f>
        <v>3.9553181118494541E-4</v>
      </c>
      <c r="G101">
        <f t="shared" ref="G101:G106" si="86">((AY101-AL101/2)*S101-E101)/(AY101+AL101/2)</f>
        <v>2507.2518121547951</v>
      </c>
      <c r="H101">
        <f t="shared" ref="H101:H106" si="87">AL101*1000</f>
        <v>3.5374081188991814E-3</v>
      </c>
      <c r="I101">
        <f t="shared" ref="I101:I106" si="88">(AQ101-AW101)</f>
        <v>0.86015204187510297</v>
      </c>
      <c r="J101">
        <f t="shared" ref="J101:J106" si="89">(P101+AP101*D101)</f>
        <v>21.761728286743164</v>
      </c>
      <c r="K101" s="1">
        <v>6</v>
      </c>
      <c r="L101">
        <f t="shared" ref="L101:L106" si="90">(K101*AE101+AF101)</f>
        <v>1.4200000166893005</v>
      </c>
      <c r="M101" s="1">
        <v>1</v>
      </c>
      <c r="N101">
        <f t="shared" ref="N101:N106" si="91">L101*(M101+1)*(M101+1)/(M101*M101+1)</f>
        <v>2.8400000333786011</v>
      </c>
      <c r="O101" s="1">
        <v>21.631601333618164</v>
      </c>
      <c r="P101" s="1">
        <v>21.761728286743164</v>
      </c>
      <c r="Q101" s="1">
        <v>21.081949234008789</v>
      </c>
      <c r="R101" s="1">
        <v>401.41656494140625</v>
      </c>
      <c r="S101" s="1">
        <v>402.04522705078125</v>
      </c>
      <c r="T101" s="1">
        <v>17.840890884399414</v>
      </c>
      <c r="U101" s="1">
        <v>17.845058441162109</v>
      </c>
      <c r="V101" s="1">
        <v>67.630622863769531</v>
      </c>
      <c r="W101" s="1">
        <v>67.645416259765625</v>
      </c>
      <c r="X101" s="1">
        <v>500.18988037109375</v>
      </c>
      <c r="Y101" s="1">
        <v>0.11883261799812317</v>
      </c>
      <c r="Z101" s="1">
        <v>0.10712388157844543</v>
      </c>
      <c r="AA101" s="1">
        <v>98.348777770996094</v>
      </c>
      <c r="AB101" s="1">
        <v>-0.26431989669799805</v>
      </c>
      <c r="AC101" s="1">
        <v>0.16766476631164551</v>
      </c>
      <c r="AD101" s="1">
        <v>1</v>
      </c>
      <c r="AE101" s="1">
        <v>-0.21956524252891541</v>
      </c>
      <c r="AF101" s="1">
        <v>2.737391471862793</v>
      </c>
      <c r="AG101" s="1">
        <v>1</v>
      </c>
      <c r="AH101" s="1">
        <v>0</v>
      </c>
      <c r="AI101" s="1">
        <v>0.15999999642372131</v>
      </c>
      <c r="AJ101" s="1">
        <v>111115</v>
      </c>
      <c r="AK101">
        <f t="shared" ref="AK101:AK106" si="92">X101*0.000001/(K101*0.0001)</f>
        <v>0.83364980061848937</v>
      </c>
      <c r="AL101">
        <f t="shared" ref="AL101:AL106" si="93">(U101-T101)/(1000-U101)*AK101</f>
        <v>3.5374081188991816E-6</v>
      </c>
      <c r="AM101">
        <f t="shared" ref="AM101:AM106" si="94">(P101+273.15)</f>
        <v>294.91172828674314</v>
      </c>
      <c r="AN101">
        <f t="shared" ref="AN101:AN106" si="95">(O101+273.15)</f>
        <v>294.78160133361814</v>
      </c>
      <c r="AO101">
        <f t="shared" ref="AO101:AO106" si="96">(Y101*AG101+Z101*AH101)*AI101</f>
        <v>1.9013218454721148E-2</v>
      </c>
      <c r="AP101">
        <f t="shared" ref="AP101:AP106" si="97">((AO101+0.00000010773*(AN101^4-AM101^4))-AL101*44100)/(L101*51.4+0.00000043092*AM101^3)</f>
        <v>-1.8732607697978593E-2</v>
      </c>
      <c r="AQ101">
        <f t="shared" ref="AQ101:AQ106" si="98">0.61365*EXP(17.502*J101/(240.97+J101))</f>
        <v>2.6151917288153932</v>
      </c>
      <c r="AR101">
        <f t="shared" ref="AR101:AR106" si="99">AQ101*1000/AA101</f>
        <v>26.59099368682379</v>
      </c>
      <c r="AS101">
        <f t="shared" ref="AS101:AS106" si="100">(AR101-U101)</f>
        <v>8.7459352456616806</v>
      </c>
      <c r="AT101">
        <f t="shared" ref="AT101:AT106" si="101">IF(D101,P101,(O101+P101)/2)</f>
        <v>21.696664810180664</v>
      </c>
      <c r="AU101">
        <f t="shared" ref="AU101:AU106" si="102">0.61365*EXP(17.502*AT101/(240.97+AT101))</f>
        <v>2.6048137964737093</v>
      </c>
      <c r="AV101">
        <f t="shared" ref="AV101:AV106" si="103">IF(AS101&lt;&gt;0,(1000-(AR101+U101)/2)/AS101*AL101,0)</f>
        <v>3.9547673244324599E-4</v>
      </c>
      <c r="AW101">
        <f t="shared" ref="AW101:AW106" si="104">U101*AA101/1000</f>
        <v>1.7550396869402902</v>
      </c>
      <c r="AX101">
        <f t="shared" ref="AX101:AX106" si="105">(AU101-AW101)</f>
        <v>0.84977410953341903</v>
      </c>
      <c r="AY101">
        <f t="shared" ref="AY101:AY106" si="106">1/(1.6/F101+1.37/N101)</f>
        <v>2.4717790566768517E-4</v>
      </c>
      <c r="AZ101">
        <f t="shared" ref="AZ101:AZ106" si="107">G101*AA101*0.001</f>
        <v>246.5851512895392</v>
      </c>
      <c r="BA101">
        <f t="shared" ref="BA101:BA106" si="108">G101/S101</f>
        <v>6.236243197181671</v>
      </c>
      <c r="BB101">
        <f t="shared" ref="BB101:BB106" si="109">(1-AL101*AA101/AQ101/F101)*100</f>
        <v>66.366723056381602</v>
      </c>
      <c r="BC101">
        <f t="shared" ref="BC101:BC106" si="110">(S101-E101/(N101/1.35))</f>
        <v>402.29502754934276</v>
      </c>
      <c r="BD101">
        <f t="shared" ref="BD101:BD106" si="111">E101*BB101/100/BC101</f>
        <v>-8.6692911218316576E-4</v>
      </c>
    </row>
    <row r="102" spans="1:56" x14ac:dyDescent="0.25">
      <c r="A102" s="1">
        <v>39</v>
      </c>
      <c r="B102" s="1" t="s">
        <v>159</v>
      </c>
      <c r="C102" s="1">
        <v>17768.50000262633</v>
      </c>
      <c r="D102" s="1">
        <v>0</v>
      </c>
      <c r="E102">
        <f t="shared" si="84"/>
        <v>-1.2201637214504704</v>
      </c>
      <c r="F102">
        <f t="shared" si="85"/>
        <v>1.1563416462856543E-3</v>
      </c>
      <c r="G102">
        <f t="shared" si="86"/>
        <v>2072.9799783979806</v>
      </c>
      <c r="H102">
        <f t="shared" si="87"/>
        <v>1.0356363207138019E-2</v>
      </c>
      <c r="I102">
        <f t="shared" si="88"/>
        <v>0.86171950795202767</v>
      </c>
      <c r="J102">
        <f t="shared" si="89"/>
        <v>21.781885147094727</v>
      </c>
      <c r="K102" s="1">
        <v>6</v>
      </c>
      <c r="L102">
        <f t="shared" si="90"/>
        <v>1.4200000166893005</v>
      </c>
      <c r="M102" s="1">
        <v>1</v>
      </c>
      <c r="N102">
        <f t="shared" si="91"/>
        <v>2.8400000333786011</v>
      </c>
      <c r="O102" s="1">
        <v>21.631559371948242</v>
      </c>
      <c r="P102" s="1">
        <v>21.781885147094727</v>
      </c>
      <c r="Q102" s="1">
        <v>21.082231521606445</v>
      </c>
      <c r="R102" s="1">
        <v>400.36166381835937</v>
      </c>
      <c r="S102" s="1">
        <v>401.82034301757813</v>
      </c>
      <c r="T102" s="1">
        <v>17.846948623657227</v>
      </c>
      <c r="U102" s="1">
        <v>17.859149932861328</v>
      </c>
      <c r="V102" s="1">
        <v>67.662681579589844</v>
      </c>
      <c r="W102" s="1">
        <v>67.708381652832031</v>
      </c>
      <c r="X102" s="1">
        <v>500.17947387695312</v>
      </c>
      <c r="Y102" s="1">
        <v>0.10932869464159012</v>
      </c>
      <c r="Z102" s="1">
        <v>0.12176340073347092</v>
      </c>
      <c r="AA102" s="1">
        <v>98.363845825195313</v>
      </c>
      <c r="AB102" s="1">
        <v>-0.26431989669799805</v>
      </c>
      <c r="AC102" s="1">
        <v>0.16766476631164551</v>
      </c>
      <c r="AD102" s="1">
        <v>1</v>
      </c>
      <c r="AE102" s="1">
        <v>-0.21956524252891541</v>
      </c>
      <c r="AF102" s="1">
        <v>2.737391471862793</v>
      </c>
      <c r="AG102" s="1">
        <v>1</v>
      </c>
      <c r="AH102" s="1">
        <v>0</v>
      </c>
      <c r="AI102" s="1">
        <v>0.15999999642372131</v>
      </c>
      <c r="AJ102" s="1">
        <v>111115</v>
      </c>
      <c r="AK102">
        <f t="shared" si="92"/>
        <v>0.83363245646158846</v>
      </c>
      <c r="AL102">
        <f t="shared" si="93"/>
        <v>1.0356363207138019E-5</v>
      </c>
      <c r="AM102">
        <f t="shared" si="94"/>
        <v>294.9318851470947</v>
      </c>
      <c r="AN102">
        <f t="shared" si="95"/>
        <v>294.78155937194822</v>
      </c>
      <c r="AO102">
        <f t="shared" si="96"/>
        <v>1.7492590751664538E-2</v>
      </c>
      <c r="AP102">
        <f t="shared" si="97"/>
        <v>-2.49849976029221E-2</v>
      </c>
      <c r="AQ102">
        <f t="shared" si="98"/>
        <v>2.6184141785170465</v>
      </c>
      <c r="AR102">
        <f t="shared" si="99"/>
        <v>26.619680803964204</v>
      </c>
      <c r="AS102">
        <f t="shared" si="100"/>
        <v>8.7605308711028762</v>
      </c>
      <c r="AT102">
        <f t="shared" si="101"/>
        <v>21.706722259521484</v>
      </c>
      <c r="AU102">
        <f t="shared" si="102"/>
        <v>2.6064156475908788</v>
      </c>
      <c r="AV102">
        <f t="shared" si="103"/>
        <v>1.1558710188979159E-3</v>
      </c>
      <c r="AW102">
        <f t="shared" si="104"/>
        <v>1.7566946705650188</v>
      </c>
      <c r="AX102">
        <f t="shared" si="105"/>
        <v>0.84972097702586002</v>
      </c>
      <c r="AY102">
        <f t="shared" si="106"/>
        <v>7.2246165500448032E-4</v>
      </c>
      <c r="AZ102">
        <f t="shared" si="107"/>
        <v>203.90628299385568</v>
      </c>
      <c r="BA102">
        <f t="shared" si="108"/>
        <v>5.1589721984466461</v>
      </c>
      <c r="BB102">
        <f t="shared" si="109"/>
        <v>66.355175883763124</v>
      </c>
      <c r="BC102">
        <f t="shared" si="110"/>
        <v>402.40035041356344</v>
      </c>
      <c r="BD102">
        <f t="shared" si="111"/>
        <v>-2.0120305129114001E-3</v>
      </c>
    </row>
    <row r="103" spans="1:56" x14ac:dyDescent="0.25">
      <c r="A103" s="1">
        <v>40</v>
      </c>
      <c r="B103" s="1" t="s">
        <v>160</v>
      </c>
      <c r="C103" s="1">
        <v>18368.999989204109</v>
      </c>
      <c r="D103" s="1">
        <v>0</v>
      </c>
      <c r="E103">
        <f t="shared" si="84"/>
        <v>-1.1294873746972358</v>
      </c>
      <c r="F103">
        <f t="shared" si="85"/>
        <v>1.197518281131458E-3</v>
      </c>
      <c r="G103">
        <f t="shared" si="86"/>
        <v>1894.9717090848285</v>
      </c>
      <c r="H103">
        <f t="shared" si="87"/>
        <v>1.0726833733452288E-2</v>
      </c>
      <c r="I103">
        <f t="shared" si="88"/>
        <v>0.86196060515469264</v>
      </c>
      <c r="J103">
        <f t="shared" si="89"/>
        <v>21.770633697509766</v>
      </c>
      <c r="K103" s="1">
        <v>6</v>
      </c>
      <c r="L103">
        <f t="shared" si="90"/>
        <v>1.4200000166893005</v>
      </c>
      <c r="M103" s="1">
        <v>1</v>
      </c>
      <c r="N103">
        <f t="shared" si="91"/>
        <v>2.8400000333786011</v>
      </c>
      <c r="O103" s="1">
        <v>21.635547637939453</v>
      </c>
      <c r="P103" s="1">
        <v>21.770633697509766</v>
      </c>
      <c r="Q103" s="1">
        <v>21.082969665527344</v>
      </c>
      <c r="R103" s="1">
        <v>400.43759155273437</v>
      </c>
      <c r="S103" s="1">
        <v>401.78732299804687</v>
      </c>
      <c r="T103" s="1">
        <v>17.824234008789063</v>
      </c>
      <c r="U103" s="1">
        <v>17.836872100830078</v>
      </c>
      <c r="V103" s="1">
        <v>67.566513061523438</v>
      </c>
      <c r="W103" s="1">
        <v>67.615531921386719</v>
      </c>
      <c r="X103" s="1">
        <v>500.17837524414062</v>
      </c>
      <c r="Y103" s="1">
        <v>9.3172550201416016E-2</v>
      </c>
      <c r="Z103" s="1">
        <v>6.8443723022937775E-2</v>
      </c>
      <c r="AA103" s="1">
        <v>98.372314453125</v>
      </c>
      <c r="AB103" s="1">
        <v>-0.26431989669799805</v>
      </c>
      <c r="AC103" s="1">
        <v>0.16766476631164551</v>
      </c>
      <c r="AD103" s="1">
        <v>1</v>
      </c>
      <c r="AE103" s="1">
        <v>-0.21956524252891541</v>
      </c>
      <c r="AF103" s="1">
        <v>2.737391471862793</v>
      </c>
      <c r="AG103" s="1">
        <v>1</v>
      </c>
      <c r="AH103" s="1">
        <v>0</v>
      </c>
      <c r="AI103" s="1">
        <v>0.15999999642372131</v>
      </c>
      <c r="AJ103" s="1">
        <v>111115</v>
      </c>
      <c r="AK103">
        <f t="shared" si="92"/>
        <v>0.8336306254069008</v>
      </c>
      <c r="AL103">
        <f t="shared" si="93"/>
        <v>1.0726833733452289E-5</v>
      </c>
      <c r="AM103">
        <f t="shared" si="94"/>
        <v>294.92063369750974</v>
      </c>
      <c r="AN103">
        <f t="shared" si="95"/>
        <v>294.78554763793943</v>
      </c>
      <c r="AO103">
        <f t="shared" si="96"/>
        <v>1.4907607699015557E-2</v>
      </c>
      <c r="AP103">
        <f t="shared" si="97"/>
        <v>-2.3206736370576776E-2</v>
      </c>
      <c r="AQ103">
        <f t="shared" si="98"/>
        <v>2.6166149963177214</v>
      </c>
      <c r="AR103">
        <f t="shared" si="99"/>
        <v>26.599099664007134</v>
      </c>
      <c r="AS103">
        <f t="shared" si="100"/>
        <v>8.7622275631770563</v>
      </c>
      <c r="AT103">
        <f t="shared" si="101"/>
        <v>21.703090667724609</v>
      </c>
      <c r="AU103">
        <f t="shared" si="102"/>
        <v>2.6058371440996595</v>
      </c>
      <c r="AV103">
        <f t="shared" si="103"/>
        <v>1.1970135467694262E-3</v>
      </c>
      <c r="AW103">
        <f t="shared" si="104"/>
        <v>1.7546543911630288</v>
      </c>
      <c r="AX103">
        <f t="shared" si="105"/>
        <v>0.8511827529366307</v>
      </c>
      <c r="AY103">
        <f t="shared" si="106"/>
        <v>7.48178797592134E-4</v>
      </c>
      <c r="AZ103">
        <f t="shared" si="107"/>
        <v>186.41275284586848</v>
      </c>
      <c r="BA103">
        <f t="shared" si="108"/>
        <v>4.7163551476561647</v>
      </c>
      <c r="BB103">
        <f t="shared" si="109"/>
        <v>66.323848056042749</v>
      </c>
      <c r="BC103">
        <f t="shared" si="110"/>
        <v>402.32422720153988</v>
      </c>
      <c r="BD103">
        <f t="shared" si="111"/>
        <v>-1.8619795666223148E-3</v>
      </c>
    </row>
    <row r="104" spans="1:56" x14ac:dyDescent="0.25">
      <c r="A104" s="1">
        <v>41</v>
      </c>
      <c r="B104" s="1" t="s">
        <v>161</v>
      </c>
      <c r="C104" s="1">
        <v>18969.499975781888</v>
      </c>
      <c r="D104" s="1">
        <v>0</v>
      </c>
      <c r="E104">
        <f t="shared" si="84"/>
        <v>-1.0731519345854017</v>
      </c>
      <c r="F104">
        <f t="shared" si="85"/>
        <v>1.3331949537178198E-3</v>
      </c>
      <c r="G104">
        <f t="shared" si="86"/>
        <v>1675.1717391521847</v>
      </c>
      <c r="H104">
        <f t="shared" si="87"/>
        <v>1.1943079625579809E-2</v>
      </c>
      <c r="I104">
        <f t="shared" si="88"/>
        <v>0.86208795062524657</v>
      </c>
      <c r="J104">
        <f t="shared" si="89"/>
        <v>21.802902221679688</v>
      </c>
      <c r="K104" s="1">
        <v>6</v>
      </c>
      <c r="L104">
        <f t="shared" si="90"/>
        <v>1.4200000166893005</v>
      </c>
      <c r="M104" s="1">
        <v>1</v>
      </c>
      <c r="N104">
        <f t="shared" si="91"/>
        <v>2.8400000333786011</v>
      </c>
      <c r="O104" s="1">
        <v>21.637874603271484</v>
      </c>
      <c r="P104" s="1">
        <v>21.802902221679688</v>
      </c>
      <c r="Q104" s="1">
        <v>21.08203125</v>
      </c>
      <c r="R104" s="1">
        <v>400.34603881835937</v>
      </c>
      <c r="S104" s="1">
        <v>401.62762451171875</v>
      </c>
      <c r="T104" s="1">
        <v>17.872653961181641</v>
      </c>
      <c r="U104" s="1">
        <v>17.886724472045898</v>
      </c>
      <c r="V104" s="1">
        <v>67.744956970214844</v>
      </c>
      <c r="W104" s="1">
        <v>67.798614501953125</v>
      </c>
      <c r="X104" s="1">
        <v>500.17190551757813</v>
      </c>
      <c r="Y104" s="1">
        <v>8.8252685964107513E-2</v>
      </c>
      <c r="Z104" s="1">
        <v>9.3161575496196747E-2</v>
      </c>
      <c r="AA104" s="1">
        <v>98.379661560058594</v>
      </c>
      <c r="AB104" s="1">
        <v>-0.26431989669799805</v>
      </c>
      <c r="AC104" s="1">
        <v>0.16766476631164551</v>
      </c>
      <c r="AD104" s="1">
        <v>1</v>
      </c>
      <c r="AE104" s="1">
        <v>-0.21956524252891541</v>
      </c>
      <c r="AF104" s="1">
        <v>2.737391471862793</v>
      </c>
      <c r="AG104" s="1">
        <v>1</v>
      </c>
      <c r="AH104" s="1">
        <v>0</v>
      </c>
      <c r="AI104" s="1">
        <v>0.15999999642372131</v>
      </c>
      <c r="AJ104" s="1">
        <v>111115</v>
      </c>
      <c r="AK104">
        <f t="shared" si="92"/>
        <v>0.83361984252929677</v>
      </c>
      <c r="AL104">
        <f t="shared" si="93"/>
        <v>1.1943079625579809E-5</v>
      </c>
      <c r="AM104">
        <f t="shared" si="94"/>
        <v>294.95290222167966</v>
      </c>
      <c r="AN104">
        <f t="shared" si="95"/>
        <v>294.78787460327146</v>
      </c>
      <c r="AO104">
        <f t="shared" si="96"/>
        <v>1.4120429438641002E-2</v>
      </c>
      <c r="AP104">
        <f t="shared" si="97"/>
        <v>-2.7792367304356507E-2</v>
      </c>
      <c r="AQ104">
        <f t="shared" si="98"/>
        <v>2.6217778506031397</v>
      </c>
      <c r="AR104">
        <f t="shared" si="99"/>
        <v>26.649592090765655</v>
      </c>
      <c r="AS104">
        <f t="shared" si="100"/>
        <v>8.7628676187197563</v>
      </c>
      <c r="AT104">
        <f t="shared" si="101"/>
        <v>21.720388412475586</v>
      </c>
      <c r="AU104">
        <f t="shared" si="102"/>
        <v>2.6085936393312319</v>
      </c>
      <c r="AV104">
        <f t="shared" si="103"/>
        <v>1.3325693992186519E-3</v>
      </c>
      <c r="AW104">
        <f t="shared" si="104"/>
        <v>1.7596898999778932</v>
      </c>
      <c r="AX104">
        <f t="shared" si="105"/>
        <v>0.84890373935333874</v>
      </c>
      <c r="AY104">
        <f t="shared" si="106"/>
        <v>8.3291205409210839E-4</v>
      </c>
      <c r="AZ104">
        <f t="shared" si="107"/>
        <v>164.80282875276669</v>
      </c>
      <c r="BA104">
        <f t="shared" si="108"/>
        <v>4.1709574663565165</v>
      </c>
      <c r="BB104">
        <f t="shared" si="109"/>
        <v>66.385078552152436</v>
      </c>
      <c r="BC104">
        <f t="shared" si="110"/>
        <v>402.13774954505078</v>
      </c>
      <c r="BD104">
        <f t="shared" si="111"/>
        <v>-1.7715639866300397E-3</v>
      </c>
    </row>
    <row r="105" spans="1:56" x14ac:dyDescent="0.25">
      <c r="A105" s="1">
        <v>42</v>
      </c>
      <c r="B105" s="1" t="s">
        <v>162</v>
      </c>
      <c r="C105" s="1">
        <v>19569.999962359667</v>
      </c>
      <c r="D105" s="1">
        <v>0</v>
      </c>
      <c r="E105">
        <f t="shared" si="84"/>
        <v>-0.96207732436808846</v>
      </c>
      <c r="F105">
        <f t="shared" si="85"/>
        <v>1.3675224494945457E-3</v>
      </c>
      <c r="G105">
        <f t="shared" si="86"/>
        <v>1513.8618059029795</v>
      </c>
      <c r="H105">
        <f t="shared" si="87"/>
        <v>1.2206716501015692E-2</v>
      </c>
      <c r="I105">
        <f t="shared" si="88"/>
        <v>0.85923359696114576</v>
      </c>
      <c r="J105">
        <f t="shared" si="89"/>
        <v>21.794694900512695</v>
      </c>
      <c r="K105" s="1">
        <v>6</v>
      </c>
      <c r="L105">
        <f t="shared" si="90"/>
        <v>1.4200000166893005</v>
      </c>
      <c r="M105" s="1">
        <v>1</v>
      </c>
      <c r="N105">
        <f t="shared" si="91"/>
        <v>2.8400000333786011</v>
      </c>
      <c r="O105" s="1">
        <v>21.632041931152344</v>
      </c>
      <c r="P105" s="1">
        <v>21.794694900512695</v>
      </c>
      <c r="Q105" s="1">
        <v>21.082138061523438</v>
      </c>
      <c r="R105" s="1">
        <v>400.3026123046875</v>
      </c>
      <c r="S105" s="1">
        <v>401.45086669921875</v>
      </c>
      <c r="T105" s="1">
        <v>17.883438110351563</v>
      </c>
      <c r="U105" s="1">
        <v>17.897819519042969</v>
      </c>
      <c r="V105" s="1">
        <v>67.827934265136719</v>
      </c>
      <c r="W105" s="1">
        <v>67.883018493652344</v>
      </c>
      <c r="X105" s="1">
        <v>500.15585327148437</v>
      </c>
      <c r="Y105" s="1">
        <v>0.16049526631832123</v>
      </c>
      <c r="Z105" s="1">
        <v>7.6279319822788239E-2</v>
      </c>
      <c r="AA105" s="1">
        <v>98.404739379882813</v>
      </c>
      <c r="AB105" s="1">
        <v>-0.26431989669799805</v>
      </c>
      <c r="AC105" s="1">
        <v>0.16766476631164551</v>
      </c>
      <c r="AD105" s="1">
        <v>1</v>
      </c>
      <c r="AE105" s="1">
        <v>-0.21956524252891541</v>
      </c>
      <c r="AF105" s="1">
        <v>2.737391471862793</v>
      </c>
      <c r="AG105" s="1">
        <v>1</v>
      </c>
      <c r="AH105" s="1">
        <v>0</v>
      </c>
      <c r="AI105" s="1">
        <v>0.15999999642372131</v>
      </c>
      <c r="AJ105" s="1">
        <v>111115</v>
      </c>
      <c r="AK105">
        <f t="shared" si="92"/>
        <v>0.83359308878580718</v>
      </c>
      <c r="AL105">
        <f t="shared" si="93"/>
        <v>1.2206716501015692E-5</v>
      </c>
      <c r="AM105">
        <f t="shared" si="94"/>
        <v>294.94469490051267</v>
      </c>
      <c r="AN105">
        <f t="shared" si="95"/>
        <v>294.78204193115232</v>
      </c>
      <c r="AO105">
        <f t="shared" si="96"/>
        <v>2.5679242036955596E-2</v>
      </c>
      <c r="AP105">
        <f t="shared" si="97"/>
        <v>-2.7479787315841844E-2</v>
      </c>
      <c r="AQ105">
        <f t="shared" si="98"/>
        <v>2.6204638622007486</v>
      </c>
      <c r="AR105">
        <f t="shared" si="99"/>
        <v>26.629447714755681</v>
      </c>
      <c r="AS105">
        <f t="shared" si="100"/>
        <v>8.7316281957127124</v>
      </c>
      <c r="AT105">
        <f t="shared" si="101"/>
        <v>21.71336841583252</v>
      </c>
      <c r="AU105">
        <f t="shared" si="102"/>
        <v>2.6074746548359324</v>
      </c>
      <c r="AV105">
        <f t="shared" si="103"/>
        <v>1.3668642742978747E-3</v>
      </c>
      <c r="AW105">
        <f t="shared" si="104"/>
        <v>1.7612302652396028</v>
      </c>
      <c r="AX105">
        <f t="shared" si="105"/>
        <v>0.84624438959632964</v>
      </c>
      <c r="AY105">
        <f t="shared" si="106"/>
        <v>8.5434927999335024E-4</v>
      </c>
      <c r="AZ105">
        <f t="shared" si="107"/>
        <v>148.97117646704146</v>
      </c>
      <c r="BA105">
        <f t="shared" si="108"/>
        <v>3.7709765539931404</v>
      </c>
      <c r="BB105">
        <f t="shared" si="109"/>
        <v>66.480137047259177</v>
      </c>
      <c r="BC105">
        <f t="shared" si="110"/>
        <v>401.90819218253989</v>
      </c>
      <c r="BD105">
        <f t="shared" si="111"/>
        <v>-1.5913841424014027E-3</v>
      </c>
    </row>
    <row r="106" spans="1:56" x14ac:dyDescent="0.25">
      <c r="A106" s="1">
        <v>43</v>
      </c>
      <c r="B106" s="1" t="s">
        <v>163</v>
      </c>
      <c r="C106" s="1">
        <v>20170.499948937446</v>
      </c>
      <c r="D106" s="1">
        <v>0</v>
      </c>
      <c r="E106">
        <f t="shared" si="84"/>
        <v>-0.93895773450543152</v>
      </c>
      <c r="F106">
        <f t="shared" si="85"/>
        <v>8.3395137366819782E-4</v>
      </c>
      <c r="G106">
        <f t="shared" si="86"/>
        <v>2184.9259285644639</v>
      </c>
      <c r="H106">
        <f t="shared" si="87"/>
        <v>7.4338853120427817E-3</v>
      </c>
      <c r="I106">
        <f t="shared" si="88"/>
        <v>0.85802122526040003</v>
      </c>
      <c r="J106">
        <f t="shared" si="89"/>
        <v>21.760946273803711</v>
      </c>
      <c r="K106" s="1">
        <v>6</v>
      </c>
      <c r="L106">
        <f t="shared" si="90"/>
        <v>1.4200000166893005</v>
      </c>
      <c r="M106" s="1">
        <v>1</v>
      </c>
      <c r="N106">
        <f t="shared" si="91"/>
        <v>2.8400000333786011</v>
      </c>
      <c r="O106" s="1">
        <v>21.631317138671875</v>
      </c>
      <c r="P106" s="1">
        <v>21.760946273803711</v>
      </c>
      <c r="Q106" s="1">
        <v>21.082080841064453</v>
      </c>
      <c r="R106" s="1">
        <v>400.33615112304688</v>
      </c>
      <c r="S106" s="1">
        <v>401.45895385742187</v>
      </c>
      <c r="T106" s="1">
        <v>17.845088958740234</v>
      </c>
      <c r="U106" s="1">
        <v>17.853847503662109</v>
      </c>
      <c r="V106" s="1">
        <v>67.68994140625</v>
      </c>
      <c r="W106" s="1">
        <v>67.724105834960938</v>
      </c>
      <c r="X106" s="1">
        <v>500.16265869140625</v>
      </c>
      <c r="Y106" s="1">
        <v>0.15434156358242035</v>
      </c>
      <c r="Z106" s="1">
        <v>0.14402556419372559</v>
      </c>
      <c r="AA106" s="1">
        <v>98.412712097167969</v>
      </c>
      <c r="AB106" s="1">
        <v>-0.26431989669799805</v>
      </c>
      <c r="AC106" s="1">
        <v>0.16766476631164551</v>
      </c>
      <c r="AD106" s="1">
        <v>1</v>
      </c>
      <c r="AE106" s="1">
        <v>-0.21956524252891541</v>
      </c>
      <c r="AF106" s="1">
        <v>2.737391471862793</v>
      </c>
      <c r="AG106" s="1">
        <v>1</v>
      </c>
      <c r="AH106" s="1">
        <v>0</v>
      </c>
      <c r="AI106" s="1">
        <v>0.15999999642372131</v>
      </c>
      <c r="AJ106" s="1">
        <v>111115</v>
      </c>
      <c r="AK106">
        <f t="shared" si="92"/>
        <v>0.83360443115234351</v>
      </c>
      <c r="AL106">
        <f t="shared" si="93"/>
        <v>7.4338853120427813E-6</v>
      </c>
      <c r="AM106">
        <f t="shared" si="94"/>
        <v>294.91094627380369</v>
      </c>
      <c r="AN106">
        <f t="shared" si="95"/>
        <v>294.78131713867185</v>
      </c>
      <c r="AO106">
        <f t="shared" si="96"/>
        <v>2.4694649621218812E-2</v>
      </c>
      <c r="AP106">
        <f t="shared" si="97"/>
        <v>-2.0644162425478296E-2</v>
      </c>
      <c r="AQ106">
        <f t="shared" si="98"/>
        <v>2.6150667794650402</v>
      </c>
      <c r="AR106">
        <f t="shared" si="99"/>
        <v>26.572449064131568</v>
      </c>
      <c r="AS106">
        <f t="shared" si="100"/>
        <v>8.7186015604694589</v>
      </c>
      <c r="AT106">
        <f t="shared" si="101"/>
        <v>21.696131706237793</v>
      </c>
      <c r="AU106">
        <f t="shared" si="102"/>
        <v>2.6047289130045024</v>
      </c>
      <c r="AV106">
        <f t="shared" si="103"/>
        <v>8.3370656003340759E-4</v>
      </c>
      <c r="AW106">
        <f t="shared" si="104"/>
        <v>1.7570455542046401</v>
      </c>
      <c r="AX106">
        <f t="shared" si="105"/>
        <v>0.84768335879986223</v>
      </c>
      <c r="AY106">
        <f t="shared" si="106"/>
        <v>5.2108858946699915E-4</v>
      </c>
      <c r="AZ106">
        <f t="shared" si="107"/>
        <v>215.02448636145198</v>
      </c>
      <c r="BA106">
        <f t="shared" si="108"/>
        <v>5.4424640615698916</v>
      </c>
      <c r="BB106">
        <f t="shared" si="109"/>
        <v>66.453783537038632</v>
      </c>
      <c r="BC106">
        <f t="shared" si="110"/>
        <v>401.90528939498677</v>
      </c>
      <c r="BD106">
        <f t="shared" si="111"/>
        <v>-1.5525372689964517E-3</v>
      </c>
    </row>
    <row r="107" spans="1:56" x14ac:dyDescent="0.25">
      <c r="A107" s="1" t="s">
        <v>10</v>
      </c>
      <c r="B107" s="1" t="s">
        <v>164</v>
      </c>
    </row>
    <row r="108" spans="1:56" x14ac:dyDescent="0.25">
      <c r="A108" s="1">
        <v>44</v>
      </c>
      <c r="B108" s="1" t="s">
        <v>165</v>
      </c>
      <c r="C108" s="1">
        <v>20768.500016037375</v>
      </c>
      <c r="D108" s="1">
        <v>0</v>
      </c>
      <c r="E108">
        <f t="shared" ref="E108:E113" si="112">(R108-S108*(1000-T108)/(1000-U108))*AK108</f>
        <v>-0.31430238716299369</v>
      </c>
      <c r="F108">
        <f t="shared" ref="F108:F113" si="113">IF(AV108&lt;&gt;0,1/(1/AV108-1/N108),0)</f>
        <v>9.6367693618411082E-4</v>
      </c>
      <c r="G108">
        <f t="shared" ref="G108:G113" si="114">((AY108-AL108/2)*S108-E108)/(AY108+AL108/2)</f>
        <v>913.91698094767582</v>
      </c>
      <c r="H108">
        <f t="shared" ref="H108:H113" si="115">AL108*1000</f>
        <v>8.6013089864651997E-3</v>
      </c>
      <c r="I108">
        <f t="shared" ref="I108:I113" si="116">(AQ108-AW108)</f>
        <v>0.85924292381654399</v>
      </c>
      <c r="J108">
        <f t="shared" ref="J108:J113" si="117">(P108+AP108*D108)</f>
        <v>21.776655197143555</v>
      </c>
      <c r="K108" s="1">
        <v>6</v>
      </c>
      <c r="L108">
        <f t="shared" ref="L108:L113" si="118">(K108*AE108+AF108)</f>
        <v>1.4200000166893005</v>
      </c>
      <c r="M108" s="1">
        <v>1</v>
      </c>
      <c r="N108">
        <f t="shared" ref="N108:N113" si="119">L108*(M108+1)*(M108+1)/(M108*M108+1)</f>
        <v>2.8400000333786011</v>
      </c>
      <c r="O108" s="1">
        <v>21.638359069824219</v>
      </c>
      <c r="P108" s="1">
        <v>21.776655197143555</v>
      </c>
      <c r="Q108" s="1">
        <v>21.081531524658203</v>
      </c>
      <c r="R108" s="1">
        <v>400.94793701171875</v>
      </c>
      <c r="S108" s="1">
        <v>401.32083129882812</v>
      </c>
      <c r="T108" s="1">
        <v>17.854854583740234</v>
      </c>
      <c r="U108" s="1">
        <v>17.864988327026367</v>
      </c>
      <c r="V108" s="1">
        <v>67.706626892089844</v>
      </c>
      <c r="W108" s="1">
        <v>67.741851806640625</v>
      </c>
      <c r="X108" s="1">
        <v>500.16937255859375</v>
      </c>
      <c r="Y108" s="1">
        <v>9.9036380648612976E-2</v>
      </c>
      <c r="Z108" s="1">
        <v>0.12231531739234924</v>
      </c>
      <c r="AA108" s="1">
        <v>98.423507690429687</v>
      </c>
      <c r="AB108" s="1">
        <v>-0.22434186935424805</v>
      </c>
      <c r="AC108" s="1">
        <v>0.17903637886047363</v>
      </c>
      <c r="AD108" s="1">
        <v>1</v>
      </c>
      <c r="AE108" s="1">
        <v>-0.21956524252891541</v>
      </c>
      <c r="AF108" s="1">
        <v>2.737391471862793</v>
      </c>
      <c r="AG108" s="1">
        <v>1</v>
      </c>
      <c r="AH108" s="1">
        <v>0</v>
      </c>
      <c r="AI108" s="1">
        <v>0.15999999642372131</v>
      </c>
      <c r="AJ108" s="1">
        <v>111115</v>
      </c>
      <c r="AK108">
        <f t="shared" ref="AK108:AK113" si="120">X108*0.000001/(K108*0.0001)</f>
        <v>0.83361562093098951</v>
      </c>
      <c r="AL108">
        <f t="shared" ref="AL108:AL113" si="121">(U108-T108)/(1000-U108)*AK108</f>
        <v>8.6013089864651993E-6</v>
      </c>
      <c r="AM108">
        <f t="shared" ref="AM108:AM113" si="122">(P108+273.15)</f>
        <v>294.92665519714353</v>
      </c>
      <c r="AN108">
        <f t="shared" ref="AN108:AN113" si="123">(O108+273.15)</f>
        <v>294.7883590698242</v>
      </c>
      <c r="AO108">
        <f t="shared" ref="AO108:AO113" si="124">(Y108*AG108+Z108*AH108)*AI108</f>
        <v>1.5845820549596379E-2</v>
      </c>
      <c r="AP108">
        <f t="shared" ref="AP108:AP113" si="125">((AO108+0.00000010773*(AN108^4-AM108^4))-AL108*44100)/(L108*51.4+0.00000043092*AM108^3)</f>
        <v>-2.2502785336686915E-2</v>
      </c>
      <c r="AQ108">
        <f t="shared" ref="AQ108:AQ113" si="126">0.61365*EXP(17.502*J108/(240.97+J108))</f>
        <v>2.6175777398110602</v>
      </c>
      <c r="AR108">
        <f t="shared" ref="AR108:AR113" si="127">AQ108*1000/AA108</f>
        <v>26.595046257080138</v>
      </c>
      <c r="AS108">
        <f t="shared" ref="AS108:AS113" si="128">(AR108-U108)</f>
        <v>8.7300579300537713</v>
      </c>
      <c r="AT108">
        <f t="shared" ref="AT108:AT113" si="129">IF(D108,P108,(O108+P108)/2)</f>
        <v>21.707507133483887</v>
      </c>
      <c r="AU108">
        <f t="shared" ref="AU108:AU113" si="130">0.61365*EXP(17.502*AT108/(240.97+AT108))</f>
        <v>2.6065406908245814</v>
      </c>
      <c r="AV108">
        <f t="shared" ref="AV108:AV113" si="131">IF(AS108&lt;&gt;0,(1000-(AR108+U108)/2)/AS108*AL108,0)</f>
        <v>9.6335004948930325E-4</v>
      </c>
      <c r="AW108">
        <f t="shared" ref="AW108:AW113" si="132">U108*AA108/1000</f>
        <v>1.7583348159945162</v>
      </c>
      <c r="AX108">
        <f t="shared" ref="AX108:AX113" si="133">(AU108-AW108)</f>
        <v>0.84820587483006515</v>
      </c>
      <c r="AY108">
        <f t="shared" ref="AY108:AY113" si="134">1/(1.6/F108+1.37/N108)</f>
        <v>6.0212314112683709E-4</v>
      </c>
      <c r="AZ108">
        <f t="shared" ref="AZ108:AZ113" si="135">G108*AA108*0.001</f>
        <v>89.950915002717863</v>
      </c>
      <c r="BA108">
        <f t="shared" ref="BA108:BA113" si="136">G108/S108</f>
        <v>2.2772727196589573</v>
      </c>
      <c r="BB108">
        <f t="shared" ref="BB108:BB113" si="137">(1-AL108*AA108/AQ108/F108)*100</f>
        <v>66.439197729672046</v>
      </c>
      <c r="BC108">
        <f t="shared" ref="BC108:BC113" si="138">(S108-E108/(N108/1.35))</f>
        <v>401.47023560082926</v>
      </c>
      <c r="BD108">
        <f t="shared" ref="BD108:BD113" si="139">E108*BB108/100/BC108</f>
        <v>-5.2013814713757422E-4</v>
      </c>
    </row>
    <row r="109" spans="1:56" x14ac:dyDescent="0.25">
      <c r="A109" s="1">
        <v>45</v>
      </c>
      <c r="B109" s="1" t="s">
        <v>166</v>
      </c>
      <c r="C109" s="1">
        <v>21369.000002615154</v>
      </c>
      <c r="D109" s="1">
        <v>0</v>
      </c>
      <c r="E109">
        <f t="shared" si="112"/>
        <v>-0.83825678905958312</v>
      </c>
      <c r="F109">
        <f t="shared" si="113"/>
        <v>2.067521436882676E-3</v>
      </c>
      <c r="G109">
        <f t="shared" si="114"/>
        <v>1040.1631060413613</v>
      </c>
      <c r="H109">
        <f t="shared" si="115"/>
        <v>1.842921938056178E-2</v>
      </c>
      <c r="I109">
        <f t="shared" si="116"/>
        <v>0.85850933354554293</v>
      </c>
      <c r="J109">
        <f t="shared" si="117"/>
        <v>21.795892715454102</v>
      </c>
      <c r="K109" s="1">
        <v>6</v>
      </c>
      <c r="L109">
        <f t="shared" si="118"/>
        <v>1.4200000166893005</v>
      </c>
      <c r="M109" s="1">
        <v>1</v>
      </c>
      <c r="N109">
        <f t="shared" si="119"/>
        <v>2.8400000333786011</v>
      </c>
      <c r="O109" s="1">
        <v>21.639593124389648</v>
      </c>
      <c r="P109" s="1">
        <v>21.795892715454102</v>
      </c>
      <c r="Q109" s="1">
        <v>21.081954956054687</v>
      </c>
      <c r="R109" s="1">
        <v>400.34304809570312</v>
      </c>
      <c r="S109" s="1">
        <v>401.3397216796875</v>
      </c>
      <c r="T109" s="1">
        <v>17.879903793334961</v>
      </c>
      <c r="U109" s="1">
        <v>17.901615142822266</v>
      </c>
      <c r="V109" s="1">
        <v>67.803123474121094</v>
      </c>
      <c r="W109" s="1">
        <v>67.8861083984375</v>
      </c>
      <c r="X109" s="1">
        <v>500.1800537109375</v>
      </c>
      <c r="Y109" s="1">
        <v>0.13728249073028564</v>
      </c>
      <c r="Z109" s="1">
        <v>0.11703970283269882</v>
      </c>
      <c r="AA109" s="1">
        <v>98.435043334960937</v>
      </c>
      <c r="AB109" s="1">
        <v>-0.22434186935424805</v>
      </c>
      <c r="AC109" s="1">
        <v>0.17903637886047363</v>
      </c>
      <c r="AD109" s="1">
        <v>1</v>
      </c>
      <c r="AE109" s="1">
        <v>-0.21956524252891541</v>
      </c>
      <c r="AF109" s="1">
        <v>2.737391471862793</v>
      </c>
      <c r="AG109" s="1">
        <v>1</v>
      </c>
      <c r="AH109" s="1">
        <v>0</v>
      </c>
      <c r="AI109" s="1">
        <v>0.15999999642372131</v>
      </c>
      <c r="AJ109" s="1">
        <v>111115</v>
      </c>
      <c r="AK109">
        <f t="shared" si="120"/>
        <v>0.8336334228515625</v>
      </c>
      <c r="AL109">
        <f t="shared" si="121"/>
        <v>1.8429219380561781E-5</v>
      </c>
      <c r="AM109">
        <f t="shared" si="122"/>
        <v>294.94589271545408</v>
      </c>
      <c r="AN109">
        <f t="shared" si="123"/>
        <v>294.78959312438963</v>
      </c>
      <c r="AO109">
        <f t="shared" si="124"/>
        <v>2.1965198025885257E-2</v>
      </c>
      <c r="AP109">
        <f t="shared" si="125"/>
        <v>-2.9954797776063385E-2</v>
      </c>
      <c r="AQ109">
        <f t="shared" si="126"/>
        <v>2.6206555958950455</v>
      </c>
      <c r="AR109">
        <f t="shared" si="127"/>
        <v>26.62319746207978</v>
      </c>
      <c r="AS109">
        <f t="shared" si="128"/>
        <v>8.7215823192575144</v>
      </c>
      <c r="AT109">
        <f t="shared" si="129"/>
        <v>21.717742919921875</v>
      </c>
      <c r="AU109">
        <f t="shared" si="130"/>
        <v>2.6081718995866128</v>
      </c>
      <c r="AV109">
        <f t="shared" si="131"/>
        <v>2.0660173752059131E-3</v>
      </c>
      <c r="AW109">
        <f t="shared" si="132"/>
        <v>1.7621462623495026</v>
      </c>
      <c r="AX109">
        <f t="shared" si="133"/>
        <v>0.84602563723711022</v>
      </c>
      <c r="AY109">
        <f t="shared" si="134"/>
        <v>1.291395905863761E-3</v>
      </c>
      <c r="AZ109">
        <f t="shared" si="135"/>
        <v>102.38850041860897</v>
      </c>
      <c r="BA109">
        <f t="shared" si="136"/>
        <v>2.5917272820344555</v>
      </c>
      <c r="BB109">
        <f t="shared" si="137"/>
        <v>66.519132251058338</v>
      </c>
      <c r="BC109">
        <f t="shared" si="138"/>
        <v>401.73818881064881</v>
      </c>
      <c r="BD109">
        <f t="shared" si="139"/>
        <v>-1.3879714641239476E-3</v>
      </c>
    </row>
    <row r="110" spans="1:56" x14ac:dyDescent="0.25">
      <c r="A110" s="1">
        <v>46</v>
      </c>
      <c r="B110" s="1" t="s">
        <v>167</v>
      </c>
      <c r="C110" s="1">
        <v>21969.499989192933</v>
      </c>
      <c r="D110" s="1">
        <v>0</v>
      </c>
      <c r="E110">
        <f t="shared" si="112"/>
        <v>-0.86234558519378468</v>
      </c>
      <c r="F110">
        <f t="shared" si="113"/>
        <v>2.2117242130360363E-3</v>
      </c>
      <c r="G110">
        <f t="shared" si="114"/>
        <v>1015.4853624352942</v>
      </c>
      <c r="H110">
        <f t="shared" si="115"/>
        <v>1.9583225088492386E-2</v>
      </c>
      <c r="I110">
        <f t="shared" si="116"/>
        <v>0.8530900292939001</v>
      </c>
      <c r="J110">
        <f t="shared" si="117"/>
        <v>21.740907669067383</v>
      </c>
      <c r="K110" s="1">
        <v>6</v>
      </c>
      <c r="L110">
        <f t="shared" si="118"/>
        <v>1.4200000166893005</v>
      </c>
      <c r="M110" s="1">
        <v>1</v>
      </c>
      <c r="N110">
        <f t="shared" si="119"/>
        <v>2.8400000333786011</v>
      </c>
      <c r="O110" s="1">
        <v>21.618021011352539</v>
      </c>
      <c r="P110" s="1">
        <v>21.740907669067383</v>
      </c>
      <c r="Q110" s="1">
        <v>21.081867218017578</v>
      </c>
      <c r="R110" s="1">
        <v>400.25070190429687</v>
      </c>
      <c r="S110" s="1">
        <v>401.27569580078125</v>
      </c>
      <c r="T110" s="1">
        <v>17.840127944946289</v>
      </c>
      <c r="U110" s="1">
        <v>17.863199234008789</v>
      </c>
      <c r="V110" s="1">
        <v>67.758056640625</v>
      </c>
      <c r="W110" s="1">
        <v>67.845451354980469</v>
      </c>
      <c r="X110" s="1">
        <v>500.190673828125</v>
      </c>
      <c r="Y110" s="1">
        <v>8.9371450245380402E-2</v>
      </c>
      <c r="Z110" s="1">
        <v>8.4958620369434357E-2</v>
      </c>
      <c r="AA110" s="1">
        <v>98.458106994628906</v>
      </c>
      <c r="AB110" s="1">
        <v>-0.22434186935424805</v>
      </c>
      <c r="AC110" s="1">
        <v>0.17903637886047363</v>
      </c>
      <c r="AD110" s="1">
        <v>1</v>
      </c>
      <c r="AE110" s="1">
        <v>-0.21956524252891541</v>
      </c>
      <c r="AF110" s="1">
        <v>2.737391471862793</v>
      </c>
      <c r="AG110" s="1">
        <v>1</v>
      </c>
      <c r="AH110" s="1">
        <v>0</v>
      </c>
      <c r="AI110" s="1">
        <v>0.15999999642372131</v>
      </c>
      <c r="AJ110" s="1">
        <v>111115</v>
      </c>
      <c r="AK110">
        <f t="shared" si="120"/>
        <v>0.83365112304687494</v>
      </c>
      <c r="AL110">
        <f t="shared" si="121"/>
        <v>1.9583225088492386E-5</v>
      </c>
      <c r="AM110">
        <f t="shared" si="122"/>
        <v>294.89090766906736</v>
      </c>
      <c r="AN110">
        <f t="shared" si="123"/>
        <v>294.76802101135252</v>
      </c>
      <c r="AO110">
        <f t="shared" si="124"/>
        <v>1.4299431719643652E-2</v>
      </c>
      <c r="AP110">
        <f t="shared" si="125"/>
        <v>-2.6254971341532405E-2</v>
      </c>
      <c r="AQ110">
        <f t="shared" si="126"/>
        <v>2.6118668107423106</v>
      </c>
      <c r="AR110">
        <f t="shared" si="127"/>
        <v>26.527696809007239</v>
      </c>
      <c r="AS110">
        <f t="shared" si="128"/>
        <v>8.6644975749984496</v>
      </c>
      <c r="AT110">
        <f t="shared" si="129"/>
        <v>21.679464340209961</v>
      </c>
      <c r="AU110">
        <f t="shared" si="130"/>
        <v>2.6020762729206708</v>
      </c>
      <c r="AV110">
        <f t="shared" si="131"/>
        <v>2.2100031153797959E-3</v>
      </c>
      <c r="AW110">
        <f t="shared" si="132"/>
        <v>1.7587767814484105</v>
      </c>
      <c r="AX110">
        <f t="shared" si="133"/>
        <v>0.84329949147226024</v>
      </c>
      <c r="AY110">
        <f t="shared" si="134"/>
        <v>1.3814064739372577E-3</v>
      </c>
      <c r="AZ110">
        <f t="shared" si="135"/>
        <v>99.982766466133711</v>
      </c>
      <c r="BA110">
        <f t="shared" si="136"/>
        <v>2.5306425808042099</v>
      </c>
      <c r="BB110">
        <f t="shared" si="137"/>
        <v>66.622508190154434</v>
      </c>
      <c r="BC110">
        <f t="shared" si="138"/>
        <v>401.6856135917422</v>
      </c>
      <c r="BD110">
        <f t="shared" si="139"/>
        <v>-1.4302634664608142E-3</v>
      </c>
    </row>
    <row r="111" spans="1:56" x14ac:dyDescent="0.25">
      <c r="A111" s="1">
        <v>47</v>
      </c>
      <c r="B111" s="1" t="s">
        <v>168</v>
      </c>
      <c r="C111" s="1">
        <v>22569.999975770712</v>
      </c>
      <c r="D111" s="1">
        <v>0</v>
      </c>
      <c r="E111">
        <f t="shared" si="112"/>
        <v>-0.81448665286464805</v>
      </c>
      <c r="F111">
        <f t="shared" si="113"/>
        <v>2.0907653155976791E-3</v>
      </c>
      <c r="G111">
        <f t="shared" si="114"/>
        <v>1014.8540986463298</v>
      </c>
      <c r="H111">
        <f t="shared" si="115"/>
        <v>1.8601942989198754E-2</v>
      </c>
      <c r="I111">
        <f t="shared" si="116"/>
        <v>0.85720022779881466</v>
      </c>
      <c r="J111">
        <f t="shared" si="117"/>
        <v>21.793590545654297</v>
      </c>
      <c r="K111" s="1">
        <v>6</v>
      </c>
      <c r="L111">
        <f t="shared" si="118"/>
        <v>1.4200000166893005</v>
      </c>
      <c r="M111" s="1">
        <v>1</v>
      </c>
      <c r="N111">
        <f t="shared" si="119"/>
        <v>2.8400000333786011</v>
      </c>
      <c r="O111" s="1">
        <v>21.639617919921875</v>
      </c>
      <c r="P111" s="1">
        <v>21.793590545654297</v>
      </c>
      <c r="Q111" s="1">
        <v>21.081424713134766</v>
      </c>
      <c r="R111" s="1">
        <v>400.27667236328125</v>
      </c>
      <c r="S111" s="1">
        <v>401.24478149414062</v>
      </c>
      <c r="T111" s="1">
        <v>17.883655548095703</v>
      </c>
      <c r="U111" s="1">
        <v>17.905570983886719</v>
      </c>
      <c r="V111" s="1">
        <v>67.838813781738281</v>
      </c>
      <c r="W111" s="1">
        <v>67.9229736328125</v>
      </c>
      <c r="X111" s="1">
        <v>500.164306640625</v>
      </c>
      <c r="Y111" s="1">
        <v>0.11210906505584717</v>
      </c>
      <c r="Z111" s="1">
        <v>0.11542694270610809</v>
      </c>
      <c r="AA111" s="1">
        <v>98.465827941894531</v>
      </c>
      <c r="AB111" s="1">
        <v>-0.22434186935424805</v>
      </c>
      <c r="AC111" s="1">
        <v>0.17903637886047363</v>
      </c>
      <c r="AD111" s="1">
        <v>1</v>
      </c>
      <c r="AE111" s="1">
        <v>-0.21956524252891541</v>
      </c>
      <c r="AF111" s="1">
        <v>2.737391471862793</v>
      </c>
      <c r="AG111" s="1">
        <v>1</v>
      </c>
      <c r="AH111" s="1">
        <v>0</v>
      </c>
      <c r="AI111" s="1">
        <v>0.15999999642372131</v>
      </c>
      <c r="AJ111" s="1">
        <v>111115</v>
      </c>
      <c r="AK111">
        <f t="shared" si="120"/>
        <v>0.83360717773437487</v>
      </c>
      <c r="AL111">
        <f t="shared" si="121"/>
        <v>1.8601942989198754E-5</v>
      </c>
      <c r="AM111">
        <f t="shared" si="122"/>
        <v>294.94359054565427</v>
      </c>
      <c r="AN111">
        <f t="shared" si="123"/>
        <v>294.78961791992185</v>
      </c>
      <c r="AO111">
        <f t="shared" si="124"/>
        <v>1.7937450008002287E-2</v>
      </c>
      <c r="AP111">
        <f t="shared" si="125"/>
        <v>-2.9787325552506863E-2</v>
      </c>
      <c r="AQ111">
        <f t="shared" si="126"/>
        <v>2.6202870994995835</v>
      </c>
      <c r="AR111">
        <f t="shared" si="127"/>
        <v>26.611131539419297</v>
      </c>
      <c r="AS111">
        <f t="shared" si="128"/>
        <v>8.7055605555325783</v>
      </c>
      <c r="AT111">
        <f t="shared" si="129"/>
        <v>21.716604232788086</v>
      </c>
      <c r="AU111">
        <f t="shared" si="130"/>
        <v>2.6079903904735691</v>
      </c>
      <c r="AV111">
        <f t="shared" si="131"/>
        <v>2.0892272579089823E-3</v>
      </c>
      <c r="AW111">
        <f t="shared" si="132"/>
        <v>1.7630868717007688</v>
      </c>
      <c r="AX111">
        <f t="shared" si="133"/>
        <v>0.84490351877280023</v>
      </c>
      <c r="AY111">
        <f t="shared" si="134"/>
        <v>1.3059051340124661E-3</v>
      </c>
      <c r="AZ111">
        <f t="shared" si="135"/>
        <v>99.928449063435977</v>
      </c>
      <c r="BA111">
        <f t="shared" si="136"/>
        <v>2.5292642931510616</v>
      </c>
      <c r="BB111">
        <f t="shared" si="137"/>
        <v>66.565896658036763</v>
      </c>
      <c r="BC111">
        <f t="shared" si="138"/>
        <v>401.63194944077588</v>
      </c>
      <c r="BD111">
        <f t="shared" si="139"/>
        <v>-1.3499183628052777E-3</v>
      </c>
    </row>
    <row r="112" spans="1:56" x14ac:dyDescent="0.25">
      <c r="A112" s="1">
        <v>48</v>
      </c>
      <c r="B112" s="1" t="s">
        <v>169</v>
      </c>
      <c r="C112" s="1">
        <v>23170.499962348491</v>
      </c>
      <c r="D112" s="1">
        <v>0</v>
      </c>
      <c r="E112">
        <f t="shared" si="112"/>
        <v>-0.79406259609930951</v>
      </c>
      <c r="F112">
        <f t="shared" si="113"/>
        <v>2.0835602967412613E-3</v>
      </c>
      <c r="G112">
        <f t="shared" si="114"/>
        <v>1001.3677538255532</v>
      </c>
      <c r="H112">
        <f t="shared" si="115"/>
        <v>1.8501576201143424E-2</v>
      </c>
      <c r="I112">
        <f t="shared" si="116"/>
        <v>0.85561861930156158</v>
      </c>
      <c r="J112">
        <f t="shared" si="117"/>
        <v>21.78941535949707</v>
      </c>
      <c r="K112" s="1">
        <v>6</v>
      </c>
      <c r="L112">
        <f t="shared" si="118"/>
        <v>1.4200000166893005</v>
      </c>
      <c r="M112" s="1">
        <v>1</v>
      </c>
      <c r="N112">
        <f t="shared" si="119"/>
        <v>2.8400000333786011</v>
      </c>
      <c r="O112" s="1">
        <v>21.638006210327148</v>
      </c>
      <c r="P112" s="1">
        <v>21.78941535949707</v>
      </c>
      <c r="Q112" s="1">
        <v>21.082015991210938</v>
      </c>
      <c r="R112" s="1">
        <v>400.23712158203125</v>
      </c>
      <c r="S112" s="1">
        <v>401.1807861328125</v>
      </c>
      <c r="T112" s="1">
        <v>17.891035079956055</v>
      </c>
      <c r="U112" s="1">
        <v>17.912832260131836</v>
      </c>
      <c r="V112" s="1">
        <v>67.881362915039063</v>
      </c>
      <c r="W112" s="1">
        <v>67.965316772460938</v>
      </c>
      <c r="X112" s="1">
        <v>500.16085815429688</v>
      </c>
      <c r="Y112" s="1">
        <v>0.10371767729520798</v>
      </c>
      <c r="Z112" s="1">
        <v>8.7302610278129578E-2</v>
      </c>
      <c r="AA112" s="1">
        <v>98.476905822753906</v>
      </c>
      <c r="AB112" s="1">
        <v>-0.22434186935424805</v>
      </c>
      <c r="AC112" s="1">
        <v>0.17903637886047363</v>
      </c>
      <c r="AD112" s="1">
        <v>1</v>
      </c>
      <c r="AE112" s="1">
        <v>-0.21956524252891541</v>
      </c>
      <c r="AF112" s="1">
        <v>2.737391471862793</v>
      </c>
      <c r="AG112" s="1">
        <v>1</v>
      </c>
      <c r="AH112" s="1">
        <v>0</v>
      </c>
      <c r="AI112" s="1">
        <v>0.15999999642372131</v>
      </c>
      <c r="AJ112" s="1">
        <v>111115</v>
      </c>
      <c r="AK112">
        <f t="shared" si="120"/>
        <v>0.83360143025716138</v>
      </c>
      <c r="AL112">
        <f t="shared" si="121"/>
        <v>1.8501576201143423E-5</v>
      </c>
      <c r="AM112">
        <f t="shared" si="122"/>
        <v>294.93941535949705</v>
      </c>
      <c r="AN112">
        <f t="shared" si="123"/>
        <v>294.78800621032713</v>
      </c>
      <c r="AO112">
        <f t="shared" si="124"/>
        <v>1.6594827996309958E-2</v>
      </c>
      <c r="AP112">
        <f t="shared" si="125"/>
        <v>-2.9413242180902913E-2</v>
      </c>
      <c r="AQ112">
        <f t="shared" si="126"/>
        <v>2.6196189148013524</v>
      </c>
      <c r="AR112">
        <f t="shared" si="127"/>
        <v>26.60135280363437</v>
      </c>
      <c r="AS112">
        <f t="shared" si="128"/>
        <v>8.6885205435025341</v>
      </c>
      <c r="AT112">
        <f t="shared" si="129"/>
        <v>21.713710784912109</v>
      </c>
      <c r="AU112">
        <f t="shared" si="130"/>
        <v>2.607529218573664</v>
      </c>
      <c r="AV112">
        <f t="shared" si="131"/>
        <v>2.0820328175637248E-3</v>
      </c>
      <c r="AW112">
        <f t="shared" si="132"/>
        <v>1.7640002954997909</v>
      </c>
      <c r="AX112">
        <f t="shared" si="133"/>
        <v>0.84352892307387317</v>
      </c>
      <c r="AY112">
        <f t="shared" si="134"/>
        <v>1.3014076592800295E-3</v>
      </c>
      <c r="AZ112">
        <f t="shared" si="135"/>
        <v>98.611597987421632</v>
      </c>
      <c r="BA112">
        <f t="shared" si="136"/>
        <v>2.4960511281665578</v>
      </c>
      <c r="BB112">
        <f t="shared" si="137"/>
        <v>66.619031534848176</v>
      </c>
      <c r="BC112">
        <f t="shared" si="138"/>
        <v>401.55824546102906</v>
      </c>
      <c r="BD112">
        <f t="shared" si="139"/>
        <v>-1.3173601022548841E-3</v>
      </c>
    </row>
    <row r="113" spans="1:56" x14ac:dyDescent="0.25">
      <c r="A113" s="1">
        <v>49</v>
      </c>
      <c r="B113" s="1" t="s">
        <v>170</v>
      </c>
      <c r="C113" s="1">
        <v>23770.99994892627</v>
      </c>
      <c r="D113" s="1">
        <v>0</v>
      </c>
      <c r="E113">
        <f t="shared" si="112"/>
        <v>-0.7608126913097083</v>
      </c>
      <c r="F113">
        <f t="shared" si="113"/>
        <v>2.4414120546102465E-3</v>
      </c>
      <c r="G113">
        <f t="shared" si="114"/>
        <v>890.9866820920322</v>
      </c>
      <c r="H113">
        <f t="shared" si="115"/>
        <v>2.1542296746689445E-2</v>
      </c>
      <c r="I113">
        <f t="shared" si="116"/>
        <v>0.8504726648009191</v>
      </c>
      <c r="J113">
        <f t="shared" si="117"/>
        <v>21.766109466552734</v>
      </c>
      <c r="K113" s="1">
        <v>6</v>
      </c>
      <c r="L113">
        <f t="shared" si="118"/>
        <v>1.4200000166893005</v>
      </c>
      <c r="M113" s="1">
        <v>1</v>
      </c>
      <c r="N113">
        <f t="shared" si="119"/>
        <v>2.8400000333786011</v>
      </c>
      <c r="O113" s="1">
        <v>21.631950378417969</v>
      </c>
      <c r="P113" s="1">
        <v>21.766109466552734</v>
      </c>
      <c r="Q113" s="1">
        <v>21.081764221191406</v>
      </c>
      <c r="R113" s="1">
        <v>400.24014282226562</v>
      </c>
      <c r="S113" s="1">
        <v>401.1424560546875</v>
      </c>
      <c r="T113" s="1">
        <v>17.898956298828125</v>
      </c>
      <c r="U113" s="1">
        <v>17.924335479736328</v>
      </c>
      <c r="V113" s="1">
        <v>67.947502136230469</v>
      </c>
      <c r="W113" s="1">
        <v>68.042762756347656</v>
      </c>
      <c r="X113" s="1">
        <v>500.16189575195312</v>
      </c>
      <c r="Y113" s="1">
        <v>0.14644753932952881</v>
      </c>
      <c r="Z113" s="1">
        <v>0.1257183700799942</v>
      </c>
      <c r="AA113" s="1">
        <v>98.492866516113281</v>
      </c>
      <c r="AB113" s="1">
        <v>-0.22434186935424805</v>
      </c>
      <c r="AC113" s="1">
        <v>0.17903637886047363</v>
      </c>
      <c r="AD113" s="1">
        <v>1</v>
      </c>
      <c r="AE113" s="1">
        <v>-0.21956524252891541</v>
      </c>
      <c r="AF113" s="1">
        <v>2.737391471862793</v>
      </c>
      <c r="AG113" s="1">
        <v>1</v>
      </c>
      <c r="AH113" s="1">
        <v>0</v>
      </c>
      <c r="AI113" s="1">
        <v>0.15999999642372131</v>
      </c>
      <c r="AJ113" s="1">
        <v>111115</v>
      </c>
      <c r="AK113">
        <f t="shared" si="120"/>
        <v>0.83360315958658848</v>
      </c>
      <c r="AL113">
        <f t="shared" si="121"/>
        <v>2.1542296746689444E-5</v>
      </c>
      <c r="AM113">
        <f t="shared" si="122"/>
        <v>294.91610946655271</v>
      </c>
      <c r="AN113">
        <f t="shared" si="123"/>
        <v>294.78195037841795</v>
      </c>
      <c r="AO113">
        <f t="shared" si="124"/>
        <v>2.3431605768987396E-2</v>
      </c>
      <c r="AP113">
        <f t="shared" si="125"/>
        <v>-2.8658210063118618E-2</v>
      </c>
      <c r="AQ113">
        <f t="shared" si="126"/>
        <v>2.6158918465966225</v>
      </c>
      <c r="AR113">
        <f t="shared" si="127"/>
        <v>26.55920107847269</v>
      </c>
      <c r="AS113">
        <f t="shared" si="128"/>
        <v>8.6348655987363614</v>
      </c>
      <c r="AT113">
        <f t="shared" si="129"/>
        <v>21.699029922485352</v>
      </c>
      <c r="AU113">
        <f t="shared" si="130"/>
        <v>2.605190410657773</v>
      </c>
      <c r="AV113">
        <f t="shared" si="131"/>
        <v>2.439315092215481E-3</v>
      </c>
      <c r="AW113">
        <f t="shared" si="132"/>
        <v>1.7654191817957035</v>
      </c>
      <c r="AX113">
        <f t="shared" si="133"/>
        <v>0.83977122886206956</v>
      </c>
      <c r="AY113">
        <f t="shared" si="134"/>
        <v>1.5247601930256623E-3</v>
      </c>
      <c r="AZ113">
        <f t="shared" si="135"/>
        <v>87.755832346925189</v>
      </c>
      <c r="BA113">
        <f t="shared" si="136"/>
        <v>2.2211228670608842</v>
      </c>
      <c r="BB113">
        <f t="shared" si="137"/>
        <v>66.777224426238121</v>
      </c>
      <c r="BC113">
        <f t="shared" si="138"/>
        <v>401.5041099706018</v>
      </c>
      <c r="BD113">
        <f t="shared" si="139"/>
        <v>-1.2653658722855555E-3</v>
      </c>
    </row>
    <row r="114" spans="1:56" x14ac:dyDescent="0.25">
      <c r="A114" s="1" t="s">
        <v>10</v>
      </c>
      <c r="B114" s="1" t="s">
        <v>171</v>
      </c>
    </row>
    <row r="115" spans="1:56" x14ac:dyDescent="0.25">
      <c r="A115" s="1">
        <v>50</v>
      </c>
      <c r="B115" s="1" t="s">
        <v>172</v>
      </c>
      <c r="C115" s="1">
        <v>24369.000016026199</v>
      </c>
      <c r="D115" s="1">
        <v>0</v>
      </c>
      <c r="E115">
        <f t="shared" ref="E115:E120" si="140">(R115-S115*(1000-T115)/(1000-U115))*AK115</f>
        <v>-0.30702029743390102</v>
      </c>
      <c r="F115">
        <f t="shared" ref="F115:F120" si="141">IF(AV115&lt;&gt;0,1/(1/AV115-1/N115),0)</f>
        <v>1.0063078580012283E-3</v>
      </c>
      <c r="G115">
        <f t="shared" ref="G115:G120" si="142">((AY115-AL115/2)*S115-E115)/(AY115+AL115/2)</f>
        <v>880.32404445248835</v>
      </c>
      <c r="H115">
        <f t="shared" ref="H115:H120" si="143">AL115*1000</f>
        <v>8.9276354712802437E-3</v>
      </c>
      <c r="I115">
        <f t="shared" ref="I115:I120" si="144">(AQ115-AW115)</f>
        <v>0.85474777651823119</v>
      </c>
      <c r="J115">
        <f t="shared" ref="J115:J120" si="145">(P115+AP115*D115)</f>
        <v>21.785781860351563</v>
      </c>
      <c r="K115" s="1">
        <v>6</v>
      </c>
      <c r="L115">
        <f t="shared" ref="L115:L120" si="146">(K115*AE115+AF115)</f>
        <v>1.4200000166893005</v>
      </c>
      <c r="M115" s="1">
        <v>1</v>
      </c>
      <c r="N115">
        <f t="shared" ref="N115:N120" si="147">L115*(M115+1)*(M115+1)/(M115*M115+1)</f>
        <v>2.8400000333786011</v>
      </c>
      <c r="O115" s="1">
        <v>21.631719589233398</v>
      </c>
      <c r="P115" s="1">
        <v>21.785781860351563</v>
      </c>
      <c r="Q115" s="1">
        <v>21.081132888793945</v>
      </c>
      <c r="R115" s="1">
        <v>400.75628662109375</v>
      </c>
      <c r="S115" s="1">
        <v>401.12026977539062</v>
      </c>
      <c r="T115" s="1">
        <v>17.900463104248047</v>
      </c>
      <c r="U115" s="1">
        <v>17.910980224609375</v>
      </c>
      <c r="V115" s="1">
        <v>67.963523864746094</v>
      </c>
      <c r="W115" s="1">
        <v>68.0042724609375</v>
      </c>
      <c r="X115" s="1">
        <v>500.19772338867187</v>
      </c>
      <c r="Y115" s="1">
        <v>8.3225302398204803E-2</v>
      </c>
      <c r="Z115" s="1">
        <v>8.6421169340610504E-2</v>
      </c>
      <c r="AA115" s="1">
        <v>98.503250122070313</v>
      </c>
      <c r="AB115" s="1">
        <v>-0.12476301193237305</v>
      </c>
      <c r="AC115" s="1">
        <v>0.16644787788391113</v>
      </c>
      <c r="AD115" s="1">
        <v>1</v>
      </c>
      <c r="AE115" s="1">
        <v>-0.21956524252891541</v>
      </c>
      <c r="AF115" s="1">
        <v>2.737391471862793</v>
      </c>
      <c r="AG115" s="1">
        <v>1</v>
      </c>
      <c r="AH115" s="1">
        <v>0</v>
      </c>
      <c r="AI115" s="1">
        <v>0.15999999642372131</v>
      </c>
      <c r="AJ115" s="1">
        <v>111115</v>
      </c>
      <c r="AK115">
        <f t="shared" ref="AK115:AK120" si="148">X115*0.000001/(K115*0.0001)</f>
        <v>0.83366287231445302</v>
      </c>
      <c r="AL115">
        <f t="shared" ref="AL115:AL120" si="149">(U115-T115)/(1000-U115)*AK115</f>
        <v>8.9276354712802446E-6</v>
      </c>
      <c r="AM115">
        <f t="shared" ref="AM115:AM120" si="150">(P115+273.15)</f>
        <v>294.93578186035154</v>
      </c>
      <c r="AN115">
        <f t="shared" ref="AN115:AN120" si="151">(O115+273.15)</f>
        <v>294.78171958923338</v>
      </c>
      <c r="AO115">
        <f t="shared" ref="AO115:AO120" si="152">(Y115*AG115+Z115*AH115)*AI115</f>
        <v>1.3316048086075893E-2</v>
      </c>
      <c r="AP115">
        <f t="shared" ref="AP115:AP120" si="153">((AO115+0.00000010773*(AN115^4-AM115^4))-AL115*44100)/(L115*51.4+0.00000043092*AM115^3)</f>
        <v>-2.4776409437835711E-2</v>
      </c>
      <c r="AQ115">
        <f t="shared" ref="AQ115:AQ120" si="154">0.61365*EXP(17.502*J115/(240.97+J115))</f>
        <v>2.6190375415143836</v>
      </c>
      <c r="AR115">
        <f t="shared" ref="AR115:AR120" si="155">AQ115*1000/AA115</f>
        <v>26.588336306352705</v>
      </c>
      <c r="AS115">
        <f t="shared" ref="AS115:AS120" si="156">(AR115-U115)</f>
        <v>8.67735608174333</v>
      </c>
      <c r="AT115">
        <f t="shared" ref="AT115:AT120" si="157">IF(D115,P115,(O115+P115)/2)</f>
        <v>21.70875072479248</v>
      </c>
      <c r="AU115">
        <f t="shared" ref="AU115:AU120" si="158">0.61365*EXP(17.502*AT115/(240.97+AT115))</f>
        <v>2.6067388259718247</v>
      </c>
      <c r="AV115">
        <f t="shared" ref="AV115:AV120" si="159">IF(AS115&lt;&gt;0,(1000-(AR115+U115)/2)/AS115*AL115,0)</f>
        <v>1.005951415465224E-3</v>
      </c>
      <c r="AW115">
        <f t="shared" ref="AW115:AW120" si="160">U115*AA115/1000</f>
        <v>1.7642897649961524</v>
      </c>
      <c r="AX115">
        <f t="shared" ref="AX115:AX120" si="161">(AU115-AW115)</f>
        <v>0.84244906097567229</v>
      </c>
      <c r="AY115">
        <f t="shared" ref="AY115:AY120" si="162">1/(1.6/F115+1.37/N115)</f>
        <v>6.2875164908673899E-4</v>
      </c>
      <c r="AZ115">
        <f t="shared" ref="AZ115:AZ120" si="163">G115*AA115*0.001</f>
        <v>86.714779539176007</v>
      </c>
      <c r="BA115">
        <f t="shared" ref="BA115:BA120" si="164">G115/S115</f>
        <v>2.1946635729613724</v>
      </c>
      <c r="BB115">
        <f t="shared" ref="BB115:BB120" si="165">(1-AL115*AA115/AQ115/F115)*100</f>
        <v>66.633210487826219</v>
      </c>
      <c r="BC115">
        <f t="shared" ref="BC115:BC120" si="166">(S115-E115/(N115/1.35))</f>
        <v>401.26621252069498</v>
      </c>
      <c r="BD115">
        <f t="shared" ref="BD115:BD120" si="167">E115*BB115/100/BC115</f>
        <v>-5.0982982031892471E-4</v>
      </c>
    </row>
    <row r="116" spans="1:56" x14ac:dyDescent="0.25">
      <c r="A116" s="1">
        <v>51</v>
      </c>
      <c r="B116" s="1" t="s">
        <v>173</v>
      </c>
      <c r="C116" s="1">
        <v>24969.500002603978</v>
      </c>
      <c r="D116" s="1">
        <v>0</v>
      </c>
      <c r="E116">
        <f t="shared" si="140"/>
        <v>-0.89616124354952353</v>
      </c>
      <c r="F116">
        <f t="shared" si="141"/>
        <v>1.1461201744979289E-3</v>
      </c>
      <c r="G116">
        <f t="shared" si="142"/>
        <v>1638.3577817870237</v>
      </c>
      <c r="H116">
        <f t="shared" si="143"/>
        <v>1.0126835522707503E-2</v>
      </c>
      <c r="I116">
        <f t="shared" si="144"/>
        <v>0.85147269530229397</v>
      </c>
      <c r="J116">
        <f t="shared" si="145"/>
        <v>21.73692512512207</v>
      </c>
      <c r="K116" s="1">
        <v>6</v>
      </c>
      <c r="L116">
        <f t="shared" si="146"/>
        <v>1.4200000166893005</v>
      </c>
      <c r="M116" s="1">
        <v>1</v>
      </c>
      <c r="N116">
        <f t="shared" si="147"/>
        <v>2.8400000333786011</v>
      </c>
      <c r="O116" s="1">
        <v>21.621971130371094</v>
      </c>
      <c r="P116" s="1">
        <v>21.73692512512207</v>
      </c>
      <c r="Q116" s="1">
        <v>21.080356597900391</v>
      </c>
      <c r="R116" s="1">
        <v>400.22406005859375</v>
      </c>
      <c r="S116" s="1">
        <v>401.29415893554687</v>
      </c>
      <c r="T116" s="1">
        <v>17.851217269897461</v>
      </c>
      <c r="U116" s="1">
        <v>17.863147735595703</v>
      </c>
      <c r="V116" s="1">
        <v>67.821846008300781</v>
      </c>
      <c r="W116" s="1">
        <v>67.867042541503906</v>
      </c>
      <c r="X116" s="1">
        <v>500.1953125</v>
      </c>
      <c r="Y116" s="1">
        <v>0.10134751349687576</v>
      </c>
      <c r="Z116" s="1">
        <v>8.7521128356456757E-2</v>
      </c>
      <c r="AA116" s="1">
        <v>98.513351440429688</v>
      </c>
      <c r="AB116" s="1">
        <v>-0.12476301193237305</v>
      </c>
      <c r="AC116" s="1">
        <v>0.16644787788391113</v>
      </c>
      <c r="AD116" s="1">
        <v>1</v>
      </c>
      <c r="AE116" s="1">
        <v>-0.21956524252891541</v>
      </c>
      <c r="AF116" s="1">
        <v>2.737391471862793</v>
      </c>
      <c r="AG116" s="1">
        <v>1</v>
      </c>
      <c r="AH116" s="1">
        <v>0</v>
      </c>
      <c r="AI116" s="1">
        <v>0.15999999642372131</v>
      </c>
      <c r="AJ116" s="1">
        <v>111115</v>
      </c>
      <c r="AK116">
        <f t="shared" si="148"/>
        <v>0.83365885416666652</v>
      </c>
      <c r="AL116">
        <f t="shared" si="149"/>
        <v>1.0126835522707503E-5</v>
      </c>
      <c r="AM116">
        <f t="shared" si="150"/>
        <v>294.88692512512205</v>
      </c>
      <c r="AN116">
        <f t="shared" si="151"/>
        <v>294.77197113037107</v>
      </c>
      <c r="AO116">
        <f t="shared" si="152"/>
        <v>1.621560179705317E-2</v>
      </c>
      <c r="AP116">
        <f t="shared" si="153"/>
        <v>-2.0227505794904461E-2</v>
      </c>
      <c r="AQ116">
        <f t="shared" si="154"/>
        <v>2.6112312460113491</v>
      </c>
      <c r="AR116">
        <f t="shared" si="155"/>
        <v>26.506369013243262</v>
      </c>
      <c r="AS116">
        <f t="shared" si="156"/>
        <v>8.6432212776475588</v>
      </c>
      <c r="AT116">
        <f t="shared" si="157"/>
        <v>21.679448127746582</v>
      </c>
      <c r="AU116">
        <f t="shared" si="158"/>
        <v>2.6020736938308904</v>
      </c>
      <c r="AV116">
        <f t="shared" si="159"/>
        <v>1.1456578288868986E-3</v>
      </c>
      <c r="AW116">
        <f t="shared" si="160"/>
        <v>1.7597585507090552</v>
      </c>
      <c r="AX116">
        <f t="shared" si="161"/>
        <v>0.8423151431218352</v>
      </c>
      <c r="AY116">
        <f t="shared" si="162"/>
        <v>7.160776675689569E-4</v>
      </c>
      <c r="AZ116">
        <f t="shared" si="163"/>
        <v>161.4001159423479</v>
      </c>
      <c r="BA116">
        <f t="shared" si="164"/>
        <v>4.082685345166376</v>
      </c>
      <c r="BB116">
        <f t="shared" si="165"/>
        <v>66.665544978371742</v>
      </c>
      <c r="BC116">
        <f t="shared" si="166"/>
        <v>401.72015107095984</v>
      </c>
      <c r="BD116">
        <f t="shared" si="167"/>
        <v>-1.4871815001177597E-3</v>
      </c>
    </row>
    <row r="117" spans="1:56" x14ac:dyDescent="0.25">
      <c r="A117" s="1">
        <v>52</v>
      </c>
      <c r="B117" s="1" t="s">
        <v>174</v>
      </c>
      <c r="C117" s="1">
        <v>25569.999989181757</v>
      </c>
      <c r="D117" s="1">
        <v>0</v>
      </c>
      <c r="E117">
        <f t="shared" si="140"/>
        <v>-0.88024444373161681</v>
      </c>
      <c r="F117">
        <f t="shared" si="141"/>
        <v>9.2168180979862002E-4</v>
      </c>
      <c r="G117">
        <f t="shared" si="142"/>
        <v>1913.317491227034</v>
      </c>
      <c r="H117">
        <f t="shared" si="143"/>
        <v>8.1796618173620647E-3</v>
      </c>
      <c r="I117">
        <f t="shared" si="144"/>
        <v>0.85511673860956861</v>
      </c>
      <c r="J117">
        <f t="shared" si="145"/>
        <v>21.776132583618164</v>
      </c>
      <c r="K117" s="1">
        <v>6</v>
      </c>
      <c r="L117">
        <f t="shared" si="146"/>
        <v>1.4200000166893005</v>
      </c>
      <c r="M117" s="1">
        <v>1</v>
      </c>
      <c r="N117">
        <f t="shared" si="147"/>
        <v>2.8400000333786011</v>
      </c>
      <c r="O117" s="1">
        <v>21.63134765625</v>
      </c>
      <c r="P117" s="1">
        <v>21.776132583618164</v>
      </c>
      <c r="Q117" s="1">
        <v>21.081727981567383</v>
      </c>
      <c r="R117" s="1">
        <v>400.21200561523437</v>
      </c>
      <c r="S117" s="1">
        <v>401.263916015625</v>
      </c>
      <c r="T117" s="1">
        <v>17.880165100097656</v>
      </c>
      <c r="U117" s="1">
        <v>17.889801025390625</v>
      </c>
      <c r="V117" s="1">
        <v>67.89227294921875</v>
      </c>
      <c r="W117" s="1">
        <v>67.928520202636719</v>
      </c>
      <c r="X117" s="1">
        <v>500.211181640625</v>
      </c>
      <c r="Y117" s="1">
        <v>6.7932747304439545E-2</v>
      </c>
      <c r="Z117" s="1">
        <v>6.0166459530591965E-2</v>
      </c>
      <c r="AA117" s="1">
        <v>98.512969970703125</v>
      </c>
      <c r="AB117" s="1">
        <v>-0.12476301193237305</v>
      </c>
      <c r="AC117" s="1">
        <v>0.16644787788391113</v>
      </c>
      <c r="AD117" s="1">
        <v>1</v>
      </c>
      <c r="AE117" s="1">
        <v>-0.21956524252891541</v>
      </c>
      <c r="AF117" s="1">
        <v>2.737391471862793</v>
      </c>
      <c r="AG117" s="1">
        <v>1</v>
      </c>
      <c r="AH117" s="1">
        <v>0</v>
      </c>
      <c r="AI117" s="1">
        <v>0.15999999642372131</v>
      </c>
      <c r="AJ117" s="1">
        <v>111115</v>
      </c>
      <c r="AK117">
        <f t="shared" si="148"/>
        <v>0.8336853027343748</v>
      </c>
      <c r="AL117">
        <f t="shared" si="149"/>
        <v>8.1796618173620648E-6</v>
      </c>
      <c r="AM117">
        <f t="shared" si="150"/>
        <v>294.92613258361814</v>
      </c>
      <c r="AN117">
        <f t="shared" si="151"/>
        <v>294.78134765624998</v>
      </c>
      <c r="AO117">
        <f t="shared" si="152"/>
        <v>1.0869239325763891E-2</v>
      </c>
      <c r="AP117">
        <f t="shared" si="153"/>
        <v>-2.3192935668702255E-2</v>
      </c>
      <c r="AQ117">
        <f t="shared" si="154"/>
        <v>2.6174941698057292</v>
      </c>
      <c r="AR117">
        <f t="shared" si="155"/>
        <v>26.570046264813136</v>
      </c>
      <c r="AS117">
        <f t="shared" si="156"/>
        <v>8.6802452394225114</v>
      </c>
      <c r="AT117">
        <f t="shared" si="157"/>
        <v>21.703740119934082</v>
      </c>
      <c r="AU117">
        <f t="shared" si="158"/>
        <v>2.6059405919580905</v>
      </c>
      <c r="AV117">
        <f t="shared" si="159"/>
        <v>9.213827880572E-4</v>
      </c>
      <c r="AW117">
        <f t="shared" si="160"/>
        <v>1.7623774311961606</v>
      </c>
      <c r="AX117">
        <f t="shared" si="161"/>
        <v>0.84356316076192983</v>
      </c>
      <c r="AY117">
        <f t="shared" si="162"/>
        <v>5.7589110030699061E-4</v>
      </c>
      <c r="AZ117">
        <f t="shared" si="163"/>
        <v>188.48658855766985</v>
      </c>
      <c r="BA117">
        <f t="shared" si="164"/>
        <v>4.7682271314735676</v>
      </c>
      <c r="BB117">
        <f t="shared" si="165"/>
        <v>66.598803730873527</v>
      </c>
      <c r="BC117">
        <f t="shared" si="166"/>
        <v>401.68234206670638</v>
      </c>
      <c r="BD117">
        <f t="shared" si="167"/>
        <v>-1.4594424699290983E-3</v>
      </c>
    </row>
    <row r="118" spans="1:56" x14ac:dyDescent="0.25">
      <c r="A118" s="1">
        <v>53</v>
      </c>
      <c r="B118" s="1" t="s">
        <v>175</v>
      </c>
      <c r="C118" s="1">
        <v>26170.499975759536</v>
      </c>
      <c r="D118" s="1">
        <v>0</v>
      </c>
      <c r="E118">
        <f t="shared" si="140"/>
        <v>-0.87333026001705383</v>
      </c>
      <c r="F118">
        <f t="shared" si="141"/>
        <v>1.1436010809184691E-3</v>
      </c>
      <c r="G118">
        <f t="shared" si="142"/>
        <v>1609.2814773989876</v>
      </c>
      <c r="H118">
        <f t="shared" si="143"/>
        <v>1.0107368246545446E-2</v>
      </c>
      <c r="I118">
        <f t="shared" si="144"/>
        <v>0.85177449161497365</v>
      </c>
      <c r="J118">
        <f t="shared" si="145"/>
        <v>21.756465911865234</v>
      </c>
      <c r="K118" s="1">
        <v>6</v>
      </c>
      <c r="L118">
        <f t="shared" si="146"/>
        <v>1.4200000166893005</v>
      </c>
      <c r="M118" s="1">
        <v>1</v>
      </c>
      <c r="N118">
        <f t="shared" si="147"/>
        <v>2.8400000333786011</v>
      </c>
      <c r="O118" s="1">
        <v>21.624458312988281</v>
      </c>
      <c r="P118" s="1">
        <v>21.756465911865234</v>
      </c>
      <c r="Q118" s="1">
        <v>21.082546234130859</v>
      </c>
      <c r="R118" s="1">
        <v>400.170654296875</v>
      </c>
      <c r="S118" s="1">
        <v>401.21340942382812</v>
      </c>
      <c r="T118" s="1">
        <v>17.877922058105469</v>
      </c>
      <c r="U118" s="1">
        <v>17.889829635620117</v>
      </c>
      <c r="V118" s="1">
        <v>67.920425415039063</v>
      </c>
      <c r="W118" s="1">
        <v>67.965347290039063</v>
      </c>
      <c r="X118" s="1">
        <v>500.17977905273438</v>
      </c>
      <c r="Y118" s="1">
        <v>9.9439889192581177E-2</v>
      </c>
      <c r="Z118" s="1">
        <v>0.14897148311138153</v>
      </c>
      <c r="AA118" s="1">
        <v>98.523941040039063</v>
      </c>
      <c r="AB118" s="1">
        <v>-0.12476301193237305</v>
      </c>
      <c r="AC118" s="1">
        <v>0.16644787788391113</v>
      </c>
      <c r="AD118" s="1">
        <v>1</v>
      </c>
      <c r="AE118" s="1">
        <v>-0.21956524252891541</v>
      </c>
      <c r="AF118" s="1">
        <v>2.737391471862793</v>
      </c>
      <c r="AG118" s="1">
        <v>1</v>
      </c>
      <c r="AH118" s="1">
        <v>0</v>
      </c>
      <c r="AI118" s="1">
        <v>0.15999999642372131</v>
      </c>
      <c r="AJ118" s="1">
        <v>111115</v>
      </c>
      <c r="AK118">
        <f t="shared" si="148"/>
        <v>0.83363296508789053</v>
      </c>
      <c r="AL118">
        <f t="shared" si="149"/>
        <v>1.0107368246545446E-5</v>
      </c>
      <c r="AM118">
        <f t="shared" si="150"/>
        <v>294.90646591186521</v>
      </c>
      <c r="AN118">
        <f t="shared" si="151"/>
        <v>294.77445831298826</v>
      </c>
      <c r="AO118">
        <f t="shared" si="152"/>
        <v>1.5910381915188232E-2</v>
      </c>
      <c r="AP118">
        <f t="shared" si="153"/>
        <v>-2.2463319132976174E-2</v>
      </c>
      <c r="AQ118">
        <f t="shared" si="154"/>
        <v>2.6143510118511535</v>
      </c>
      <c r="AR118">
        <f t="shared" si="155"/>
        <v>26.535185095658218</v>
      </c>
      <c r="AS118">
        <f t="shared" si="156"/>
        <v>8.6453554600381004</v>
      </c>
      <c r="AT118">
        <f t="shared" si="157"/>
        <v>21.690462112426758</v>
      </c>
      <c r="AU118">
        <f t="shared" si="158"/>
        <v>2.6038263218052262</v>
      </c>
      <c r="AV118">
        <f t="shared" si="159"/>
        <v>1.1431407650736752E-3</v>
      </c>
      <c r="AW118">
        <f t="shared" si="160"/>
        <v>1.7625765202361798</v>
      </c>
      <c r="AX118">
        <f t="shared" si="161"/>
        <v>0.84124980156904638</v>
      </c>
      <c r="AY118">
        <f t="shared" si="162"/>
        <v>7.14504320418264E-4</v>
      </c>
      <c r="AZ118">
        <f t="shared" si="163"/>
        <v>158.5527533960848</v>
      </c>
      <c r="BA118">
        <f t="shared" si="164"/>
        <v>4.0110361209263514</v>
      </c>
      <c r="BB118">
        <f t="shared" si="165"/>
        <v>66.692548031792825</v>
      </c>
      <c r="BC118">
        <f t="shared" si="166"/>
        <v>401.62854880311204</v>
      </c>
      <c r="BD118">
        <f t="shared" si="167"/>
        <v>-1.4502111587281208E-3</v>
      </c>
    </row>
    <row r="119" spans="1:56" x14ac:dyDescent="0.25">
      <c r="A119" s="1">
        <v>54</v>
      </c>
      <c r="B119" s="1" t="s">
        <v>176</v>
      </c>
      <c r="C119" s="1">
        <v>26770.999962337315</v>
      </c>
      <c r="D119" s="1">
        <v>0</v>
      </c>
      <c r="E119">
        <f t="shared" si="140"/>
        <v>-0.78885249991889506</v>
      </c>
      <c r="F119">
        <f t="shared" si="141"/>
        <v>1.3758605270710808E-3</v>
      </c>
      <c r="G119">
        <f t="shared" si="142"/>
        <v>1306.8434895621692</v>
      </c>
      <c r="H119">
        <f t="shared" si="143"/>
        <v>1.2140322408630735E-2</v>
      </c>
      <c r="I119">
        <f t="shared" si="144"/>
        <v>0.85055109660851969</v>
      </c>
      <c r="J119">
        <f t="shared" si="145"/>
        <v>21.737407684326172</v>
      </c>
      <c r="K119" s="1">
        <v>6</v>
      </c>
      <c r="L119">
        <f t="shared" si="146"/>
        <v>1.4200000166893005</v>
      </c>
      <c r="M119" s="1">
        <v>1</v>
      </c>
      <c r="N119">
        <f t="shared" si="147"/>
        <v>2.8400000333786011</v>
      </c>
      <c r="O119" s="1">
        <v>21.618579864501953</v>
      </c>
      <c r="P119" s="1">
        <v>21.737407684326172</v>
      </c>
      <c r="Q119" s="1">
        <v>21.081104278564453</v>
      </c>
      <c r="R119" s="1">
        <v>400.22103881835937</v>
      </c>
      <c r="S119" s="1">
        <v>401.1614990234375</v>
      </c>
      <c r="T119" s="1">
        <v>17.855569839477539</v>
      </c>
      <c r="U119" s="1">
        <v>17.869873046875</v>
      </c>
      <c r="V119" s="1">
        <v>67.865287780761719</v>
      </c>
      <c r="W119" s="1">
        <v>67.919906616210938</v>
      </c>
      <c r="X119" s="1">
        <v>500.16934204101562</v>
      </c>
      <c r="Y119" s="1">
        <v>0.13744501769542694</v>
      </c>
      <c r="Z119" s="1">
        <v>0.11007910221815109</v>
      </c>
      <c r="AA119" s="1">
        <v>98.532157897949219</v>
      </c>
      <c r="AB119" s="1">
        <v>-0.12476301193237305</v>
      </c>
      <c r="AC119" s="1">
        <v>0.16644787788391113</v>
      </c>
      <c r="AD119" s="1">
        <v>1</v>
      </c>
      <c r="AE119" s="1">
        <v>-0.21956524252891541</v>
      </c>
      <c r="AF119" s="1">
        <v>2.737391471862793</v>
      </c>
      <c r="AG119" s="1">
        <v>1</v>
      </c>
      <c r="AH119" s="1">
        <v>0</v>
      </c>
      <c r="AI119" s="1">
        <v>0.15999999642372131</v>
      </c>
      <c r="AJ119" s="1">
        <v>111115</v>
      </c>
      <c r="AK119">
        <f t="shared" si="148"/>
        <v>0.83361557006835929</v>
      </c>
      <c r="AL119">
        <f t="shared" si="149"/>
        <v>1.2140322408630735E-5</v>
      </c>
      <c r="AM119">
        <f t="shared" si="150"/>
        <v>294.88740768432615</v>
      </c>
      <c r="AN119">
        <f t="shared" si="151"/>
        <v>294.76857986450193</v>
      </c>
      <c r="AO119">
        <f t="shared" si="152"/>
        <v>2.1991202339726623E-2</v>
      </c>
      <c r="AP119">
        <f t="shared" si="153"/>
        <v>-2.1724202221138147E-2</v>
      </c>
      <c r="AQ119">
        <f t="shared" si="154"/>
        <v>2.6113082492795141</v>
      </c>
      <c r="AR119">
        <f t="shared" si="155"/>
        <v>26.502091347517968</v>
      </c>
      <c r="AS119">
        <f t="shared" si="156"/>
        <v>8.6322183006429682</v>
      </c>
      <c r="AT119">
        <f t="shared" si="157"/>
        <v>21.677993774414063</v>
      </c>
      <c r="AU119">
        <f t="shared" si="158"/>
        <v>2.6018423434110334</v>
      </c>
      <c r="AV119">
        <f t="shared" si="159"/>
        <v>1.3751943032905482E-3</v>
      </c>
      <c r="AW119">
        <f t="shared" si="160"/>
        <v>1.7607571526709944</v>
      </c>
      <c r="AX119">
        <f t="shared" si="161"/>
        <v>0.84108519074003896</v>
      </c>
      <c r="AY119">
        <f t="shared" si="162"/>
        <v>8.5955627078035998E-4</v>
      </c>
      <c r="AZ119">
        <f t="shared" si="163"/>
        <v>128.7661090614466</v>
      </c>
      <c r="BA119">
        <f t="shared" si="164"/>
        <v>3.2576493326091049</v>
      </c>
      <c r="BB119">
        <f t="shared" si="165"/>
        <v>66.705257323875628</v>
      </c>
      <c r="BC119">
        <f t="shared" si="166"/>
        <v>401.53648172145654</v>
      </c>
      <c r="BD119">
        <f t="shared" si="167"/>
        <v>-1.3104813981553753E-3</v>
      </c>
    </row>
    <row r="120" spans="1:56" x14ac:dyDescent="0.25">
      <c r="A120" s="1">
        <v>55</v>
      </c>
      <c r="B120" s="1" t="s">
        <v>177</v>
      </c>
      <c r="C120" s="1">
        <v>27371.499948915094</v>
      </c>
      <c r="D120" s="1">
        <v>0</v>
      </c>
      <c r="E120">
        <f t="shared" si="140"/>
        <v>-0.8554035753553787</v>
      </c>
      <c r="F120">
        <f t="shared" si="141"/>
        <v>1.1756954659269991E-3</v>
      </c>
      <c r="G120">
        <f t="shared" si="142"/>
        <v>1551.8883318394996</v>
      </c>
      <c r="H120">
        <f t="shared" si="143"/>
        <v>1.0395405174197965E-2</v>
      </c>
      <c r="I120">
        <f t="shared" si="144"/>
        <v>0.85235032889637941</v>
      </c>
      <c r="J120">
        <f t="shared" si="145"/>
        <v>21.739145278930664</v>
      </c>
      <c r="K120" s="1">
        <v>6</v>
      </c>
      <c r="L120">
        <f t="shared" si="146"/>
        <v>1.4200000166893005</v>
      </c>
      <c r="M120" s="1">
        <v>1</v>
      </c>
      <c r="N120">
        <f t="shared" si="147"/>
        <v>2.8400000333786011</v>
      </c>
      <c r="O120" s="1">
        <v>21.619117736816406</v>
      </c>
      <c r="P120" s="1">
        <v>21.739145278930664</v>
      </c>
      <c r="Q120" s="1">
        <v>21.082660675048828</v>
      </c>
      <c r="R120" s="1">
        <v>400.15875244140625</v>
      </c>
      <c r="S120" s="1">
        <v>401.17984008789062</v>
      </c>
      <c r="T120" s="1">
        <v>17.83997917175293</v>
      </c>
      <c r="U120" s="1">
        <v>17.852226257324219</v>
      </c>
      <c r="V120" s="1">
        <v>67.812004089355469</v>
      </c>
      <c r="W120" s="1">
        <v>67.858024597167969</v>
      </c>
      <c r="X120" s="1">
        <v>500.1920166015625</v>
      </c>
      <c r="Y120" s="1">
        <v>0.11255408078432083</v>
      </c>
      <c r="Z120" s="1">
        <v>0.1309920996427536</v>
      </c>
      <c r="AA120" s="1">
        <v>98.544303894042969</v>
      </c>
      <c r="AB120" s="1">
        <v>-0.12476301193237305</v>
      </c>
      <c r="AC120" s="1">
        <v>0.16644787788391113</v>
      </c>
      <c r="AD120" s="1">
        <v>1</v>
      </c>
      <c r="AE120" s="1">
        <v>-0.21956524252891541</v>
      </c>
      <c r="AF120" s="1">
        <v>2.737391471862793</v>
      </c>
      <c r="AG120" s="1">
        <v>1</v>
      </c>
      <c r="AH120" s="1">
        <v>0</v>
      </c>
      <c r="AI120" s="1">
        <v>0.15999999642372131</v>
      </c>
      <c r="AJ120" s="1">
        <v>111115</v>
      </c>
      <c r="AK120">
        <f t="shared" si="148"/>
        <v>0.83365336100260401</v>
      </c>
      <c r="AL120">
        <f t="shared" si="149"/>
        <v>1.0395405174197964E-5</v>
      </c>
      <c r="AM120">
        <f t="shared" si="150"/>
        <v>294.88914527893064</v>
      </c>
      <c r="AN120">
        <f t="shared" si="151"/>
        <v>294.76911773681638</v>
      </c>
      <c r="AO120">
        <f t="shared" si="152"/>
        <v>1.8008652522966573E-2</v>
      </c>
      <c r="AP120">
        <f t="shared" si="153"/>
        <v>-2.1013714240471867E-2</v>
      </c>
      <c r="AQ120">
        <f t="shared" si="154"/>
        <v>2.6115855383833506</v>
      </c>
      <c r="AR120">
        <f t="shared" si="155"/>
        <v>26.501638706498809</v>
      </c>
      <c r="AS120">
        <f t="shared" si="156"/>
        <v>8.6494124491745907</v>
      </c>
      <c r="AT120">
        <f t="shared" si="157"/>
        <v>21.679131507873535</v>
      </c>
      <c r="AU120">
        <f t="shared" si="158"/>
        <v>2.6020233261732058</v>
      </c>
      <c r="AV120">
        <f t="shared" si="159"/>
        <v>1.1752089561294641E-3</v>
      </c>
      <c r="AW120">
        <f t="shared" si="160"/>
        <v>1.7592352094869712</v>
      </c>
      <c r="AX120">
        <f t="shared" si="161"/>
        <v>0.84278811668623455</v>
      </c>
      <c r="AY120">
        <f t="shared" si="162"/>
        <v>7.345492919572774E-4</v>
      </c>
      <c r="AZ120">
        <f t="shared" si="163"/>
        <v>152.92975538241106</v>
      </c>
      <c r="BA120">
        <f t="shared" si="164"/>
        <v>3.868310859038957</v>
      </c>
      <c r="BB120">
        <f t="shared" si="165"/>
        <v>66.63632754951341</v>
      </c>
      <c r="BC120">
        <f t="shared" si="166"/>
        <v>401.58645797984747</v>
      </c>
      <c r="BD120">
        <f t="shared" si="167"/>
        <v>-1.4193942973362496E-3</v>
      </c>
    </row>
    <row r="121" spans="1:56" x14ac:dyDescent="0.25">
      <c r="A121" s="1" t="s">
        <v>10</v>
      </c>
      <c r="B121" s="1" t="s">
        <v>178</v>
      </c>
    </row>
    <row r="122" spans="1:56" x14ac:dyDescent="0.25">
      <c r="A122" s="1">
        <v>56</v>
      </c>
      <c r="B122" s="1" t="s">
        <v>179</v>
      </c>
      <c r="C122" s="1">
        <v>27969.500016015023</v>
      </c>
      <c r="D122" s="1">
        <v>0</v>
      </c>
      <c r="E122">
        <f t="shared" ref="E122:E127" si="168">(R122-S122*(1000-T122)/(1000-U122))*AK122</f>
        <v>-0.4149403471097734</v>
      </c>
      <c r="F122">
        <f t="shared" ref="F122:F127" si="169">IF(AV122&lt;&gt;0,1/(1/AV122-1/N122),0)</f>
        <v>7.4863805070596854E-4</v>
      </c>
      <c r="G122">
        <f t="shared" ref="G122:G127" si="170">((AY122-AL122/2)*S122-E122)/(AY122+AL122/2)</f>
        <v>1276.3008958589185</v>
      </c>
      <c r="H122">
        <f t="shared" ref="H122:H127" si="171">AL122*1000</f>
        <v>6.6234721571575674E-3</v>
      </c>
      <c r="I122">
        <f t="shared" ref="I122:I127" si="172">(AQ122-AW122)</f>
        <v>0.85274354578259759</v>
      </c>
      <c r="J122">
        <f t="shared" ref="J122:J127" si="173">(P122+AP122*D122)</f>
        <v>21.788688659667969</v>
      </c>
      <c r="K122" s="1">
        <v>6</v>
      </c>
      <c r="L122">
        <f t="shared" ref="L122:L127" si="174">(K122*AE122+AF122)</f>
        <v>1.4200000166893005</v>
      </c>
      <c r="M122" s="1">
        <v>1</v>
      </c>
      <c r="N122">
        <f t="shared" ref="N122:N127" si="175">L122*(M122+1)*(M122+1)/(M122*M122+1)</f>
        <v>2.8400000333786011</v>
      </c>
      <c r="O122" s="1">
        <v>21.634658813476562</v>
      </c>
      <c r="P122" s="1">
        <v>21.788688659667969</v>
      </c>
      <c r="Q122" s="1">
        <v>21.081991195678711</v>
      </c>
      <c r="R122" s="1">
        <v>400.66525268554687</v>
      </c>
      <c r="S122" s="1">
        <v>401.15982055664062</v>
      </c>
      <c r="T122" s="1">
        <v>17.919435501098633</v>
      </c>
      <c r="U122" s="1">
        <v>17.927238464355469</v>
      </c>
      <c r="V122" s="1">
        <v>68.056480407714844</v>
      </c>
      <c r="W122" s="1">
        <v>68.083564758300781</v>
      </c>
      <c r="X122" s="1">
        <v>500.1739501953125</v>
      </c>
      <c r="Y122" s="1">
        <v>0.13024374842643738</v>
      </c>
      <c r="Z122" s="1">
        <v>0.11283618211746216</v>
      </c>
      <c r="AA122" s="1">
        <v>98.551658630371094</v>
      </c>
      <c r="AB122" s="1">
        <v>-0.10028791427612305</v>
      </c>
      <c r="AC122" s="1">
        <v>0.17049717903137207</v>
      </c>
      <c r="AD122" s="1">
        <v>1</v>
      </c>
      <c r="AE122" s="1">
        <v>-0.21956524252891541</v>
      </c>
      <c r="AF122" s="1">
        <v>2.737391471862793</v>
      </c>
      <c r="AG122" s="1">
        <v>1</v>
      </c>
      <c r="AH122" s="1">
        <v>0</v>
      </c>
      <c r="AI122" s="1">
        <v>0.15999999642372131</v>
      </c>
      <c r="AJ122" s="1">
        <v>111115</v>
      </c>
      <c r="AK122">
        <f t="shared" ref="AK122:AK127" si="176">X122*0.000001/(K122*0.0001)</f>
        <v>0.83362325032552065</v>
      </c>
      <c r="AL122">
        <f t="shared" ref="AL122:AL127" si="177">(U122-T122)/(1000-U122)*AK122</f>
        <v>6.6234721571575675E-6</v>
      </c>
      <c r="AM122">
        <f t="shared" ref="AM122:AM127" si="178">(P122+273.15)</f>
        <v>294.93868865966795</v>
      </c>
      <c r="AN122">
        <f t="shared" ref="AN122:AN127" si="179">(O122+273.15)</f>
        <v>294.78465881347654</v>
      </c>
      <c r="AO122">
        <f t="shared" ref="AO122:AO127" si="180">(Y122*AG122+Z122*AH122)*AI122</f>
        <v>2.0838999282442039E-2</v>
      </c>
      <c r="AP122">
        <f t="shared" ref="AP122:AP127" si="181">((AO122+0.00000010773*(AN122^4-AM122^4))-AL122*44100)/(L122*51.4+0.00000043092*AM122^3)</f>
        <v>-2.3474086316668433E-2</v>
      </c>
      <c r="AQ122">
        <f t="shared" ref="AQ122:AQ127" si="182">0.61365*EXP(17.502*J122/(240.97+J122))</f>
        <v>2.6195026311070158</v>
      </c>
      <c r="AR122">
        <f t="shared" ref="AR122:AR127" si="183">AQ122*1000/AA122</f>
        <v>26.579995380207148</v>
      </c>
      <c r="AS122">
        <f t="shared" ref="AS122:AS127" si="184">(AR122-U122)</f>
        <v>8.6527569158516791</v>
      </c>
      <c r="AT122">
        <f t="shared" ref="AT122:AT127" si="185">IF(D122,P122,(O122+P122)/2)</f>
        <v>21.711673736572266</v>
      </c>
      <c r="AU122">
        <f t="shared" ref="AU122:AU127" si="186">0.61365*EXP(17.502*AT122/(240.97+AT122))</f>
        <v>2.6072045866520348</v>
      </c>
      <c r="AV122">
        <f t="shared" ref="AV122:AV127" si="187">IF(AS122&lt;&gt;0,(1000-(AR122+U122)/2)/AS122*AL122,0)</f>
        <v>7.4844075802161332E-4</v>
      </c>
      <c r="AW122">
        <f t="shared" ref="AW122:AW127" si="188">U122*AA122/1000</f>
        <v>1.7667590853244182</v>
      </c>
      <c r="AX122">
        <f t="shared" ref="AX122:AX127" si="189">(AU122-AW122)</f>
        <v>0.84044550132761664</v>
      </c>
      <c r="AY122">
        <f t="shared" ref="AY122:AY127" si="190">1/(1.6/F122+1.37/N122)</f>
        <v>4.6779319527816461E-4</v>
      </c>
      <c r="AZ122">
        <f t="shared" ref="AZ122:AZ127" si="191">G122*AA122*0.001</f>
        <v>125.78157019832494</v>
      </c>
      <c r="BA122">
        <f t="shared" ref="BA122:BA127" si="192">G122/S122</f>
        <v>3.1815272379171753</v>
      </c>
      <c r="BB122">
        <f t="shared" ref="BB122:BB127" si="193">(1-AL122*AA122/AQ122/F122)*100</f>
        <v>66.71420632323715</v>
      </c>
      <c r="BC122">
        <f t="shared" ref="BC122:BC127" si="194">(S122-E122/(N122/1.35))</f>
        <v>401.35706332495562</v>
      </c>
      <c r="BD122">
        <f t="shared" ref="BD122:BD127" si="195">E122*BB122/100/BC122</f>
        <v>-6.8972041253212511E-4</v>
      </c>
    </row>
    <row r="123" spans="1:56" x14ac:dyDescent="0.25">
      <c r="A123" s="1">
        <v>57</v>
      </c>
      <c r="B123" s="1" t="s">
        <v>180</v>
      </c>
      <c r="C123" s="1">
        <v>28570.000002592802</v>
      </c>
      <c r="D123" s="1">
        <v>0</v>
      </c>
      <c r="E123">
        <f t="shared" si="168"/>
        <v>-0.92300821048324944</v>
      </c>
      <c r="F123">
        <f t="shared" si="169"/>
        <v>1.6419313159536189E-3</v>
      </c>
      <c r="G123">
        <f t="shared" si="170"/>
        <v>1289.2529287583873</v>
      </c>
      <c r="H123">
        <f t="shared" si="171"/>
        <v>1.4422880058429509E-2</v>
      </c>
      <c r="I123">
        <f t="shared" si="172"/>
        <v>0.84699770107432681</v>
      </c>
      <c r="J123">
        <f t="shared" si="173"/>
        <v>21.75762939453125</v>
      </c>
      <c r="K123" s="1">
        <v>6</v>
      </c>
      <c r="L123">
        <f t="shared" si="174"/>
        <v>1.4200000166893005</v>
      </c>
      <c r="M123" s="1">
        <v>1</v>
      </c>
      <c r="N123">
        <f t="shared" si="175"/>
        <v>2.8400000333786011</v>
      </c>
      <c r="O123" s="1">
        <v>21.629243850708008</v>
      </c>
      <c r="P123" s="1">
        <v>21.75762939453125</v>
      </c>
      <c r="Q123" s="1">
        <v>21.082744598388672</v>
      </c>
      <c r="R123" s="1">
        <v>400.1563720703125</v>
      </c>
      <c r="S123" s="1">
        <v>401.25662231445312</v>
      </c>
      <c r="T123" s="1">
        <v>17.916765213012695</v>
      </c>
      <c r="U123" s="1">
        <v>17.933755874633789</v>
      </c>
      <c r="V123" s="1">
        <v>68.072715759277344</v>
      </c>
      <c r="W123" s="1">
        <v>68.13763427734375</v>
      </c>
      <c r="X123" s="1">
        <v>500.18853759765625</v>
      </c>
      <c r="Y123" s="1">
        <v>9.3551047146320343E-2</v>
      </c>
      <c r="Z123" s="1">
        <v>7.9613633453845978E-2</v>
      </c>
      <c r="AA123" s="1">
        <v>98.559341430664063</v>
      </c>
      <c r="AB123" s="1">
        <v>-0.10028791427612305</v>
      </c>
      <c r="AC123" s="1">
        <v>0.17049717903137207</v>
      </c>
      <c r="AD123" s="1">
        <v>1</v>
      </c>
      <c r="AE123" s="1">
        <v>-0.21956524252891541</v>
      </c>
      <c r="AF123" s="1">
        <v>2.737391471862793</v>
      </c>
      <c r="AG123" s="1">
        <v>1</v>
      </c>
      <c r="AH123" s="1">
        <v>0</v>
      </c>
      <c r="AI123" s="1">
        <v>0.15999999642372131</v>
      </c>
      <c r="AJ123" s="1">
        <v>111115</v>
      </c>
      <c r="AK123">
        <f t="shared" si="176"/>
        <v>0.8336475626627603</v>
      </c>
      <c r="AL123">
        <f t="shared" si="177"/>
        <v>1.4422880058429509E-5</v>
      </c>
      <c r="AM123">
        <f t="shared" si="178"/>
        <v>294.90762939453123</v>
      </c>
      <c r="AN123">
        <f t="shared" si="179"/>
        <v>294.77924385070799</v>
      </c>
      <c r="AO123">
        <f t="shared" si="180"/>
        <v>1.4968167208846639E-2</v>
      </c>
      <c r="AP123">
        <f t="shared" si="181"/>
        <v>-2.4263542201099667E-2</v>
      </c>
      <c r="AQ123">
        <f t="shared" si="182"/>
        <v>2.6145368694565359</v>
      </c>
      <c r="AR123">
        <f t="shared" si="183"/>
        <v>26.527539972411926</v>
      </c>
      <c r="AS123">
        <f t="shared" si="184"/>
        <v>8.593784097778137</v>
      </c>
      <c r="AT123">
        <f t="shared" si="185"/>
        <v>21.693436622619629</v>
      </c>
      <c r="AU123">
        <f t="shared" si="186"/>
        <v>2.6042998254108882</v>
      </c>
      <c r="AV123">
        <f t="shared" si="187"/>
        <v>1.6409825903647502E-3</v>
      </c>
      <c r="AW123">
        <f t="shared" si="188"/>
        <v>1.767539168382209</v>
      </c>
      <c r="AX123">
        <f t="shared" si="189"/>
        <v>0.83676065702867919</v>
      </c>
      <c r="AY123">
        <f t="shared" si="190"/>
        <v>1.0256993138680131E-3</v>
      </c>
      <c r="AZ123">
        <f t="shared" si="191"/>
        <v>127.06791959598149</v>
      </c>
      <c r="BA123">
        <f t="shared" si="192"/>
        <v>3.2130383825741258</v>
      </c>
      <c r="BB123">
        <f t="shared" si="193"/>
        <v>66.886885700509453</v>
      </c>
      <c r="BC123">
        <f t="shared" si="194"/>
        <v>401.69537621216699</v>
      </c>
      <c r="BD123">
        <f t="shared" si="195"/>
        <v>-1.5369144961881918E-3</v>
      </c>
    </row>
    <row r="124" spans="1:56" x14ac:dyDescent="0.25">
      <c r="A124" s="1">
        <v>58</v>
      </c>
      <c r="B124" s="1" t="s">
        <v>181</v>
      </c>
      <c r="C124" s="1">
        <v>29170.499989170581</v>
      </c>
      <c r="D124" s="1">
        <v>0</v>
      </c>
      <c r="E124">
        <f t="shared" si="168"/>
        <v>-0.99115591899171218</v>
      </c>
      <c r="F124">
        <f t="shared" si="169"/>
        <v>1.3885354692050125E-3</v>
      </c>
      <c r="G124">
        <f t="shared" si="170"/>
        <v>1530.2330399023213</v>
      </c>
      <c r="H124">
        <f t="shared" si="171"/>
        <v>1.2235384895546474E-2</v>
      </c>
      <c r="I124">
        <f t="shared" si="172"/>
        <v>0.84966994768813775</v>
      </c>
      <c r="J124">
        <f t="shared" si="173"/>
        <v>21.799774169921875</v>
      </c>
      <c r="K124" s="1">
        <v>6</v>
      </c>
      <c r="L124">
        <f t="shared" si="174"/>
        <v>1.4200000166893005</v>
      </c>
      <c r="M124" s="1">
        <v>1</v>
      </c>
      <c r="N124">
        <f t="shared" si="175"/>
        <v>2.8400000333786011</v>
      </c>
      <c r="O124" s="1">
        <v>21.640974044799805</v>
      </c>
      <c r="P124" s="1">
        <v>21.799774169921875</v>
      </c>
      <c r="Q124" s="1">
        <v>21.080560684204102</v>
      </c>
      <c r="R124" s="1">
        <v>400.0911865234375</v>
      </c>
      <c r="S124" s="1">
        <v>401.2742919921875</v>
      </c>
      <c r="T124" s="1">
        <v>17.9578857421875</v>
      </c>
      <c r="U124" s="1">
        <v>17.972299575805664</v>
      </c>
      <c r="V124" s="1">
        <v>68.190177917480469</v>
      </c>
      <c r="W124" s="1">
        <v>68.244911193847656</v>
      </c>
      <c r="X124" s="1">
        <v>500.164794921875</v>
      </c>
      <c r="Y124" s="1">
        <v>0.15100288391113281</v>
      </c>
      <c r="Z124" s="1">
        <v>0.17416428029537201</v>
      </c>
      <c r="AA124" s="1">
        <v>98.574310302734375</v>
      </c>
      <c r="AB124" s="1">
        <v>-0.10028791427612305</v>
      </c>
      <c r="AC124" s="1">
        <v>0.17049717903137207</v>
      </c>
      <c r="AD124" s="1">
        <v>1</v>
      </c>
      <c r="AE124" s="1">
        <v>-0.21956524252891541</v>
      </c>
      <c r="AF124" s="1">
        <v>2.737391471862793</v>
      </c>
      <c r="AG124" s="1">
        <v>1</v>
      </c>
      <c r="AH124" s="1">
        <v>0</v>
      </c>
      <c r="AI124" s="1">
        <v>0.15999999642372131</v>
      </c>
      <c r="AJ124" s="1">
        <v>111115</v>
      </c>
      <c r="AK124">
        <f t="shared" si="176"/>
        <v>0.83360799153645815</v>
      </c>
      <c r="AL124">
        <f t="shared" si="177"/>
        <v>1.2235384895546474E-5</v>
      </c>
      <c r="AM124">
        <f t="shared" si="178"/>
        <v>294.94977416992185</v>
      </c>
      <c r="AN124">
        <f t="shared" si="179"/>
        <v>294.79097404479978</v>
      </c>
      <c r="AO124">
        <f t="shared" si="180"/>
        <v>2.4160460885752855E-2</v>
      </c>
      <c r="AP124">
        <f t="shared" si="181"/>
        <v>-2.7007761888623704E-2</v>
      </c>
      <c r="AQ124">
        <f t="shared" si="182"/>
        <v>2.6212769829273066</v>
      </c>
      <c r="AR124">
        <f t="shared" si="183"/>
        <v>26.591887631544449</v>
      </c>
      <c r="AS124">
        <f t="shared" si="184"/>
        <v>8.6195880557387845</v>
      </c>
      <c r="AT124">
        <f t="shared" si="185"/>
        <v>21.72037410736084</v>
      </c>
      <c r="AU124">
        <f t="shared" si="186"/>
        <v>2.6085913586746106</v>
      </c>
      <c r="AV124">
        <f t="shared" si="187"/>
        <v>1.3878569169047822E-3</v>
      </c>
      <c r="AW124">
        <f t="shared" si="188"/>
        <v>1.7716070352391688</v>
      </c>
      <c r="AX124">
        <f t="shared" si="189"/>
        <v>0.83698432343544171</v>
      </c>
      <c r="AY124">
        <f t="shared" si="190"/>
        <v>8.6747151123764442E-4</v>
      </c>
      <c r="AZ124">
        <f t="shared" si="191"/>
        <v>150.84166651082793</v>
      </c>
      <c r="BA124">
        <f t="shared" si="192"/>
        <v>3.8134340286422179</v>
      </c>
      <c r="BB124">
        <f t="shared" si="193"/>
        <v>66.863129477145364</v>
      </c>
      <c r="BC124">
        <f t="shared" si="194"/>
        <v>401.74544004673419</v>
      </c>
      <c r="BD124">
        <f t="shared" si="195"/>
        <v>-1.649596484178454E-3</v>
      </c>
    </row>
    <row r="125" spans="1:56" x14ac:dyDescent="0.25">
      <c r="A125" s="1">
        <v>59</v>
      </c>
      <c r="B125" s="1" t="s">
        <v>182</v>
      </c>
      <c r="C125" s="1">
        <v>29770.99997574836</v>
      </c>
      <c r="D125" s="1">
        <v>0</v>
      </c>
      <c r="E125">
        <f t="shared" si="168"/>
        <v>-1.0411972192915002</v>
      </c>
      <c r="F125">
        <f t="shared" si="169"/>
        <v>1.4328040590927513E-3</v>
      </c>
      <c r="G125">
        <f t="shared" si="170"/>
        <v>1550.862752115728</v>
      </c>
      <c r="H125">
        <f t="shared" si="171"/>
        <v>1.2554301214509558E-2</v>
      </c>
      <c r="I125">
        <f t="shared" si="172"/>
        <v>0.8449784709339172</v>
      </c>
      <c r="J125">
        <f t="shared" si="173"/>
        <v>21.739116668701172</v>
      </c>
      <c r="K125" s="1">
        <v>6</v>
      </c>
      <c r="L125">
        <f t="shared" si="174"/>
        <v>1.4200000166893005</v>
      </c>
      <c r="M125" s="1">
        <v>1</v>
      </c>
      <c r="N125">
        <f t="shared" si="175"/>
        <v>2.8400000333786011</v>
      </c>
      <c r="O125" s="1">
        <v>21.617870330810547</v>
      </c>
      <c r="P125" s="1">
        <v>21.739116668701172</v>
      </c>
      <c r="Q125" s="1">
        <v>21.081174850463867</v>
      </c>
      <c r="R125" s="1">
        <v>400.11181640625</v>
      </c>
      <c r="S125" s="1">
        <v>401.354736328125</v>
      </c>
      <c r="T125" s="1">
        <v>17.906320571899414</v>
      </c>
      <c r="U125" s="1">
        <v>17.921110153198242</v>
      </c>
      <c r="V125" s="1">
        <v>68.091873168945312</v>
      </c>
      <c r="W125" s="1">
        <v>68.147193908691406</v>
      </c>
      <c r="X125" s="1">
        <v>500.18917846679687</v>
      </c>
      <c r="Y125" s="1">
        <v>0.11459330469369888</v>
      </c>
      <c r="Z125" s="1">
        <v>0.17522856593132019</v>
      </c>
      <c r="AA125" s="1">
        <v>98.576622009277344</v>
      </c>
      <c r="AB125" s="1">
        <v>-0.10028791427612305</v>
      </c>
      <c r="AC125" s="1">
        <v>0.17049717903137207</v>
      </c>
      <c r="AD125" s="1">
        <v>1</v>
      </c>
      <c r="AE125" s="1">
        <v>-0.21956524252891541</v>
      </c>
      <c r="AF125" s="1">
        <v>2.737391471862793</v>
      </c>
      <c r="AG125" s="1">
        <v>1</v>
      </c>
      <c r="AH125" s="1">
        <v>0</v>
      </c>
      <c r="AI125" s="1">
        <v>0.15999999642372131</v>
      </c>
      <c r="AJ125" s="1">
        <v>111115</v>
      </c>
      <c r="AK125">
        <f t="shared" si="176"/>
        <v>0.83364863077799467</v>
      </c>
      <c r="AL125">
        <f t="shared" si="177"/>
        <v>1.2554301214509558E-5</v>
      </c>
      <c r="AM125">
        <f t="shared" si="178"/>
        <v>294.88911666870115</v>
      </c>
      <c r="AN125">
        <f t="shared" si="179"/>
        <v>294.76787033081052</v>
      </c>
      <c r="AO125">
        <f t="shared" si="180"/>
        <v>1.8334928341174228E-2</v>
      </c>
      <c r="AP125">
        <f t="shared" si="181"/>
        <v>-2.2302796230417369E-2</v>
      </c>
      <c r="AQ125">
        <f t="shared" si="182"/>
        <v>2.6115809724923627</v>
      </c>
      <c r="AR125">
        <f t="shared" si="183"/>
        <v>26.492903887968271</v>
      </c>
      <c r="AS125">
        <f t="shared" si="184"/>
        <v>8.5717937347700293</v>
      </c>
      <c r="AT125">
        <f t="shared" si="185"/>
        <v>21.678493499755859</v>
      </c>
      <c r="AU125">
        <f t="shared" si="186"/>
        <v>2.6019218349015611</v>
      </c>
      <c r="AV125">
        <f t="shared" si="187"/>
        <v>1.4320815618214086E-3</v>
      </c>
      <c r="AW125">
        <f t="shared" si="188"/>
        <v>1.7666025015584454</v>
      </c>
      <c r="AX125">
        <f t="shared" si="189"/>
        <v>0.8353193333431157</v>
      </c>
      <c r="AY125">
        <f t="shared" si="190"/>
        <v>8.9511585997373451E-4</v>
      </c>
      <c r="AZ125">
        <f t="shared" si="191"/>
        <v>152.87881130357971</v>
      </c>
      <c r="BA125">
        <f t="shared" si="192"/>
        <v>3.8640698906511224</v>
      </c>
      <c r="BB125">
        <f t="shared" si="193"/>
        <v>66.926803033058135</v>
      </c>
      <c r="BC125">
        <f t="shared" si="194"/>
        <v>401.84967162021064</v>
      </c>
      <c r="BD125">
        <f t="shared" si="195"/>
        <v>-1.7340813278043099E-3</v>
      </c>
    </row>
    <row r="126" spans="1:56" x14ac:dyDescent="0.25">
      <c r="A126" s="1">
        <v>60</v>
      </c>
      <c r="B126" s="1" t="s">
        <v>183</v>
      </c>
      <c r="C126" s="1">
        <v>30371.499962326139</v>
      </c>
      <c r="D126" s="1">
        <v>0</v>
      </c>
      <c r="E126">
        <f t="shared" si="168"/>
        <v>-1.1180485582582698</v>
      </c>
      <c r="F126">
        <f t="shared" si="169"/>
        <v>1.7809096316752206E-3</v>
      </c>
      <c r="G126">
        <f t="shared" si="170"/>
        <v>1393.8176979404636</v>
      </c>
      <c r="H126">
        <f t="shared" si="171"/>
        <v>1.5644029556660565E-2</v>
      </c>
      <c r="I126">
        <f t="shared" si="172"/>
        <v>0.84727362800658534</v>
      </c>
      <c r="J126">
        <f t="shared" si="173"/>
        <v>21.739877700805664</v>
      </c>
      <c r="K126" s="1">
        <v>6</v>
      </c>
      <c r="L126">
        <f t="shared" si="174"/>
        <v>1.4200000166893005</v>
      </c>
      <c r="M126" s="1">
        <v>1</v>
      </c>
      <c r="N126">
        <f t="shared" si="175"/>
        <v>2.8400000333786011</v>
      </c>
      <c r="O126" s="1">
        <v>21.619272232055664</v>
      </c>
      <c r="P126" s="1">
        <v>21.739877700805664</v>
      </c>
      <c r="Q126" s="1">
        <v>21.082754135131836</v>
      </c>
      <c r="R126" s="1">
        <v>400.09326171875</v>
      </c>
      <c r="S126" s="1">
        <v>401.42694091796875</v>
      </c>
      <c r="T126" s="1">
        <v>17.879854202270508</v>
      </c>
      <c r="U126" s="1">
        <v>17.898284912109375</v>
      </c>
      <c r="V126" s="1">
        <v>67.988800048828125</v>
      </c>
      <c r="W126" s="1">
        <v>68.058769226074219</v>
      </c>
      <c r="X126" s="1">
        <v>500.1661376953125</v>
      </c>
      <c r="Y126" s="1">
        <v>0.13450351357460022</v>
      </c>
      <c r="Z126" s="1">
        <v>8.0236613750457764E-2</v>
      </c>
      <c r="AA126" s="1">
        <v>98.580886840820313</v>
      </c>
      <c r="AB126" s="1">
        <v>-0.10028791427612305</v>
      </c>
      <c r="AC126" s="1">
        <v>0.17049717903137207</v>
      </c>
      <c r="AD126" s="1">
        <v>1</v>
      </c>
      <c r="AE126" s="1">
        <v>-0.21956524252891541</v>
      </c>
      <c r="AF126" s="1">
        <v>2.737391471862793</v>
      </c>
      <c r="AG126" s="1">
        <v>1</v>
      </c>
      <c r="AH126" s="1">
        <v>0</v>
      </c>
      <c r="AI126" s="1">
        <v>0.15999999642372131</v>
      </c>
      <c r="AJ126" s="1">
        <v>111115</v>
      </c>
      <c r="AK126">
        <f t="shared" si="176"/>
        <v>0.83361022949218744</v>
      </c>
      <c r="AL126">
        <f t="shared" si="177"/>
        <v>1.5644029556660563E-5</v>
      </c>
      <c r="AM126">
        <f t="shared" si="178"/>
        <v>294.88987770080564</v>
      </c>
      <c r="AN126">
        <f t="shared" si="179"/>
        <v>294.76927223205564</v>
      </c>
      <c r="AO126">
        <f t="shared" si="180"/>
        <v>2.1520561690913986E-2</v>
      </c>
      <c r="AP126">
        <f t="shared" si="181"/>
        <v>-2.3802191621352765E-2</v>
      </c>
      <c r="AQ126">
        <f t="shared" si="182"/>
        <v>2.6117024275720011</v>
      </c>
      <c r="AR126">
        <f t="shared" si="183"/>
        <v>26.492989779947372</v>
      </c>
      <c r="AS126">
        <f t="shared" si="184"/>
        <v>8.5947048678379971</v>
      </c>
      <c r="AT126">
        <f t="shared" si="185"/>
        <v>21.679574966430664</v>
      </c>
      <c r="AU126">
        <f t="shared" si="186"/>
        <v>2.6020938714753785</v>
      </c>
      <c r="AV126">
        <f t="shared" si="187"/>
        <v>1.7797935572205746E-3</v>
      </c>
      <c r="AW126">
        <f t="shared" si="188"/>
        <v>1.7644287995654158</v>
      </c>
      <c r="AX126">
        <f t="shared" si="189"/>
        <v>0.83766507190996276</v>
      </c>
      <c r="AY126">
        <f t="shared" si="190"/>
        <v>1.1124711917660233E-3</v>
      </c>
      <c r="AZ126">
        <f t="shared" si="191"/>
        <v>137.4037847574015</v>
      </c>
      <c r="BA126">
        <f t="shared" si="192"/>
        <v>3.4721578346314557</v>
      </c>
      <c r="BB126">
        <f t="shared" si="193"/>
        <v>66.842958477934928</v>
      </c>
      <c r="BC126">
        <f t="shared" si="194"/>
        <v>401.95840765596489</v>
      </c>
      <c r="BD126">
        <f t="shared" si="195"/>
        <v>-1.8592389643442137E-3</v>
      </c>
    </row>
    <row r="127" spans="1:56" x14ac:dyDescent="0.25">
      <c r="A127" s="1">
        <v>61</v>
      </c>
      <c r="B127" s="1" t="s">
        <v>184</v>
      </c>
      <c r="C127" s="1">
        <v>30971.999948903918</v>
      </c>
      <c r="D127" s="1">
        <v>0</v>
      </c>
      <c r="E127">
        <f t="shared" si="168"/>
        <v>-1.1740351775204492</v>
      </c>
      <c r="F127">
        <f t="shared" si="169"/>
        <v>1.4538572983161871E-3</v>
      </c>
      <c r="G127">
        <f t="shared" si="170"/>
        <v>1679.5062835802071</v>
      </c>
      <c r="H127">
        <f t="shared" si="171"/>
        <v>1.2762148222519492E-2</v>
      </c>
      <c r="I127">
        <f t="shared" si="172"/>
        <v>0.84665111093192547</v>
      </c>
      <c r="J127">
        <f t="shared" si="173"/>
        <v>21.728105545043945</v>
      </c>
      <c r="K127" s="1">
        <v>6</v>
      </c>
      <c r="L127">
        <f t="shared" si="174"/>
        <v>1.4200000166893005</v>
      </c>
      <c r="M127" s="1">
        <v>1</v>
      </c>
      <c r="N127">
        <f t="shared" si="175"/>
        <v>2.8400000333786011</v>
      </c>
      <c r="O127" s="1">
        <v>21.617025375366211</v>
      </c>
      <c r="P127" s="1">
        <v>21.728105545043945</v>
      </c>
      <c r="Q127" s="1">
        <v>21.082218170166016</v>
      </c>
      <c r="R127" s="1">
        <v>400.10809326171875</v>
      </c>
      <c r="S127" s="1">
        <v>401.51031494140625</v>
      </c>
      <c r="T127" s="1">
        <v>17.869365692138672</v>
      </c>
      <c r="U127" s="1">
        <v>17.884401321411133</v>
      </c>
      <c r="V127" s="1">
        <v>67.962249755859375</v>
      </c>
      <c r="W127" s="1">
        <v>68.018959045410156</v>
      </c>
      <c r="X127" s="1">
        <v>500.16815185546875</v>
      </c>
      <c r="Y127" s="1">
        <v>8.9846260845661163E-2</v>
      </c>
      <c r="Z127" s="1">
        <v>0.14607523381710052</v>
      </c>
      <c r="AA127" s="1">
        <v>98.587203979492188</v>
      </c>
      <c r="AB127" s="1">
        <v>-0.10028791427612305</v>
      </c>
      <c r="AC127" s="1">
        <v>0.17049717903137207</v>
      </c>
      <c r="AD127" s="1">
        <v>1</v>
      </c>
      <c r="AE127" s="1">
        <v>-0.21956524252891541</v>
      </c>
      <c r="AF127" s="1">
        <v>2.737391471862793</v>
      </c>
      <c r="AG127" s="1">
        <v>1</v>
      </c>
      <c r="AH127" s="1">
        <v>0</v>
      </c>
      <c r="AI127" s="1">
        <v>0.15999999642372131</v>
      </c>
      <c r="AJ127" s="1">
        <v>111115</v>
      </c>
      <c r="AK127">
        <f t="shared" si="176"/>
        <v>0.83361358642578109</v>
      </c>
      <c r="AL127">
        <f t="shared" si="177"/>
        <v>1.2762148222519491E-5</v>
      </c>
      <c r="AM127">
        <f t="shared" si="178"/>
        <v>294.87810554504392</v>
      </c>
      <c r="AN127">
        <f t="shared" si="179"/>
        <v>294.76702537536619</v>
      </c>
      <c r="AO127">
        <f t="shared" si="180"/>
        <v>1.4375401413990518E-2</v>
      </c>
      <c r="AP127">
        <f t="shared" si="181"/>
        <v>-2.1122477864111738E-2</v>
      </c>
      <c r="AQ127">
        <f t="shared" si="182"/>
        <v>2.6098242320569844</v>
      </c>
      <c r="AR127">
        <f t="shared" si="183"/>
        <v>26.472241089217544</v>
      </c>
      <c r="AS127">
        <f t="shared" si="184"/>
        <v>8.5878397678064111</v>
      </c>
      <c r="AT127">
        <f t="shared" si="185"/>
        <v>21.672565460205078</v>
      </c>
      <c r="AU127">
        <f t="shared" si="186"/>
        <v>2.6009789964814178</v>
      </c>
      <c r="AV127">
        <f t="shared" si="187"/>
        <v>1.4531134182022771E-3</v>
      </c>
      <c r="AW127">
        <f t="shared" si="188"/>
        <v>1.763173121125059</v>
      </c>
      <c r="AX127">
        <f t="shared" si="189"/>
        <v>0.83780587535635886</v>
      </c>
      <c r="AY127">
        <f t="shared" si="190"/>
        <v>9.0826269007315222E-4</v>
      </c>
      <c r="AZ127">
        <f t="shared" si="191"/>
        <v>165.57782856416074</v>
      </c>
      <c r="BA127">
        <f t="shared" si="192"/>
        <v>4.1829716973156792</v>
      </c>
      <c r="BB127">
        <f t="shared" si="193"/>
        <v>66.840246461645677</v>
      </c>
      <c r="BC127">
        <f t="shared" si="194"/>
        <v>402.0683950368375</v>
      </c>
      <c r="BD127">
        <f t="shared" si="195"/>
        <v>-1.9517276560103432E-3</v>
      </c>
    </row>
    <row r="128" spans="1:56" x14ac:dyDescent="0.25">
      <c r="A128" s="1" t="s">
        <v>10</v>
      </c>
      <c r="B128" s="1" t="s">
        <v>185</v>
      </c>
    </row>
    <row r="129" spans="1:56" x14ac:dyDescent="0.25">
      <c r="A129" s="1">
        <v>62</v>
      </c>
      <c r="B129" s="1" t="s">
        <v>186</v>
      </c>
      <c r="C129" s="1">
        <v>31570.000016003847</v>
      </c>
      <c r="D129" s="1">
        <v>0</v>
      </c>
      <c r="E129">
        <f t="shared" ref="E129:E134" si="196">(R129-S129*(1000-T129)/(1000-U129))*AK129</f>
        <v>-0.6889882096175951</v>
      </c>
      <c r="F129">
        <f t="shared" ref="F129:F134" si="197">IF(AV129&lt;&gt;0,1/(1/AV129-1/N129),0)</f>
        <v>2.6103545885021944E-4</v>
      </c>
      <c r="G129">
        <f t="shared" ref="G129:G134" si="198">((AY129-AL129/2)*S129-E129)/(AY129+AL129/2)</f>
        <v>4589.8546415458932</v>
      </c>
      <c r="H129">
        <f t="shared" ref="H129:H134" si="199">AL129*1000</f>
        <v>2.3021677521307187E-3</v>
      </c>
      <c r="I129">
        <f t="shared" ref="I129:I134" si="200">(AQ129-AW129)</f>
        <v>0.85036658232934847</v>
      </c>
      <c r="J129">
        <f t="shared" ref="J129:J134" si="201">(P129+AP129*D129)</f>
        <v>21.744913101196289</v>
      </c>
      <c r="K129" s="1">
        <v>6</v>
      </c>
      <c r="L129">
        <f t="shared" ref="L129:L134" si="202">(K129*AE129+AF129)</f>
        <v>1.4200000166893005</v>
      </c>
      <c r="M129" s="1">
        <v>1</v>
      </c>
      <c r="N129">
        <f t="shared" ref="N129:N134" si="203">L129*(M129+1)*(M129+1)/(M129*M129+1)</f>
        <v>2.8400000333786011</v>
      </c>
      <c r="O129" s="1">
        <v>21.620086669921875</v>
      </c>
      <c r="P129" s="1">
        <v>21.744913101196289</v>
      </c>
      <c r="Q129" s="1">
        <v>21.081365585327148</v>
      </c>
      <c r="R129" s="1">
        <v>400.80831909179687</v>
      </c>
      <c r="S129" s="1">
        <v>401.63369750976562</v>
      </c>
      <c r="T129" s="1">
        <v>17.869100570678711</v>
      </c>
      <c r="U129" s="1">
        <v>17.87181282043457</v>
      </c>
      <c r="V129" s="1">
        <v>67.957878112792969</v>
      </c>
      <c r="W129" s="1">
        <v>67.968536376953125</v>
      </c>
      <c r="X129" s="1">
        <v>500.18045043945313</v>
      </c>
      <c r="Y129" s="1">
        <v>9.1700881719589233E-2</v>
      </c>
      <c r="Z129" s="1">
        <v>0.14249099791049957</v>
      </c>
      <c r="AA129" s="1">
        <v>98.59881591796875</v>
      </c>
      <c r="AB129" s="1">
        <v>-0.13770246505737305</v>
      </c>
      <c r="AC129" s="1">
        <v>0.15912175178527832</v>
      </c>
      <c r="AD129" s="1">
        <v>1</v>
      </c>
      <c r="AE129" s="1">
        <v>-0.21956524252891541</v>
      </c>
      <c r="AF129" s="1">
        <v>2.737391471862793</v>
      </c>
      <c r="AG129" s="1">
        <v>1</v>
      </c>
      <c r="AH129" s="1">
        <v>0</v>
      </c>
      <c r="AI129" s="1">
        <v>0.15999999642372131</v>
      </c>
      <c r="AJ129" s="1">
        <v>111115</v>
      </c>
      <c r="AK129">
        <f t="shared" ref="AK129:AK134" si="204">X129*0.000001/(K129*0.0001)</f>
        <v>0.83363408406575512</v>
      </c>
      <c r="AL129">
        <f t="shared" ref="AL129:AL134" si="205">(U129-T129)/(1000-U129)*AK129</f>
        <v>2.3021677521307189E-6</v>
      </c>
      <c r="AM129">
        <f t="shared" ref="AM129:AM134" si="206">(P129+273.15)</f>
        <v>294.89491310119627</v>
      </c>
      <c r="AN129">
        <f t="shared" ref="AN129:AN134" si="207">(O129+273.15)</f>
        <v>294.77008666992185</v>
      </c>
      <c r="AO129">
        <f t="shared" ref="AO129:AO134" si="208">(Y129*AG129+Z129*AH129)*AI129</f>
        <v>1.4672140747186369E-2</v>
      </c>
      <c r="AP129">
        <f t="shared" ref="AP129:AP134" si="209">((AO129+0.00000010773*(AN129^4-AM129^4))-AL129*44100)/(L129*51.4+0.00000043092*AM129^3)</f>
        <v>-1.743745512138169E-2</v>
      </c>
      <c r="AQ129">
        <f t="shared" ref="AQ129:AQ134" si="210">0.61365*EXP(17.502*J129/(240.97+J129))</f>
        <v>2.6125061647317707</v>
      </c>
      <c r="AR129">
        <f t="shared" ref="AR129:AR134" si="211">AQ129*1000/AA129</f>
        <v>26.496323920413985</v>
      </c>
      <c r="AS129">
        <f t="shared" ref="AS129:AS134" si="212">(AR129-U129)</f>
        <v>8.624511099979415</v>
      </c>
      <c r="AT129">
        <f t="shared" ref="AT129:AT134" si="213">IF(D129,P129,(O129+P129)/2)</f>
        <v>21.682499885559082</v>
      </c>
      <c r="AU129">
        <f t="shared" ref="AU129:AU134" si="214">0.61365*EXP(17.502*AT129/(240.97+AT129))</f>
        <v>2.6025592089928824</v>
      </c>
      <c r="AV129">
        <f t="shared" ref="AV129:AV134" si="215">IF(AS129&lt;&gt;0,(1000-(AR129+U129)/2)/AS129*AL129,0)</f>
        <v>2.6101146827008412E-4</v>
      </c>
      <c r="AW129">
        <f t="shared" ref="AW129:AW134" si="216">U129*AA129/1000</f>
        <v>1.7621395824024222</v>
      </c>
      <c r="AX129">
        <f t="shared" ref="AX129:AX134" si="217">(AU129-AW129)</f>
        <v>0.84041962659046021</v>
      </c>
      <c r="AY129">
        <f t="shared" ref="AY129:AY134" si="218">1/(1.6/F129+1.37/N129)</f>
        <v>1.6313432290286693E-4</v>
      </c>
      <c r="AZ129">
        <f t="shared" ref="AZ129:AZ134" si="219">G129*AA129*0.001</f>
        <v>452.55423289201798</v>
      </c>
      <c r="BA129">
        <f t="shared" ref="BA129:BA134" si="220">G129/S129</f>
        <v>11.42796202112571</v>
      </c>
      <c r="BB129">
        <f t="shared" ref="BB129:BB134" si="221">(1-AL129*AA129/AQ129/F129)*100</f>
        <v>66.714749004853658</v>
      </c>
      <c r="BC129">
        <f t="shared" ref="BC129:BC134" si="222">(S129-E129/(N129/1.35))</f>
        <v>401.96120950696701</v>
      </c>
      <c r="BD129">
        <f t="shared" ref="BD129:BD134" si="223">E129*BB129/100/BC129</f>
        <v>-1.1435351069900852E-3</v>
      </c>
    </row>
    <row r="130" spans="1:56" x14ac:dyDescent="0.25">
      <c r="A130" s="1">
        <v>63</v>
      </c>
      <c r="B130" s="1" t="s">
        <v>187</v>
      </c>
      <c r="C130" s="1">
        <v>32170.500002581626</v>
      </c>
      <c r="D130" s="1">
        <v>0</v>
      </c>
      <c r="E130">
        <f t="shared" si="196"/>
        <v>-1.3879550590588701</v>
      </c>
      <c r="F130">
        <f t="shared" si="197"/>
        <v>-3.5132695615121873E-3</v>
      </c>
      <c r="G130">
        <f t="shared" si="198"/>
        <v>-230.55113381546875</v>
      </c>
      <c r="H130">
        <f t="shared" si="199"/>
        <v>-3.4274420990587549E-2</v>
      </c>
      <c r="I130">
        <f t="shared" si="200"/>
        <v>0.93772151173786078</v>
      </c>
      <c r="J130">
        <f t="shared" si="201"/>
        <v>23.074113845825195</v>
      </c>
      <c r="K130" s="1">
        <v>6</v>
      </c>
      <c r="L130">
        <f t="shared" si="202"/>
        <v>1.4200000166893005</v>
      </c>
      <c r="M130" s="1">
        <v>1</v>
      </c>
      <c r="N130">
        <f t="shared" si="203"/>
        <v>2.8400000333786011</v>
      </c>
      <c r="O130" s="1">
        <v>22.088687896728516</v>
      </c>
      <c r="P130" s="1">
        <v>23.074113845825195</v>
      </c>
      <c r="Q130" s="1">
        <v>21.073530197143555</v>
      </c>
      <c r="R130" s="1">
        <v>400.53326416015625</v>
      </c>
      <c r="S130" s="1">
        <v>402.21493530273437</v>
      </c>
      <c r="T130" s="1">
        <v>19.255519866943359</v>
      </c>
      <c r="U130" s="1">
        <v>19.215190887451172</v>
      </c>
      <c r="V130" s="1">
        <v>71.161659240722656</v>
      </c>
      <c r="W130" s="1">
        <v>71.013099670410156</v>
      </c>
      <c r="X130" s="1">
        <v>500.12420654296875</v>
      </c>
      <c r="Y130" s="1">
        <v>0.12122221291065216</v>
      </c>
      <c r="Z130" s="1">
        <v>0.14545342326164246</v>
      </c>
      <c r="AA130" s="1">
        <v>98.602912902832031</v>
      </c>
      <c r="AB130" s="1">
        <v>-0.13770246505737305</v>
      </c>
      <c r="AC130" s="1">
        <v>0.15912175178527832</v>
      </c>
      <c r="AD130" s="1">
        <v>1</v>
      </c>
      <c r="AE130" s="1">
        <v>-0.21956524252891541</v>
      </c>
      <c r="AF130" s="1">
        <v>2.737391471862793</v>
      </c>
      <c r="AG130" s="1">
        <v>1</v>
      </c>
      <c r="AH130" s="1">
        <v>0</v>
      </c>
      <c r="AI130" s="1">
        <v>0.15999999642372131</v>
      </c>
      <c r="AJ130" s="1">
        <v>111115</v>
      </c>
      <c r="AK130">
        <f t="shared" si="204"/>
        <v>0.83354034423828116</v>
      </c>
      <c r="AL130">
        <f t="shared" si="205"/>
        <v>-3.4274420990587549E-5</v>
      </c>
      <c r="AM130">
        <f t="shared" si="206"/>
        <v>296.22411384582517</v>
      </c>
      <c r="AN130">
        <f t="shared" si="207"/>
        <v>295.23868789672849</v>
      </c>
      <c r="AO130">
        <f t="shared" si="208"/>
        <v>1.9395553632179929E-2</v>
      </c>
      <c r="AP130">
        <f t="shared" si="209"/>
        <v>-0.1122703323525496</v>
      </c>
      <c r="AQ130">
        <f t="shared" si="210"/>
        <v>2.8323953052245003</v>
      </c>
      <c r="AR130">
        <f t="shared" si="211"/>
        <v>28.725270094359953</v>
      </c>
      <c r="AS130">
        <f t="shared" si="212"/>
        <v>9.5100792069087809</v>
      </c>
      <c r="AT130">
        <f t="shared" si="213"/>
        <v>22.581400871276855</v>
      </c>
      <c r="AU130">
        <f t="shared" si="214"/>
        <v>2.7490677526631928</v>
      </c>
      <c r="AV130">
        <f t="shared" si="215"/>
        <v>-3.5176210935444533E-3</v>
      </c>
      <c r="AW130">
        <f t="shared" si="216"/>
        <v>1.8946737934866396</v>
      </c>
      <c r="AX130">
        <f t="shared" si="217"/>
        <v>0.85439395917655325</v>
      </c>
      <c r="AY130">
        <f t="shared" si="218"/>
        <v>-2.1981218109524687E-3</v>
      </c>
      <c r="AZ130">
        <f t="shared" si="219"/>
        <v>-22.733013367255836</v>
      </c>
      <c r="BA130">
        <f t="shared" si="220"/>
        <v>-0.57320381114624763</v>
      </c>
      <c r="BB130">
        <f t="shared" si="221"/>
        <v>66.037900275379542</v>
      </c>
      <c r="BC130">
        <f t="shared" si="222"/>
        <v>402.87470266460315</v>
      </c>
      <c r="BD130">
        <f t="shared" si="223"/>
        <v>-2.2750904231667282E-3</v>
      </c>
    </row>
    <row r="131" spans="1:56" x14ac:dyDescent="0.25">
      <c r="A131" s="1">
        <v>64</v>
      </c>
      <c r="B131" s="1" t="s">
        <v>188</v>
      </c>
      <c r="C131" s="1">
        <v>32770.999989159405</v>
      </c>
      <c r="D131" s="1">
        <v>0</v>
      </c>
      <c r="E131">
        <f t="shared" si="196"/>
        <v>-1.5728776010334296</v>
      </c>
      <c r="F131">
        <f t="shared" si="197"/>
        <v>-2.5910507221244381E-3</v>
      </c>
      <c r="G131">
        <f t="shared" si="198"/>
        <v>-567.65642680272333</v>
      </c>
      <c r="H131">
        <f t="shared" si="199"/>
        <v>-2.1879380695559655E-2</v>
      </c>
      <c r="I131">
        <f t="shared" si="200"/>
        <v>0.81232583287923221</v>
      </c>
      <c r="J131">
        <f t="shared" si="201"/>
        <v>22.438199996948242</v>
      </c>
      <c r="K131" s="1">
        <v>6</v>
      </c>
      <c r="L131">
        <f t="shared" si="202"/>
        <v>1.4200000166893005</v>
      </c>
      <c r="M131" s="1">
        <v>1</v>
      </c>
      <c r="N131">
        <f t="shared" si="203"/>
        <v>2.8400000333786011</v>
      </c>
      <c r="O131" s="1">
        <v>21.842548370361328</v>
      </c>
      <c r="P131" s="1">
        <v>22.438199996948242</v>
      </c>
      <c r="Q131" s="1">
        <v>21.078903198242187</v>
      </c>
      <c r="R131" s="1">
        <v>399.83523559570312</v>
      </c>
      <c r="S131" s="1">
        <v>401.73263549804687</v>
      </c>
      <c r="T131" s="1">
        <v>19.425453186035156</v>
      </c>
      <c r="U131" s="1">
        <v>19.399715423583984</v>
      </c>
      <c r="V131" s="1">
        <v>72.882911682128906</v>
      </c>
      <c r="W131" s="1">
        <v>72.786056518554687</v>
      </c>
      <c r="X131" s="1">
        <v>500.1583251953125</v>
      </c>
      <c r="Y131" s="1">
        <v>0.10590723901987076</v>
      </c>
      <c r="Z131" s="1">
        <v>9.7593806684017181E-2</v>
      </c>
      <c r="AA131" s="1">
        <v>98.606071472167969</v>
      </c>
      <c r="AB131" s="1">
        <v>-0.13770246505737305</v>
      </c>
      <c r="AC131" s="1">
        <v>0.15912175178527832</v>
      </c>
      <c r="AD131" s="1">
        <v>1</v>
      </c>
      <c r="AE131" s="1">
        <v>-0.21956524252891541</v>
      </c>
      <c r="AF131" s="1">
        <v>2.737391471862793</v>
      </c>
      <c r="AG131" s="1">
        <v>1</v>
      </c>
      <c r="AH131" s="1">
        <v>0</v>
      </c>
      <c r="AI131" s="1">
        <v>0.15999999642372131</v>
      </c>
      <c r="AJ131" s="1">
        <v>111115</v>
      </c>
      <c r="AK131">
        <f t="shared" si="204"/>
        <v>0.83359720865885412</v>
      </c>
      <c r="AL131">
        <f t="shared" si="205"/>
        <v>-2.1879380695559656E-5</v>
      </c>
      <c r="AM131">
        <f t="shared" si="206"/>
        <v>295.58819999694822</v>
      </c>
      <c r="AN131">
        <f t="shared" si="207"/>
        <v>294.99254837036131</v>
      </c>
      <c r="AO131">
        <f t="shared" si="208"/>
        <v>1.694515786442552E-2</v>
      </c>
      <c r="AP131">
        <f t="shared" si="209"/>
        <v>-6.6897232695450323E-2</v>
      </c>
      <c r="AQ131">
        <f t="shared" si="210"/>
        <v>2.7252555584768738</v>
      </c>
      <c r="AR131">
        <f t="shared" si="211"/>
        <v>27.637806859044073</v>
      </c>
      <c r="AS131">
        <f t="shared" si="212"/>
        <v>8.2380914354600883</v>
      </c>
      <c r="AT131">
        <f t="shared" si="213"/>
        <v>22.140374183654785</v>
      </c>
      <c r="AU131">
        <f t="shared" si="214"/>
        <v>2.6763088595349278</v>
      </c>
      <c r="AV131">
        <f t="shared" si="215"/>
        <v>-2.5934168046615898E-3</v>
      </c>
      <c r="AW131">
        <f t="shared" si="216"/>
        <v>1.9129297255976416</v>
      </c>
      <c r="AX131">
        <f t="shared" si="217"/>
        <v>0.76337913393728618</v>
      </c>
      <c r="AY131">
        <f t="shared" si="218"/>
        <v>-1.6206727589915561E-3</v>
      </c>
      <c r="AZ131">
        <f t="shared" si="219"/>
        <v>-55.974370192944825</v>
      </c>
      <c r="BA131">
        <f t="shared" si="220"/>
        <v>-1.4130204435568769</v>
      </c>
      <c r="BB131">
        <f t="shared" si="221"/>
        <v>69.446882330932553</v>
      </c>
      <c r="BC131">
        <f t="shared" si="222"/>
        <v>402.48030617989156</v>
      </c>
      <c r="BD131">
        <f t="shared" si="223"/>
        <v>-2.7139575279270002E-3</v>
      </c>
    </row>
    <row r="132" spans="1:56" x14ac:dyDescent="0.25">
      <c r="A132" s="1">
        <v>65</v>
      </c>
      <c r="B132" s="1" t="s">
        <v>189</v>
      </c>
      <c r="C132" s="1">
        <v>33371.499975737184</v>
      </c>
      <c r="D132" s="1">
        <v>0</v>
      </c>
      <c r="E132">
        <f t="shared" si="196"/>
        <v>-1.824341970237618</v>
      </c>
      <c r="F132">
        <f t="shared" si="197"/>
        <v>-3.3872831302513245E-3</v>
      </c>
      <c r="G132">
        <f t="shared" si="198"/>
        <v>-458.27536518948642</v>
      </c>
      <c r="H132">
        <f t="shared" si="199"/>
        <v>-2.8977163606442927E-2</v>
      </c>
      <c r="I132">
        <f t="shared" si="200"/>
        <v>0.82234021081457942</v>
      </c>
      <c r="J132">
        <f t="shared" si="201"/>
        <v>22.705051422119141</v>
      </c>
      <c r="K132" s="1">
        <v>6</v>
      </c>
      <c r="L132">
        <f t="shared" si="202"/>
        <v>1.4200000166893005</v>
      </c>
      <c r="M132" s="1">
        <v>1</v>
      </c>
      <c r="N132">
        <f t="shared" si="203"/>
        <v>2.8400000333786011</v>
      </c>
      <c r="O132" s="1">
        <v>21.948709487915039</v>
      </c>
      <c r="P132" s="1">
        <v>22.705051422119141</v>
      </c>
      <c r="Q132" s="1">
        <v>21.076436996459961</v>
      </c>
      <c r="R132" s="1">
        <v>399.99557495117187</v>
      </c>
      <c r="S132" s="1">
        <v>402.19818115234375</v>
      </c>
      <c r="T132" s="1">
        <v>19.784782409667969</v>
      </c>
      <c r="U132" s="1">
        <v>19.750705718994141</v>
      </c>
      <c r="V132" s="1">
        <v>73.746192932128906</v>
      </c>
      <c r="W132" s="1">
        <v>73.618614196777344</v>
      </c>
      <c r="X132" s="1">
        <v>500.13385009765625</v>
      </c>
      <c r="Y132" s="1">
        <v>0.13872656226158142</v>
      </c>
      <c r="Z132" s="1">
        <v>0.10517065972089767</v>
      </c>
      <c r="AA132" s="1">
        <v>98.600784301757812</v>
      </c>
      <c r="AB132" s="1">
        <v>-0.13770246505737305</v>
      </c>
      <c r="AC132" s="1">
        <v>0.15912175178527832</v>
      </c>
      <c r="AD132" s="1">
        <v>1</v>
      </c>
      <c r="AE132" s="1">
        <v>-0.21956524252891541</v>
      </c>
      <c r="AF132" s="1">
        <v>2.737391471862793</v>
      </c>
      <c r="AG132" s="1">
        <v>1</v>
      </c>
      <c r="AH132" s="1">
        <v>0</v>
      </c>
      <c r="AI132" s="1">
        <v>0.15999999642372131</v>
      </c>
      <c r="AJ132" s="1">
        <v>111115</v>
      </c>
      <c r="AK132">
        <f t="shared" si="204"/>
        <v>0.83355641682942705</v>
      </c>
      <c r="AL132">
        <f t="shared" si="205"/>
        <v>-2.8977163606442928E-5</v>
      </c>
      <c r="AM132">
        <f t="shared" si="206"/>
        <v>295.85505142211912</v>
      </c>
      <c r="AN132">
        <f t="shared" si="207"/>
        <v>295.09870948791502</v>
      </c>
      <c r="AO132">
        <f t="shared" si="208"/>
        <v>2.2196249465728179E-2</v>
      </c>
      <c r="AP132">
        <f t="shared" si="209"/>
        <v>-8.4468418565011125E-2</v>
      </c>
      <c r="AQ132">
        <f t="shared" si="210"/>
        <v>2.7697752852206152</v>
      </c>
      <c r="AR132">
        <f t="shared" si="211"/>
        <v>28.090803788578352</v>
      </c>
      <c r="AS132">
        <f t="shared" si="212"/>
        <v>8.3400980695842115</v>
      </c>
      <c r="AT132">
        <f t="shared" si="213"/>
        <v>22.32688045501709</v>
      </c>
      <c r="AU132">
        <f t="shared" si="214"/>
        <v>2.7068696463181889</v>
      </c>
      <c r="AV132">
        <f t="shared" si="215"/>
        <v>-3.3913279851591652E-3</v>
      </c>
      <c r="AW132">
        <f t="shared" si="216"/>
        <v>1.9474350744060358</v>
      </c>
      <c r="AX132">
        <f t="shared" si="217"/>
        <v>0.75943457191215313</v>
      </c>
      <c r="AY132">
        <f t="shared" si="218"/>
        <v>-2.1192162142832332E-3</v>
      </c>
      <c r="AZ132">
        <f t="shared" si="219"/>
        <v>-45.186310433857841</v>
      </c>
      <c r="BA132">
        <f t="shared" si="220"/>
        <v>-1.1394267469745267</v>
      </c>
      <c r="BB132">
        <f t="shared" si="221"/>
        <v>69.546290028317344</v>
      </c>
      <c r="BC132">
        <f t="shared" si="222"/>
        <v>403.06538595194752</v>
      </c>
      <c r="BD132">
        <f t="shared" si="223"/>
        <v>-3.1477824738863373E-3</v>
      </c>
    </row>
    <row r="133" spans="1:56" x14ac:dyDescent="0.25">
      <c r="A133" s="1">
        <v>66</v>
      </c>
      <c r="B133" s="1" t="s">
        <v>190</v>
      </c>
      <c r="C133" s="1">
        <v>33971.999962314963</v>
      </c>
      <c r="D133" s="1">
        <v>0</v>
      </c>
      <c r="E133">
        <f t="shared" si="196"/>
        <v>-1.9888455272637431</v>
      </c>
      <c r="F133">
        <f t="shared" si="197"/>
        <v>-3.798309411596357E-3</v>
      </c>
      <c r="G133">
        <f t="shared" si="198"/>
        <v>-434.33262545371679</v>
      </c>
      <c r="H133">
        <f t="shared" si="199"/>
        <v>-3.1075059396212454E-2</v>
      </c>
      <c r="I133">
        <f t="shared" si="200"/>
        <v>0.78621561879465496</v>
      </c>
      <c r="J133">
        <f t="shared" si="201"/>
        <v>22.706031799316406</v>
      </c>
      <c r="K133" s="1">
        <v>6</v>
      </c>
      <c r="L133">
        <f t="shared" si="202"/>
        <v>1.4200000166893005</v>
      </c>
      <c r="M133" s="1">
        <v>1</v>
      </c>
      <c r="N133">
        <f t="shared" si="203"/>
        <v>2.8400000333786011</v>
      </c>
      <c r="O133" s="1">
        <v>21.932083129882812</v>
      </c>
      <c r="P133" s="1">
        <v>22.706031799316406</v>
      </c>
      <c r="Q133" s="1">
        <v>21.076930999755859</v>
      </c>
      <c r="R133" s="1">
        <v>399.87872314453125</v>
      </c>
      <c r="S133" s="1">
        <v>402.27978515625</v>
      </c>
      <c r="T133" s="1">
        <v>20.154462814331055</v>
      </c>
      <c r="U133" s="1">
        <v>20.117931365966797</v>
      </c>
      <c r="V133" s="1">
        <v>75.204940795898438</v>
      </c>
      <c r="W133" s="1">
        <v>75.069862365722656</v>
      </c>
      <c r="X133" s="1">
        <v>500.11529541015625</v>
      </c>
      <c r="Y133" s="1">
        <v>7.2128690779209137E-2</v>
      </c>
      <c r="Z133" s="1">
        <v>6.3133396208286285E-2</v>
      </c>
      <c r="AA133" s="1">
        <v>98.604789733886719</v>
      </c>
      <c r="AB133" s="1">
        <v>-0.13770246505737305</v>
      </c>
      <c r="AC133" s="1">
        <v>0.15912175178527832</v>
      </c>
      <c r="AD133" s="1">
        <v>1</v>
      </c>
      <c r="AE133" s="1">
        <v>-0.21956524252891541</v>
      </c>
      <c r="AF133" s="1">
        <v>2.737391471862793</v>
      </c>
      <c r="AG133" s="1">
        <v>1</v>
      </c>
      <c r="AH133" s="1">
        <v>0</v>
      </c>
      <c r="AI133" s="1">
        <v>0.15999999642372131</v>
      </c>
      <c r="AJ133" s="1">
        <v>111115</v>
      </c>
      <c r="AK133">
        <f t="shared" si="204"/>
        <v>0.83352549235026041</v>
      </c>
      <c r="AL133">
        <f t="shared" si="205"/>
        <v>-3.1075059396212452E-5</v>
      </c>
      <c r="AM133">
        <f t="shared" si="206"/>
        <v>295.85603179931638</v>
      </c>
      <c r="AN133">
        <f t="shared" si="207"/>
        <v>295.08208312988279</v>
      </c>
      <c r="AO133">
        <f t="shared" si="208"/>
        <v>1.1540590266721162E-2</v>
      </c>
      <c r="AP133">
        <f t="shared" si="209"/>
        <v>-8.5813340564317414E-2</v>
      </c>
      <c r="AQ133">
        <f t="shared" si="210"/>
        <v>2.7699400110165753</v>
      </c>
      <c r="AR133">
        <f t="shared" si="211"/>
        <v>28.091333275919478</v>
      </c>
      <c r="AS133">
        <f t="shared" si="212"/>
        <v>7.9734019099526812</v>
      </c>
      <c r="AT133">
        <f t="shared" si="213"/>
        <v>22.319057464599609</v>
      </c>
      <c r="AU133">
        <f t="shared" si="214"/>
        <v>2.7055816668767889</v>
      </c>
      <c r="AV133">
        <f t="shared" si="215"/>
        <v>-3.8033961987117815E-3</v>
      </c>
      <c r="AW133">
        <f t="shared" si="216"/>
        <v>1.9837243922219203</v>
      </c>
      <c r="AX133">
        <f t="shared" si="217"/>
        <v>0.7218572746548686</v>
      </c>
      <c r="AY133">
        <f t="shared" si="218"/>
        <v>-2.3766650842007302E-3</v>
      </c>
      <c r="AZ133">
        <f t="shared" si="219"/>
        <v>-42.827277207430726</v>
      </c>
      <c r="BA133">
        <f t="shared" si="220"/>
        <v>-1.0796779790588211</v>
      </c>
      <c r="BB133">
        <f t="shared" si="221"/>
        <v>70.876117143569985</v>
      </c>
      <c r="BC133">
        <f t="shared" si="222"/>
        <v>403.22518706830982</v>
      </c>
      <c r="BD133">
        <f t="shared" si="223"/>
        <v>-3.4958542544350074E-3</v>
      </c>
    </row>
    <row r="134" spans="1:56" x14ac:dyDescent="0.25">
      <c r="A134" s="1">
        <v>67</v>
      </c>
      <c r="B134" s="1" t="s">
        <v>191</v>
      </c>
      <c r="C134" s="1">
        <v>34572.499948892742</v>
      </c>
      <c r="D134" s="1">
        <v>0</v>
      </c>
      <c r="E134">
        <f t="shared" si="196"/>
        <v>-2.1217712546490537</v>
      </c>
      <c r="F134">
        <f t="shared" si="197"/>
        <v>-3.4497828341184637E-3</v>
      </c>
      <c r="G134">
        <f t="shared" si="198"/>
        <v>-579.53162677935643</v>
      </c>
      <c r="H134">
        <f t="shared" si="199"/>
        <v>-2.7415375429904437E-2</v>
      </c>
      <c r="I134">
        <f t="shared" si="200"/>
        <v>0.76400568235609323</v>
      </c>
      <c r="J134">
        <f t="shared" si="201"/>
        <v>22.532205581665039</v>
      </c>
      <c r="K134" s="1">
        <v>6</v>
      </c>
      <c r="L134">
        <f t="shared" si="202"/>
        <v>1.4200000166893005</v>
      </c>
      <c r="M134" s="1">
        <v>1</v>
      </c>
      <c r="N134">
        <f t="shared" si="203"/>
        <v>2.8400000333786011</v>
      </c>
      <c r="O134" s="1">
        <v>21.877817153930664</v>
      </c>
      <c r="P134" s="1">
        <v>22.532205581665039</v>
      </c>
      <c r="Q134" s="1">
        <v>21.07801628112793</v>
      </c>
      <c r="R134" s="1">
        <v>399.833251953125</v>
      </c>
      <c r="S134" s="1">
        <v>402.39163208007812</v>
      </c>
      <c r="T134" s="1">
        <v>20.078767776489258</v>
      </c>
      <c r="U134" s="1">
        <v>20.046541213989258</v>
      </c>
      <c r="V134" s="1">
        <v>75.178085327148438</v>
      </c>
      <c r="W134" s="1">
        <v>75.056938171386719</v>
      </c>
      <c r="X134" s="1">
        <v>500.19219970703125</v>
      </c>
      <c r="Y134" s="1">
        <v>5.7419978082180023E-2</v>
      </c>
      <c r="Z134" s="1">
        <v>0.11330302059650421</v>
      </c>
      <c r="AA134" s="1">
        <v>98.613578796386719</v>
      </c>
      <c r="AB134" s="1">
        <v>-0.13770246505737305</v>
      </c>
      <c r="AC134" s="1">
        <v>0.15912175178527832</v>
      </c>
      <c r="AD134" s="1">
        <v>1</v>
      </c>
      <c r="AE134" s="1">
        <v>-0.21956524252891541</v>
      </c>
      <c r="AF134" s="1">
        <v>2.737391471862793</v>
      </c>
      <c r="AG134" s="1">
        <v>1</v>
      </c>
      <c r="AH134" s="1">
        <v>0</v>
      </c>
      <c r="AI134" s="1">
        <v>0.15999999642372131</v>
      </c>
      <c r="AJ134" s="1">
        <v>111115</v>
      </c>
      <c r="AK134">
        <f t="shared" si="204"/>
        <v>0.83365366617838521</v>
      </c>
      <c r="AL134">
        <f t="shared" si="205"/>
        <v>-2.7415375429904437E-5</v>
      </c>
      <c r="AM134">
        <f t="shared" si="206"/>
        <v>295.68220558166502</v>
      </c>
      <c r="AN134">
        <f t="shared" si="207"/>
        <v>295.02781715393064</v>
      </c>
      <c r="AO134">
        <f t="shared" si="208"/>
        <v>9.1871962877989599E-3</v>
      </c>
      <c r="AP134">
        <f t="shared" si="209"/>
        <v>-7.1882416728444865E-2</v>
      </c>
      <c r="AQ134">
        <f t="shared" si="210"/>
        <v>2.7408668539568368</v>
      </c>
      <c r="AR134">
        <f t="shared" si="211"/>
        <v>27.794010595803101</v>
      </c>
      <c r="AS134">
        <f t="shared" si="212"/>
        <v>7.7474693818138434</v>
      </c>
      <c r="AT134">
        <f t="shared" si="213"/>
        <v>22.205011367797852</v>
      </c>
      <c r="AU134">
        <f t="shared" si="214"/>
        <v>2.6868658919391919</v>
      </c>
      <c r="AV134">
        <f t="shared" si="215"/>
        <v>-3.453978424025709E-3</v>
      </c>
      <c r="AW134">
        <f t="shared" si="216"/>
        <v>1.9768611716007436</v>
      </c>
      <c r="AX134">
        <f t="shared" si="217"/>
        <v>0.7100047203384483</v>
      </c>
      <c r="AY134">
        <f t="shared" si="218"/>
        <v>-2.158359175014998E-3</v>
      </c>
      <c r="AZ134">
        <f t="shared" si="219"/>
        <v>-57.149687742404247</v>
      </c>
      <c r="BA134">
        <f t="shared" si="220"/>
        <v>-1.4402178886861805</v>
      </c>
      <c r="BB134">
        <f t="shared" si="221"/>
        <v>71.407559767376995</v>
      </c>
      <c r="BC134">
        <f t="shared" si="222"/>
        <v>403.40022051673691</v>
      </c>
      <c r="BD134">
        <f t="shared" si="223"/>
        <v>-3.755836015284693E-3</v>
      </c>
    </row>
    <row r="135" spans="1:56" x14ac:dyDescent="0.25">
      <c r="A135" s="1" t="s">
        <v>10</v>
      </c>
      <c r="B135" s="1" t="s">
        <v>192</v>
      </c>
    </row>
    <row r="136" spans="1:56" x14ac:dyDescent="0.25">
      <c r="A136" s="1">
        <v>68</v>
      </c>
      <c r="B136" s="1" t="s">
        <v>193</v>
      </c>
      <c r="C136" s="1">
        <v>35171.000015981495</v>
      </c>
      <c r="D136" s="1">
        <v>0</v>
      </c>
      <c r="E136">
        <f t="shared" ref="E136:E141" si="224">(R136-S136*(1000-T136)/(1000-U136))*AK136</f>
        <v>-1.2707359401127571</v>
      </c>
      <c r="F136">
        <f t="shared" ref="F136:F141" si="225">IF(AV136&lt;&gt;0,1/(1/AV136-1/N136),0)</f>
        <v>-8.1348209202673999E-4</v>
      </c>
      <c r="G136">
        <f t="shared" ref="G136:G141" si="226">((AY136-AL136/2)*S136-E136)/(AY136+AL136/2)</f>
        <v>-2085.2588602759183</v>
      </c>
      <c r="H136">
        <f t="shared" ref="H136:H141" si="227">AL136*1000</f>
        <v>-6.4819352294133784E-3</v>
      </c>
      <c r="I136">
        <f t="shared" ref="I136:I141" si="228">(AQ136-AW136)</f>
        <v>0.76677304262408708</v>
      </c>
      <c r="J136">
        <f t="shared" ref="J136:J141" si="229">(P136+AP136*D136)</f>
        <v>22.568637847900391</v>
      </c>
      <c r="K136" s="1">
        <v>6</v>
      </c>
      <c r="L136">
        <f t="shared" ref="L136:L141" si="230">(K136*AE136+AF136)</f>
        <v>1.4200000166893005</v>
      </c>
      <c r="M136" s="1">
        <v>1</v>
      </c>
      <c r="N136">
        <f t="shared" ref="N136:N141" si="231">L136*(M136+1)*(M136+1)/(M136*M136+1)</f>
        <v>2.8400000333786011</v>
      </c>
      <c r="O136" s="1">
        <v>21.896123886108398</v>
      </c>
      <c r="P136" s="1">
        <v>22.568637847900391</v>
      </c>
      <c r="Q136" s="1">
        <v>21.075712203979492</v>
      </c>
      <c r="R136" s="1">
        <v>401.2293701171875</v>
      </c>
      <c r="S136" s="1">
        <v>402.75692749023437</v>
      </c>
      <c r="T136" s="1">
        <v>20.086143493652344</v>
      </c>
      <c r="U136" s="1">
        <v>20.078523635864258</v>
      </c>
      <c r="V136" s="1">
        <v>75.127037048339844</v>
      </c>
      <c r="W136" s="1">
        <v>75.095817565917969</v>
      </c>
      <c r="X136" s="1">
        <v>500.15008544921875</v>
      </c>
      <c r="Y136" s="1">
        <v>9.7987465560436249E-2</v>
      </c>
      <c r="Z136" s="1">
        <v>0.13769328594207764</v>
      </c>
      <c r="AA136" s="1">
        <v>98.621047973632813</v>
      </c>
      <c r="AB136" s="1">
        <v>-5.5646896362304688E-4</v>
      </c>
      <c r="AC136" s="1">
        <v>0.18487858772277832</v>
      </c>
      <c r="AD136" s="1">
        <v>1</v>
      </c>
      <c r="AE136" s="1">
        <v>-0.21956524252891541</v>
      </c>
      <c r="AF136" s="1">
        <v>2.737391471862793</v>
      </c>
      <c r="AG136" s="1">
        <v>1</v>
      </c>
      <c r="AH136" s="1">
        <v>0</v>
      </c>
      <c r="AI136" s="1">
        <v>0.15999999642372131</v>
      </c>
      <c r="AJ136" s="1">
        <v>111115</v>
      </c>
      <c r="AK136">
        <f t="shared" ref="AK136:AK141" si="232">X136*0.000001/(K136*0.0001)</f>
        <v>0.83358347574869784</v>
      </c>
      <c r="AL136">
        <f t="shared" ref="AL136:AL141" si="233">(U136-T136)/(1000-U136)*AK136</f>
        <v>-6.4819352294133787E-6</v>
      </c>
      <c r="AM136">
        <f t="shared" ref="AM136:AM141" si="234">(P136+273.15)</f>
        <v>295.71863784790037</v>
      </c>
      <c r="AN136">
        <f t="shared" ref="AN136:AN141" si="235">(O136+273.15)</f>
        <v>295.04612388610838</v>
      </c>
      <c r="AO136">
        <f t="shared" ref="AO136:AO141" si="236">(Y136*AG136+Z136*AH136)*AI136</f>
        <v>1.5677994139239315E-2</v>
      </c>
      <c r="AP136">
        <f t="shared" ref="AP136:AP141" si="237">((AO136+0.00000010773*(AN136^4-AM136^4))-AL136*44100)/(L136*51.4+0.00000043092*AM136^3)</f>
        <v>-8.5191268323429895E-2</v>
      </c>
      <c r="AQ136">
        <f t="shared" ref="AQ136:AQ141" si="238">0.61365*EXP(17.502*J136/(240.97+J136))</f>
        <v>2.7469380853563763</v>
      </c>
      <c r="AR136">
        <f t="shared" ref="AR136:AR141" si="239">AQ136*1000/AA136</f>
        <v>27.853466798393725</v>
      </c>
      <c r="AS136">
        <f t="shared" ref="AS136:AS141" si="240">(AR136-U136)</f>
        <v>7.7749431625294676</v>
      </c>
      <c r="AT136">
        <f t="shared" ref="AT136:AT141" si="241">IF(D136,P136,(O136+P136)/2)</f>
        <v>22.232380867004395</v>
      </c>
      <c r="AU136">
        <f t="shared" ref="AU136:AU141" si="242">0.61365*EXP(17.502*AT136/(240.97+AT136))</f>
        <v>2.6913470570099629</v>
      </c>
      <c r="AV136">
        <f t="shared" ref="AV136:AV141" si="243">IF(AS136&lt;&gt;0,(1000-(AR136+U136)/2)/AS136*AL136,0)</f>
        <v>-8.1371517044624307E-4</v>
      </c>
      <c r="AW136">
        <f t="shared" ref="AW136:AW141" si="244">U136*AA136/1000</f>
        <v>1.9801650427322892</v>
      </c>
      <c r="AX136">
        <f t="shared" ref="AX136:AX141" si="245">(AU136-AW136)</f>
        <v>0.71118201427767369</v>
      </c>
      <c r="AY136">
        <f t="shared" ref="AY136:AY141" si="246">1/(1.6/F136+1.37/N136)</f>
        <v>-5.08551035752447E-4</v>
      </c>
      <c r="AZ136">
        <f t="shared" ref="AZ136:AZ141" si="247">G136*AA136*0.001</f>
        <v>-205.65041409671423</v>
      </c>
      <c r="BA136">
        <f t="shared" ref="BA136:BA141" si="248">G136/S136</f>
        <v>-5.1774624294363738</v>
      </c>
      <c r="BB136">
        <f t="shared" ref="BB136:BB141" si="249">(1-AL136*AA136/AQ136/F136)*100</f>
        <v>71.392662964798575</v>
      </c>
      <c r="BC136">
        <f t="shared" ref="BC136:BC141" si="250">(S136-E136/(N136/1.35))</f>
        <v>403.36097449692096</v>
      </c>
      <c r="BD136">
        <f t="shared" ref="BD136:BD141" si="251">E136*BB136/100/BC136</f>
        <v>-2.2491323758545472E-3</v>
      </c>
    </row>
    <row r="137" spans="1:56" x14ac:dyDescent="0.25">
      <c r="A137" s="1">
        <v>69</v>
      </c>
      <c r="B137" s="1" t="s">
        <v>194</v>
      </c>
      <c r="C137" s="1">
        <v>35771.500002559274</v>
      </c>
      <c r="D137" s="1">
        <v>0</v>
      </c>
      <c r="E137">
        <f t="shared" si="224"/>
        <v>-2.4313264264891314</v>
      </c>
      <c r="F137">
        <f t="shared" si="225"/>
        <v>-5.8155031795664887E-4</v>
      </c>
      <c r="G137">
        <f t="shared" si="226"/>
        <v>-6247.8054322887156</v>
      </c>
      <c r="H137">
        <f t="shared" si="227"/>
        <v>-4.6542435949151369E-3</v>
      </c>
      <c r="I137">
        <f t="shared" si="228"/>
        <v>0.77012922264878148</v>
      </c>
      <c r="J137">
        <f t="shared" si="229"/>
        <v>22.707271575927734</v>
      </c>
      <c r="K137" s="1">
        <v>6</v>
      </c>
      <c r="L137">
        <f t="shared" si="230"/>
        <v>1.4200000166893005</v>
      </c>
      <c r="M137" s="1">
        <v>1</v>
      </c>
      <c r="N137">
        <f t="shared" si="231"/>
        <v>2.8400000333786011</v>
      </c>
      <c r="O137" s="1">
        <v>21.941263198852539</v>
      </c>
      <c r="P137" s="1">
        <v>22.707271575927734</v>
      </c>
      <c r="Q137" s="1">
        <v>21.076850891113281</v>
      </c>
      <c r="R137" s="1">
        <v>399.91397094726562</v>
      </c>
      <c r="S137" s="1">
        <v>402.83297729492187</v>
      </c>
      <c r="T137" s="1">
        <v>20.282880783081055</v>
      </c>
      <c r="U137" s="1">
        <v>20.277410507202148</v>
      </c>
      <c r="V137" s="1">
        <v>75.662773132324219</v>
      </c>
      <c r="W137" s="1">
        <v>75.641555786132812</v>
      </c>
      <c r="X137" s="1">
        <v>500.14306640625</v>
      </c>
      <c r="Y137" s="1">
        <v>0.10891714692115784</v>
      </c>
      <c r="Z137" s="1">
        <v>0.12428845465183258</v>
      </c>
      <c r="AA137" s="1">
        <v>98.632865905761719</v>
      </c>
      <c r="AB137" s="1">
        <v>-5.5646896362304688E-4</v>
      </c>
      <c r="AC137" s="1">
        <v>0.18487858772277832</v>
      </c>
      <c r="AD137" s="1">
        <v>1</v>
      </c>
      <c r="AE137" s="1">
        <v>-0.21956524252891541</v>
      </c>
      <c r="AF137" s="1">
        <v>2.737391471862793</v>
      </c>
      <c r="AG137" s="1">
        <v>1</v>
      </c>
      <c r="AH137" s="1">
        <v>0</v>
      </c>
      <c r="AI137" s="1">
        <v>0.15999999642372131</v>
      </c>
      <c r="AJ137" s="1">
        <v>111115</v>
      </c>
      <c r="AK137">
        <f t="shared" si="232"/>
        <v>0.83357177734374988</v>
      </c>
      <c r="AL137">
        <f t="shared" si="233"/>
        <v>-4.6542435949151367E-6</v>
      </c>
      <c r="AM137">
        <f t="shared" si="234"/>
        <v>295.85727157592771</v>
      </c>
      <c r="AN137">
        <f t="shared" si="235"/>
        <v>295.09126319885252</v>
      </c>
      <c r="AO137">
        <f t="shared" si="236"/>
        <v>1.7426743117867183E-2</v>
      </c>
      <c r="AP137">
        <f t="shared" si="237"/>
        <v>-9.8546328656336182E-2</v>
      </c>
      <c r="AQ137">
        <f t="shared" si="238"/>
        <v>2.7701483341217346</v>
      </c>
      <c r="AR137">
        <f t="shared" si="239"/>
        <v>28.08544909126395</v>
      </c>
      <c r="AS137">
        <f t="shared" si="240"/>
        <v>7.8080385840618014</v>
      </c>
      <c r="AT137">
        <f t="shared" si="241"/>
        <v>22.324267387390137</v>
      </c>
      <c r="AU137">
        <f t="shared" si="242"/>
        <v>2.7064393704274003</v>
      </c>
      <c r="AV137">
        <f t="shared" si="243"/>
        <v>-5.8166942712436511E-4</v>
      </c>
      <c r="AW137">
        <f t="shared" si="244"/>
        <v>2.0000191114729531</v>
      </c>
      <c r="AX137">
        <f t="shared" si="245"/>
        <v>0.70642025895444727</v>
      </c>
      <c r="AY137">
        <f t="shared" si="246"/>
        <v>-3.6353268886181071E-4</v>
      </c>
      <c r="AZ137">
        <f t="shared" si="247"/>
        <v>-616.23895540822252</v>
      </c>
      <c r="BA137">
        <f t="shared" si="248"/>
        <v>-15.509667242844856</v>
      </c>
      <c r="BB137">
        <f t="shared" si="249"/>
        <v>71.50422719487392</v>
      </c>
      <c r="BC137">
        <f t="shared" si="250"/>
        <v>403.98871343477521</v>
      </c>
      <c r="BD137">
        <f t="shared" si="251"/>
        <v>-4.3033409450100443E-3</v>
      </c>
    </row>
    <row r="138" spans="1:56" x14ac:dyDescent="0.25">
      <c r="A138" s="1">
        <v>70</v>
      </c>
      <c r="B138" s="1" t="s">
        <v>195</v>
      </c>
      <c r="C138" s="1">
        <v>36371.999989137053</v>
      </c>
      <c r="D138" s="1">
        <v>0</v>
      </c>
      <c r="E138">
        <f t="shared" si="224"/>
        <v>-2.4344480158675523</v>
      </c>
      <c r="F138">
        <f t="shared" si="225"/>
        <v>6.6174586690492189E-5</v>
      </c>
      <c r="G138">
        <f t="shared" si="226"/>
        <v>58892.836832187524</v>
      </c>
      <c r="H138">
        <f t="shared" si="227"/>
        <v>5.193222244034456E-4</v>
      </c>
      <c r="I138">
        <f t="shared" si="228"/>
        <v>0.75540128973363574</v>
      </c>
      <c r="J138">
        <f t="shared" si="229"/>
        <v>22.656007766723633</v>
      </c>
      <c r="K138" s="1">
        <v>6</v>
      </c>
      <c r="L138">
        <f t="shared" si="230"/>
        <v>1.4200000166893005</v>
      </c>
      <c r="M138" s="1">
        <v>1</v>
      </c>
      <c r="N138">
        <f t="shared" si="231"/>
        <v>2.8400000333786011</v>
      </c>
      <c r="O138" s="1">
        <v>21.916559219360352</v>
      </c>
      <c r="P138" s="1">
        <v>22.656007766723633</v>
      </c>
      <c r="Q138" s="1">
        <v>21.075826644897461</v>
      </c>
      <c r="R138" s="1">
        <v>399.80059814453125</v>
      </c>
      <c r="S138" s="1">
        <v>402.72091674804687</v>
      </c>
      <c r="T138" s="1">
        <v>20.337732315063477</v>
      </c>
      <c r="U138" s="1">
        <v>20.338342666625977</v>
      </c>
      <c r="V138" s="1">
        <v>75.987174987792969</v>
      </c>
      <c r="W138" s="1">
        <v>75.990570068359375</v>
      </c>
      <c r="X138" s="1">
        <v>500.13150024414062</v>
      </c>
      <c r="Y138" s="1">
        <v>0.10906480252742767</v>
      </c>
      <c r="Z138" s="1">
        <v>6.1118844896554947E-2</v>
      </c>
      <c r="AA138" s="1">
        <v>98.638542175292969</v>
      </c>
      <c r="AB138" s="1">
        <v>-5.5646896362304688E-4</v>
      </c>
      <c r="AC138" s="1">
        <v>0.18487858772277832</v>
      </c>
      <c r="AD138" s="1">
        <v>1</v>
      </c>
      <c r="AE138" s="1">
        <v>-0.21956524252891541</v>
      </c>
      <c r="AF138" s="1">
        <v>2.737391471862793</v>
      </c>
      <c r="AG138" s="1">
        <v>1</v>
      </c>
      <c r="AH138" s="1">
        <v>0</v>
      </c>
      <c r="AI138" s="1">
        <v>0.15999999642372131</v>
      </c>
      <c r="AJ138" s="1">
        <v>111115</v>
      </c>
      <c r="AK138">
        <f t="shared" si="232"/>
        <v>0.83355250040690099</v>
      </c>
      <c r="AL138">
        <f t="shared" si="233"/>
        <v>5.1932222440344559E-7</v>
      </c>
      <c r="AM138">
        <f t="shared" si="234"/>
        <v>295.80600776672361</v>
      </c>
      <c r="AN138">
        <f t="shared" si="235"/>
        <v>295.06655921936033</v>
      </c>
      <c r="AO138">
        <f t="shared" si="236"/>
        <v>1.7450368014342299E-2</v>
      </c>
      <c r="AP138">
        <f t="shared" si="237"/>
        <v>-9.7717811836893223E-2</v>
      </c>
      <c r="AQ138">
        <f t="shared" si="238"/>
        <v>2.7615457606311824</v>
      </c>
      <c r="AR138">
        <f t="shared" si="239"/>
        <v>27.996619776918152</v>
      </c>
      <c r="AS138">
        <f t="shared" si="240"/>
        <v>7.6582771102921754</v>
      </c>
      <c r="AT138">
        <f t="shared" si="241"/>
        <v>22.286283493041992</v>
      </c>
      <c r="AU138">
        <f t="shared" si="242"/>
        <v>2.7001915788364252</v>
      </c>
      <c r="AV138">
        <f t="shared" si="243"/>
        <v>6.6173044798295666E-5</v>
      </c>
      <c r="AW138">
        <f t="shared" si="244"/>
        <v>2.0061444708975467</v>
      </c>
      <c r="AX138">
        <f t="shared" si="245"/>
        <v>0.69404710793887858</v>
      </c>
      <c r="AY138">
        <f t="shared" si="246"/>
        <v>4.1358291525548025E-5</v>
      </c>
      <c r="AZ138">
        <f t="shared" si="247"/>
        <v>5809.1035696943763</v>
      </c>
      <c r="BA138">
        <f t="shared" si="248"/>
        <v>146.23734299113269</v>
      </c>
      <c r="BB138">
        <f t="shared" si="249"/>
        <v>71.968904438073295</v>
      </c>
      <c r="BC138">
        <f t="shared" si="250"/>
        <v>403.87813674198873</v>
      </c>
      <c r="BD138">
        <f t="shared" si="251"/>
        <v>-4.3380549892294796E-3</v>
      </c>
    </row>
    <row r="139" spans="1:56" x14ac:dyDescent="0.25">
      <c r="A139" s="1">
        <v>71</v>
      </c>
      <c r="B139" s="1" t="s">
        <v>196</v>
      </c>
      <c r="C139" s="1">
        <v>36972.499975714833</v>
      </c>
      <c r="D139" s="1">
        <v>0</v>
      </c>
      <c r="E139">
        <f t="shared" si="224"/>
        <v>-2.4074685031414358</v>
      </c>
      <c r="F139">
        <f t="shared" si="225"/>
        <v>7.1042316383971974E-4</v>
      </c>
      <c r="G139">
        <f t="shared" si="226"/>
        <v>5787.2540679989233</v>
      </c>
      <c r="H139">
        <f t="shared" si="227"/>
        <v>5.5419587895194989E-3</v>
      </c>
      <c r="I139">
        <f t="shared" si="228"/>
        <v>0.75118248614413052</v>
      </c>
      <c r="J139">
        <f t="shared" si="229"/>
        <v>22.588647842407227</v>
      </c>
      <c r="K139" s="1">
        <v>6</v>
      </c>
      <c r="L139">
        <f t="shared" si="230"/>
        <v>1.4200000166893005</v>
      </c>
      <c r="M139" s="1">
        <v>1</v>
      </c>
      <c r="N139">
        <f t="shared" si="231"/>
        <v>2.8400000333786011</v>
      </c>
      <c r="O139" s="1">
        <v>21.893468856811523</v>
      </c>
      <c r="P139" s="1">
        <v>22.588647842407227</v>
      </c>
      <c r="Q139" s="1">
        <v>21.076715469360352</v>
      </c>
      <c r="R139" s="1">
        <v>399.79580688476562</v>
      </c>
      <c r="S139" s="1">
        <v>402.68121337890625</v>
      </c>
      <c r="T139" s="1">
        <v>20.259115219116211</v>
      </c>
      <c r="U139" s="1">
        <v>20.265628814697266</v>
      </c>
      <c r="V139" s="1">
        <v>75.805290222167969</v>
      </c>
      <c r="W139" s="1">
        <v>75.829666137695313</v>
      </c>
      <c r="X139" s="1">
        <v>500.152099609375</v>
      </c>
      <c r="Y139" s="1">
        <v>7.3920853435993195E-2</v>
      </c>
      <c r="Z139" s="1">
        <v>0.12608084082603455</v>
      </c>
      <c r="AA139" s="1">
        <v>98.644615173339844</v>
      </c>
      <c r="AB139" s="1">
        <v>-5.5646896362304688E-4</v>
      </c>
      <c r="AC139" s="1">
        <v>0.18487858772277832</v>
      </c>
      <c r="AD139" s="1">
        <v>1</v>
      </c>
      <c r="AE139" s="1">
        <v>-0.21956524252891541</v>
      </c>
      <c r="AF139" s="1">
        <v>2.737391471862793</v>
      </c>
      <c r="AG139" s="1">
        <v>1</v>
      </c>
      <c r="AH139" s="1">
        <v>0</v>
      </c>
      <c r="AI139" s="1">
        <v>0.15999999642372131</v>
      </c>
      <c r="AJ139" s="1">
        <v>111115</v>
      </c>
      <c r="AK139">
        <f t="shared" si="232"/>
        <v>0.83358683268229161</v>
      </c>
      <c r="AL139">
        <f t="shared" si="233"/>
        <v>5.5419587895194988E-6</v>
      </c>
      <c r="AM139">
        <f t="shared" si="234"/>
        <v>295.7386478424072</v>
      </c>
      <c r="AN139">
        <f t="shared" si="235"/>
        <v>295.0434688568115</v>
      </c>
      <c r="AO139">
        <f t="shared" si="236"/>
        <v>1.1827336285397339E-2</v>
      </c>
      <c r="AP139">
        <f t="shared" si="237"/>
        <v>-9.4537147533050536E-2</v>
      </c>
      <c r="AQ139">
        <f t="shared" si="238"/>
        <v>2.7502776418156896</v>
      </c>
      <c r="AR139">
        <f t="shared" si="239"/>
        <v>27.88066674478743</v>
      </c>
      <c r="AS139">
        <f t="shared" si="240"/>
        <v>7.6150379300901641</v>
      </c>
      <c r="AT139">
        <f t="shared" si="241"/>
        <v>22.241058349609375</v>
      </c>
      <c r="AU139">
        <f t="shared" si="242"/>
        <v>2.6927691725588518</v>
      </c>
      <c r="AV139">
        <f t="shared" si="243"/>
        <v>7.1024549664010868E-4</v>
      </c>
      <c r="AW139">
        <f t="shared" si="244"/>
        <v>1.999095155671559</v>
      </c>
      <c r="AX139">
        <f t="shared" si="245"/>
        <v>0.6936740168872928</v>
      </c>
      <c r="AY139">
        <f t="shared" si="246"/>
        <v>4.4391939426930143E-4</v>
      </c>
      <c r="AZ139">
        <f t="shared" si="247"/>
        <v>570.88145044809926</v>
      </c>
      <c r="BA139">
        <f t="shared" si="248"/>
        <v>14.371800510478144</v>
      </c>
      <c r="BB139">
        <f t="shared" si="249"/>
        <v>72.020301964108</v>
      </c>
      <c r="BC139">
        <f t="shared" si="250"/>
        <v>403.82560860462547</v>
      </c>
      <c r="BD139">
        <f t="shared" si="251"/>
        <v>-4.2936011206531318E-3</v>
      </c>
    </row>
    <row r="140" spans="1:56" x14ac:dyDescent="0.25">
      <c r="A140" s="1">
        <v>72</v>
      </c>
      <c r="B140" s="1" t="s">
        <v>197</v>
      </c>
      <c r="C140" s="1">
        <v>37572.999962292612</v>
      </c>
      <c r="D140" s="1">
        <v>0</v>
      </c>
      <c r="E140">
        <f t="shared" si="224"/>
        <v>-2.3259434137125727</v>
      </c>
      <c r="F140">
        <f t="shared" si="225"/>
        <v>4.7744072070230587E-4</v>
      </c>
      <c r="G140">
        <f t="shared" si="226"/>
        <v>8144.7027808078055</v>
      </c>
      <c r="H140">
        <f t="shared" si="227"/>
        <v>3.7550751158393512E-3</v>
      </c>
      <c r="I140">
        <f t="shared" si="228"/>
        <v>0.75739722467014547</v>
      </c>
      <c r="J140">
        <f t="shared" si="229"/>
        <v>22.626543045043945</v>
      </c>
      <c r="K140" s="1">
        <v>6</v>
      </c>
      <c r="L140">
        <f t="shared" si="230"/>
        <v>1.4200000166893005</v>
      </c>
      <c r="M140" s="1">
        <v>1</v>
      </c>
      <c r="N140">
        <f t="shared" si="231"/>
        <v>2.8400000333786011</v>
      </c>
      <c r="O140" s="1">
        <v>21.913898468017578</v>
      </c>
      <c r="P140" s="1">
        <v>22.626543045043945</v>
      </c>
      <c r="Q140" s="1">
        <v>21.076992034912109</v>
      </c>
      <c r="R140" s="1">
        <v>399.875244140625</v>
      </c>
      <c r="S140" s="1">
        <v>402.663818359375</v>
      </c>
      <c r="T140" s="1">
        <v>20.258991241455078</v>
      </c>
      <c r="U140" s="1">
        <v>20.263404846191406</v>
      </c>
      <c r="V140" s="1">
        <v>75.7218017578125</v>
      </c>
      <c r="W140" s="1">
        <v>75.740180969238281</v>
      </c>
      <c r="X140" s="1">
        <v>500.13330078125</v>
      </c>
      <c r="Y140" s="1">
        <v>0.10651536285877228</v>
      </c>
      <c r="Z140" s="1">
        <v>0.10729822516441345</v>
      </c>
      <c r="AA140" s="1">
        <v>98.661338806152344</v>
      </c>
      <c r="AB140" s="1">
        <v>-5.5646896362304688E-4</v>
      </c>
      <c r="AC140" s="1">
        <v>0.18487858772277832</v>
      </c>
      <c r="AD140" s="1">
        <v>1</v>
      </c>
      <c r="AE140" s="1">
        <v>-0.21956524252891541</v>
      </c>
      <c r="AF140" s="1">
        <v>2.737391471862793</v>
      </c>
      <c r="AG140" s="1">
        <v>1</v>
      </c>
      <c r="AH140" s="1">
        <v>0</v>
      </c>
      <c r="AI140" s="1">
        <v>0.15999999642372131</v>
      </c>
      <c r="AJ140" s="1">
        <v>111115</v>
      </c>
      <c r="AK140">
        <f t="shared" si="232"/>
        <v>0.83355550130208322</v>
      </c>
      <c r="AL140">
        <f t="shared" si="233"/>
        <v>3.7550751158393511E-6</v>
      </c>
      <c r="AM140">
        <f t="shared" si="234"/>
        <v>295.77654304504392</v>
      </c>
      <c r="AN140">
        <f t="shared" si="235"/>
        <v>295.06389846801756</v>
      </c>
      <c r="AO140">
        <f t="shared" si="236"/>
        <v>1.7042457676474942E-2</v>
      </c>
      <c r="AP140">
        <f t="shared" si="237"/>
        <v>-9.5867221926814197E-2</v>
      </c>
      <c r="AQ140">
        <f t="shared" si="238"/>
        <v>2.756611875566465</v>
      </c>
      <c r="AR140">
        <f t="shared" si="239"/>
        <v>27.940142602185809</v>
      </c>
      <c r="AS140">
        <f t="shared" si="240"/>
        <v>7.6767377559944023</v>
      </c>
      <c r="AT140">
        <f t="shared" si="241"/>
        <v>22.270220756530762</v>
      </c>
      <c r="AU140">
        <f t="shared" si="242"/>
        <v>2.6975532949577068</v>
      </c>
      <c r="AV140">
        <f t="shared" si="243"/>
        <v>4.7736047023601514E-4</v>
      </c>
      <c r="AW140">
        <f t="shared" si="244"/>
        <v>1.9992146508963196</v>
      </c>
      <c r="AX140">
        <f t="shared" si="245"/>
        <v>0.69833864406138724</v>
      </c>
      <c r="AY140">
        <f t="shared" si="246"/>
        <v>2.9835750286263355E-4</v>
      </c>
      <c r="AZ140">
        <f t="shared" si="247"/>
        <v>803.56728053269001</v>
      </c>
      <c r="BA140">
        <f t="shared" si="248"/>
        <v>20.227053957797391</v>
      </c>
      <c r="BB140">
        <f t="shared" si="249"/>
        <v>71.850508529581802</v>
      </c>
      <c r="BC140">
        <f t="shared" si="250"/>
        <v>403.76946046205359</v>
      </c>
      <c r="BD140">
        <f t="shared" si="251"/>
        <v>-4.1390009262967974E-3</v>
      </c>
    </row>
    <row r="141" spans="1:56" x14ac:dyDescent="0.25">
      <c r="A141" s="1">
        <v>73</v>
      </c>
      <c r="B141" s="1" t="s">
        <v>198</v>
      </c>
      <c r="C141" s="1">
        <v>38173.499948870391</v>
      </c>
      <c r="D141" s="1">
        <v>0</v>
      </c>
      <c r="E141">
        <f t="shared" si="224"/>
        <v>-2.2403895910957541</v>
      </c>
      <c r="F141">
        <f t="shared" si="225"/>
        <v>1.3883802333322904E-3</v>
      </c>
      <c r="G141">
        <f t="shared" si="226"/>
        <v>2964.383330456832</v>
      </c>
      <c r="H141">
        <f t="shared" si="227"/>
        <v>1.0876867301497202E-2</v>
      </c>
      <c r="I141">
        <f t="shared" si="228"/>
        <v>0.75473562393933546</v>
      </c>
      <c r="J141">
        <f t="shared" si="229"/>
        <v>22.663925170898438</v>
      </c>
      <c r="K141" s="1">
        <v>6</v>
      </c>
      <c r="L141">
        <f t="shared" si="230"/>
        <v>1.4200000166893005</v>
      </c>
      <c r="M141" s="1">
        <v>1</v>
      </c>
      <c r="N141">
        <f t="shared" si="231"/>
        <v>2.8400000333786011</v>
      </c>
      <c r="O141" s="1">
        <v>21.926021575927734</v>
      </c>
      <c r="P141" s="1">
        <v>22.663925170898438</v>
      </c>
      <c r="Q141" s="1">
        <v>21.076229095458984</v>
      </c>
      <c r="R141" s="1">
        <v>399.8563232421875</v>
      </c>
      <c r="S141" s="1">
        <v>402.53878784179687</v>
      </c>
      <c r="T141" s="1">
        <v>20.337862014770508</v>
      </c>
      <c r="U141" s="1">
        <v>20.350645065307617</v>
      </c>
      <c r="V141" s="1">
        <v>75.972892761230469</v>
      </c>
      <c r="W141" s="1">
        <v>76.020317077636719</v>
      </c>
      <c r="X141" s="1">
        <v>500.13958740234375</v>
      </c>
      <c r="Y141" s="1">
        <v>0.10672909021377563</v>
      </c>
      <c r="Z141" s="1">
        <v>6.8516239523887634E-2</v>
      </c>
      <c r="AA141" s="1">
        <v>98.676834106445313</v>
      </c>
      <c r="AB141" s="1">
        <v>-5.5646896362304688E-4</v>
      </c>
      <c r="AC141" s="1">
        <v>0.18487858772277832</v>
      </c>
      <c r="AD141" s="1">
        <v>1</v>
      </c>
      <c r="AE141" s="1">
        <v>-0.21956524252891541</v>
      </c>
      <c r="AF141" s="1">
        <v>2.737391471862793</v>
      </c>
      <c r="AG141" s="1">
        <v>1</v>
      </c>
      <c r="AH141" s="1">
        <v>0</v>
      </c>
      <c r="AI141" s="1">
        <v>0.15999999642372131</v>
      </c>
      <c r="AJ141" s="1">
        <v>111115</v>
      </c>
      <c r="AK141">
        <f t="shared" si="232"/>
        <v>0.83356597900390605</v>
      </c>
      <c r="AL141">
        <f t="shared" si="233"/>
        <v>1.0876867301497202E-5</v>
      </c>
      <c r="AM141">
        <f t="shared" si="234"/>
        <v>295.81392517089841</v>
      </c>
      <c r="AN141">
        <f t="shared" si="235"/>
        <v>295.07602157592771</v>
      </c>
      <c r="AO141">
        <f t="shared" si="236"/>
        <v>1.7076654052511131E-2</v>
      </c>
      <c r="AP141">
        <f t="shared" si="237"/>
        <v>-0.10295428251206375</v>
      </c>
      <c r="AQ141">
        <f t="shared" si="238"/>
        <v>2.7628728510078453</v>
      </c>
      <c r="AR141">
        <f t="shared" si="239"/>
        <v>27.999204433610643</v>
      </c>
      <c r="AS141">
        <f t="shared" si="240"/>
        <v>7.648559368303026</v>
      </c>
      <c r="AT141">
        <f t="shared" si="241"/>
        <v>22.294973373413086</v>
      </c>
      <c r="AU141">
        <f t="shared" si="242"/>
        <v>2.7016198216221348</v>
      </c>
      <c r="AV141">
        <f t="shared" si="243"/>
        <v>1.3877018327084711E-3</v>
      </c>
      <c r="AW141">
        <f t="shared" si="244"/>
        <v>2.0081372270685098</v>
      </c>
      <c r="AX141">
        <f t="shared" si="245"/>
        <v>0.69348259455362493</v>
      </c>
      <c r="AY141">
        <f t="shared" si="246"/>
        <v>8.6737456999632528E-4</v>
      </c>
      <c r="AZ141">
        <f t="shared" si="247"/>
        <v>292.51596212740071</v>
      </c>
      <c r="BA141">
        <f t="shared" si="248"/>
        <v>7.3642178592286971</v>
      </c>
      <c r="BB141">
        <f t="shared" si="249"/>
        <v>72.019870723921173</v>
      </c>
      <c r="BC141">
        <f t="shared" si="250"/>
        <v>403.603761754625</v>
      </c>
      <c r="BD141">
        <f t="shared" si="251"/>
        <v>-3.9977964531468053E-3</v>
      </c>
    </row>
    <row r="142" spans="1:56" x14ac:dyDescent="0.25">
      <c r="A142" s="1" t="s">
        <v>10</v>
      </c>
      <c r="B142" s="1" t="s">
        <v>199</v>
      </c>
    </row>
    <row r="143" spans="1:56" x14ac:dyDescent="0.25">
      <c r="A143" s="1">
        <v>74</v>
      </c>
      <c r="B143" s="1" t="s">
        <v>200</v>
      </c>
      <c r="C143" s="1">
        <v>38771.50001597032</v>
      </c>
      <c r="D143" s="1">
        <v>0</v>
      </c>
      <c r="E143">
        <f t="shared" ref="E143:E148" si="252">(R143-S143*(1000-T143)/(1000-U143))*AK143</f>
        <v>-1.3226989813056571</v>
      </c>
      <c r="F143">
        <f t="shared" ref="F143:F148" si="253">IF(AV143&lt;&gt;0,1/(1/AV143-1/N143),0)</f>
        <v>1.2543995456171463E-3</v>
      </c>
      <c r="G143">
        <f t="shared" ref="G143:G148" si="254">((AY143-AL143/2)*S143-E143)/(AY143+AL143/2)</f>
        <v>2074.8141037000419</v>
      </c>
      <c r="H143">
        <f t="shared" ref="H143:H148" si="255">AL143*1000</f>
        <v>9.7836937852973961E-3</v>
      </c>
      <c r="I143">
        <f t="shared" ref="I143:I148" si="256">(AQ143-AW143)</f>
        <v>0.75138975806441399</v>
      </c>
      <c r="J143">
        <f t="shared" ref="J143:J148" si="257">(P143+AP143*D143)</f>
        <v>22.670318603515625</v>
      </c>
      <c r="K143" s="1">
        <v>6</v>
      </c>
      <c r="L143">
        <f t="shared" ref="L143:L148" si="258">(K143*AE143+AF143)</f>
        <v>1.4200000166893005</v>
      </c>
      <c r="M143" s="1">
        <v>1</v>
      </c>
      <c r="N143">
        <f t="shared" ref="N143:N148" si="259">L143*(M143+1)*(M143+1)/(M143*M143+1)</f>
        <v>2.8400000333786011</v>
      </c>
      <c r="O143" s="1">
        <v>21.923364639282227</v>
      </c>
      <c r="P143" s="1">
        <v>22.670318603515625</v>
      </c>
      <c r="Q143" s="1">
        <v>21.074478149414063</v>
      </c>
      <c r="R143" s="1">
        <v>400.9407958984375</v>
      </c>
      <c r="S143" s="1">
        <v>402.5228271484375</v>
      </c>
      <c r="T143" s="1">
        <v>20.382465362548828</v>
      </c>
      <c r="U143" s="1">
        <v>20.393962860107422</v>
      </c>
      <c r="V143" s="1">
        <v>76.160202026367188</v>
      </c>
      <c r="W143" s="1">
        <v>76.199897766113281</v>
      </c>
      <c r="X143" s="1">
        <v>500.15225219726562</v>
      </c>
      <c r="Y143" s="1">
        <v>0.11675242334604263</v>
      </c>
      <c r="Z143" s="1">
        <v>0.17746645212173462</v>
      </c>
      <c r="AA143" s="1">
        <v>98.683868408203125</v>
      </c>
      <c r="AB143" s="1">
        <v>0.20995378494262695</v>
      </c>
      <c r="AC143" s="1">
        <v>0.1825249195098877</v>
      </c>
      <c r="AD143" s="1">
        <v>1</v>
      </c>
      <c r="AE143" s="1">
        <v>-0.21956524252891541</v>
      </c>
      <c r="AF143" s="1">
        <v>2.737391471862793</v>
      </c>
      <c r="AG143" s="1">
        <v>1</v>
      </c>
      <c r="AH143" s="1">
        <v>0</v>
      </c>
      <c r="AI143" s="1">
        <v>0.15999999642372131</v>
      </c>
      <c r="AJ143" s="1">
        <v>111115</v>
      </c>
      <c r="AK143">
        <f t="shared" ref="AK143:AK148" si="260">X143*0.000001/(K143*0.0001)</f>
        <v>0.83358708699544259</v>
      </c>
      <c r="AL143">
        <f t="shared" ref="AL143:AL148" si="261">(U143-T143)/(1000-U143)*AK143</f>
        <v>9.7836937852973965E-6</v>
      </c>
      <c r="AM143">
        <f t="shared" ref="AM143:AM148" si="262">(P143+273.15)</f>
        <v>295.8203186035156</v>
      </c>
      <c r="AN143">
        <f t="shared" ref="AN143:AN148" si="263">(O143+273.15)</f>
        <v>295.0733646392822</v>
      </c>
      <c r="AO143">
        <f t="shared" ref="AO143:AO148" si="264">(Y143*AG143+Z143*AH143)*AI143</f>
        <v>1.8680387317827618E-2</v>
      </c>
      <c r="AP143">
        <f t="shared" ref="AP143:AP148" si="265">((AO143+0.00000010773*(AN143^4-AM143^4))-AL143*44100)/(L143*51.4+0.00000043092*AM143^3)</f>
        <v>-0.103558566385032</v>
      </c>
      <c r="AQ143">
        <f t="shared" ref="AQ143:AQ148" si="266">0.61365*EXP(17.502*J143/(240.97+J143))</f>
        <v>2.7639449052730365</v>
      </c>
      <c r="AR143">
        <f t="shared" ref="AR143:AR148" si="267">AQ143*1000/AA143</f>
        <v>28.008072138397068</v>
      </c>
      <c r="AS143">
        <f t="shared" ref="AS143:AS148" si="268">(AR143-U143)</f>
        <v>7.6141092782896465</v>
      </c>
      <c r="AT143">
        <f t="shared" ref="AT143:AT148" si="269">IF(D143,P143,(O143+P143)/2)</f>
        <v>22.296841621398926</v>
      </c>
      <c r="AU143">
        <f t="shared" ref="AU143:AU148" si="270">0.61365*EXP(17.502*AT143/(240.97+AT143))</f>
        <v>2.7019269676162279</v>
      </c>
      <c r="AV143">
        <f t="shared" ref="AV143:AV148" si="271">IF(AS143&lt;&gt;0,(1000-(AR143+U143)/2)/AS143*AL143,0)</f>
        <v>1.2538457345251826E-3</v>
      </c>
      <c r="AW143">
        <f t="shared" ref="AW143:AW148" si="272">U143*AA143/1000</f>
        <v>2.0125551472086225</v>
      </c>
      <c r="AX143">
        <f t="shared" ref="AX143:AX148" si="273">(AU143-AW143)</f>
        <v>0.68937182040760536</v>
      </c>
      <c r="AY143">
        <f t="shared" ref="AY143:AY148" si="274">1/(1.6/F143+1.37/N143)</f>
        <v>7.8370332173289885E-4</v>
      </c>
      <c r="AZ143">
        <f t="shared" ref="AZ143:AZ148" si="275">G143*AA143*0.001</f>
        <v>204.75068198101883</v>
      </c>
      <c r="BA143">
        <f t="shared" ref="BA143:BA148" si="276">G143/S143</f>
        <v>5.1545253182247901</v>
      </c>
      <c r="BB143">
        <f t="shared" ref="BB143:BB148" si="277">(1-AL143*AA143/AQ143/F143)*100</f>
        <v>72.152658090292945</v>
      </c>
      <c r="BC143">
        <f t="shared" ref="BC143:BC148" si="278">(S143-E143/(N143/1.35))</f>
        <v>403.1515748962459</v>
      </c>
      <c r="BD143">
        <f t="shared" ref="BD143:BD148" si="279">E143*BB143/100/BC143</f>
        <v>-2.3672547323940656E-3</v>
      </c>
    </row>
    <row r="144" spans="1:56" x14ac:dyDescent="0.25">
      <c r="A144" s="1">
        <v>75</v>
      </c>
      <c r="B144" s="1" t="s">
        <v>201</v>
      </c>
      <c r="C144" s="1">
        <v>39372.000002548099</v>
      </c>
      <c r="D144" s="1">
        <v>0</v>
      </c>
      <c r="E144">
        <f t="shared" si="252"/>
        <v>-2.1962091995323423</v>
      </c>
      <c r="F144">
        <f t="shared" si="253"/>
        <v>2.4498447246022507E-3</v>
      </c>
      <c r="G144">
        <f t="shared" si="254"/>
        <v>1824.0507109283521</v>
      </c>
      <c r="H144">
        <f t="shared" si="255"/>
        <v>1.8976677876597535E-2</v>
      </c>
      <c r="I144">
        <f t="shared" si="256"/>
        <v>0.74662623236932912</v>
      </c>
      <c r="J144">
        <f t="shared" si="257"/>
        <v>22.608676910400391</v>
      </c>
      <c r="K144" s="1">
        <v>6</v>
      </c>
      <c r="L144">
        <f t="shared" si="258"/>
        <v>1.4200000166893005</v>
      </c>
      <c r="M144" s="1">
        <v>1</v>
      </c>
      <c r="N144">
        <f t="shared" si="259"/>
        <v>2.8400000333786011</v>
      </c>
      <c r="O144" s="1">
        <v>21.903030395507813</v>
      </c>
      <c r="P144" s="1">
        <v>22.608676910400391</v>
      </c>
      <c r="Q144" s="1">
        <v>21.077856063842773</v>
      </c>
      <c r="R144" s="1">
        <v>399.8232421875</v>
      </c>
      <c r="S144" s="1">
        <v>402.44879150390625</v>
      </c>
      <c r="T144" s="1">
        <v>20.31512451171875</v>
      </c>
      <c r="U144" s="1">
        <v>20.337427139282227</v>
      </c>
      <c r="V144" s="1">
        <v>76.001358032226563</v>
      </c>
      <c r="W144" s="1">
        <v>76.084915161132812</v>
      </c>
      <c r="X144" s="1">
        <v>500.140380859375</v>
      </c>
      <c r="Y144" s="1">
        <v>0.10593964159488678</v>
      </c>
      <c r="Z144" s="1">
        <v>0.12198173999786377</v>
      </c>
      <c r="AA144" s="1">
        <v>98.6849365234375</v>
      </c>
      <c r="AB144" s="1">
        <v>0.20995378494262695</v>
      </c>
      <c r="AC144" s="1">
        <v>0.1825249195098877</v>
      </c>
      <c r="AD144" s="1">
        <v>1</v>
      </c>
      <c r="AE144" s="1">
        <v>-0.21956524252891541</v>
      </c>
      <c r="AF144" s="1">
        <v>2.737391471862793</v>
      </c>
      <c r="AG144" s="1">
        <v>1</v>
      </c>
      <c r="AH144" s="1">
        <v>0</v>
      </c>
      <c r="AI144" s="1">
        <v>0.15999999642372131</v>
      </c>
      <c r="AJ144" s="1">
        <v>111115</v>
      </c>
      <c r="AK144">
        <f t="shared" si="260"/>
        <v>0.83356730143229163</v>
      </c>
      <c r="AL144">
        <f t="shared" si="261"/>
        <v>1.8976677876597536E-5</v>
      </c>
      <c r="AM144">
        <f t="shared" si="262"/>
        <v>295.75867691040037</v>
      </c>
      <c r="AN144">
        <f t="shared" si="263"/>
        <v>295.05303039550779</v>
      </c>
      <c r="AO144">
        <f t="shared" si="264"/>
        <v>1.6950342276312202E-2</v>
      </c>
      <c r="AP144">
        <f t="shared" si="265"/>
        <v>-0.10291133075478581</v>
      </c>
      <c r="AQ144">
        <f t="shared" si="266"/>
        <v>2.7536239386594308</v>
      </c>
      <c r="AR144">
        <f t="shared" si="267"/>
        <v>27.903183967752259</v>
      </c>
      <c r="AS144">
        <f t="shared" si="268"/>
        <v>7.5657568284700325</v>
      </c>
      <c r="AT144">
        <f t="shared" si="269"/>
        <v>22.255853652954102</v>
      </c>
      <c r="AU144">
        <f t="shared" si="270"/>
        <v>2.6951954282407971</v>
      </c>
      <c r="AV144">
        <f t="shared" si="271"/>
        <v>2.4477332575818835E-3</v>
      </c>
      <c r="AW144">
        <f t="shared" si="272"/>
        <v>2.0069977062901017</v>
      </c>
      <c r="AX144">
        <f t="shared" si="273"/>
        <v>0.6881977219506954</v>
      </c>
      <c r="AY144">
        <f t="shared" si="274"/>
        <v>1.5300228480895147E-3</v>
      </c>
      <c r="AZ144">
        <f t="shared" si="275"/>
        <v>180.00632862349548</v>
      </c>
      <c r="BA144">
        <f t="shared" si="276"/>
        <v>4.5323796454005443</v>
      </c>
      <c r="BB144">
        <f t="shared" si="277"/>
        <v>72.23946290800518</v>
      </c>
      <c r="BC144">
        <f t="shared" si="278"/>
        <v>403.49276417451267</v>
      </c>
      <c r="BD144">
        <f t="shared" si="279"/>
        <v>-3.9319905359992569E-3</v>
      </c>
    </row>
    <row r="145" spans="1:56" x14ac:dyDescent="0.25">
      <c r="A145" s="1">
        <v>76</v>
      </c>
      <c r="B145" s="1" t="s">
        <v>202</v>
      </c>
      <c r="C145" s="1">
        <v>39972.499989125878</v>
      </c>
      <c r="D145" s="1">
        <v>0</v>
      </c>
      <c r="E145">
        <f t="shared" si="252"/>
        <v>-2.1647109065208516</v>
      </c>
      <c r="F145">
        <f t="shared" si="253"/>
        <v>3.67002575414973E-3</v>
      </c>
      <c r="G145">
        <f t="shared" si="254"/>
        <v>1336.3562932736847</v>
      </c>
      <c r="H145">
        <f t="shared" si="255"/>
        <v>2.8532007666898423E-2</v>
      </c>
      <c r="I145">
        <f t="shared" si="256"/>
        <v>0.74973202720187393</v>
      </c>
      <c r="J145">
        <f t="shared" si="257"/>
        <v>22.608037948608398</v>
      </c>
      <c r="K145" s="1">
        <v>6</v>
      </c>
      <c r="L145">
        <f t="shared" si="258"/>
        <v>1.4200000166893005</v>
      </c>
      <c r="M145" s="1">
        <v>1</v>
      </c>
      <c r="N145">
        <f t="shared" si="259"/>
        <v>2.8400000333786011</v>
      </c>
      <c r="O145" s="1">
        <v>21.905612945556641</v>
      </c>
      <c r="P145" s="1">
        <v>22.608037948608398</v>
      </c>
      <c r="Q145" s="1">
        <v>21.076742172241211</v>
      </c>
      <c r="R145" s="1">
        <v>399.81866455078125</v>
      </c>
      <c r="S145" s="1">
        <v>402.401611328125</v>
      </c>
      <c r="T145" s="1">
        <v>20.27009391784668</v>
      </c>
      <c r="U145" s="1">
        <v>20.303625106811523</v>
      </c>
      <c r="V145" s="1">
        <v>75.825416564941406</v>
      </c>
      <c r="W145" s="1">
        <v>75.949691772460938</v>
      </c>
      <c r="X145" s="1">
        <v>500.17977905273438</v>
      </c>
      <c r="Y145" s="1">
        <v>7.4924945831298828E-2</v>
      </c>
      <c r="Z145" s="1">
        <v>9.5284529030323029E-2</v>
      </c>
      <c r="AA145" s="1">
        <v>98.691001892089844</v>
      </c>
      <c r="AB145" s="1">
        <v>0.20995378494262695</v>
      </c>
      <c r="AC145" s="1">
        <v>0.1825249195098877</v>
      </c>
      <c r="AD145" s="1">
        <v>1</v>
      </c>
      <c r="AE145" s="1">
        <v>-0.21956524252891541</v>
      </c>
      <c r="AF145" s="1">
        <v>2.737391471862793</v>
      </c>
      <c r="AG145" s="1">
        <v>1</v>
      </c>
      <c r="AH145" s="1">
        <v>0</v>
      </c>
      <c r="AI145" s="1">
        <v>0.15999999642372131</v>
      </c>
      <c r="AJ145" s="1">
        <v>111115</v>
      </c>
      <c r="AK145">
        <f t="shared" si="260"/>
        <v>0.83363296508789053</v>
      </c>
      <c r="AL145">
        <f t="shared" si="261"/>
        <v>2.8532007666898424E-5</v>
      </c>
      <c r="AM145">
        <f t="shared" si="262"/>
        <v>295.75803794860838</v>
      </c>
      <c r="AN145">
        <f t="shared" si="263"/>
        <v>295.05561294555662</v>
      </c>
      <c r="AO145">
        <f t="shared" si="264"/>
        <v>1.1987991065055326E-2</v>
      </c>
      <c r="AP145">
        <f t="shared" si="265"/>
        <v>-0.10755440296536094</v>
      </c>
      <c r="AQ145">
        <f t="shared" si="266"/>
        <v>2.753517131034493</v>
      </c>
      <c r="AR145">
        <f t="shared" si="267"/>
        <v>27.900386846262116</v>
      </c>
      <c r="AS145">
        <f t="shared" si="268"/>
        <v>7.5967617394505922</v>
      </c>
      <c r="AT145">
        <f t="shared" si="269"/>
        <v>22.25682544708252</v>
      </c>
      <c r="AU145">
        <f t="shared" si="270"/>
        <v>2.695354857983387</v>
      </c>
      <c r="AV145">
        <f t="shared" si="271"/>
        <v>3.665289238043417E-3</v>
      </c>
      <c r="AW145">
        <f t="shared" si="272"/>
        <v>2.0037851038326191</v>
      </c>
      <c r="AX145">
        <f t="shared" si="273"/>
        <v>0.69156975415076793</v>
      </c>
      <c r="AY145">
        <f t="shared" si="274"/>
        <v>2.2912308497995163E-3</v>
      </c>
      <c r="AZ145">
        <f t="shared" si="275"/>
        <v>131.88634146797941</v>
      </c>
      <c r="BA145">
        <f t="shared" si="276"/>
        <v>3.3209516454545147</v>
      </c>
      <c r="BB145">
        <f t="shared" si="277"/>
        <v>72.135388313216055</v>
      </c>
      <c r="BC145">
        <f t="shared" si="278"/>
        <v>403.43061121877872</v>
      </c>
      <c r="BD145">
        <f t="shared" si="279"/>
        <v>-3.8706101491900635E-3</v>
      </c>
    </row>
    <row r="146" spans="1:56" x14ac:dyDescent="0.25">
      <c r="A146" s="1">
        <v>77</v>
      </c>
      <c r="B146" s="1" t="s">
        <v>203</v>
      </c>
      <c r="C146" s="1">
        <v>40572.999975703657</v>
      </c>
      <c r="D146" s="1">
        <v>0</v>
      </c>
      <c r="E146">
        <f t="shared" si="252"/>
        <v>-2.0114670668470183</v>
      </c>
      <c r="F146">
        <f t="shared" si="253"/>
        <v>3.7909183222819475E-3</v>
      </c>
      <c r="G146">
        <f t="shared" si="254"/>
        <v>1241.8787698941958</v>
      </c>
      <c r="H146">
        <f t="shared" si="255"/>
        <v>2.9609081254368463E-2</v>
      </c>
      <c r="I146">
        <f t="shared" si="256"/>
        <v>0.75324784657395538</v>
      </c>
      <c r="J146">
        <f t="shared" si="257"/>
        <v>22.650989532470703</v>
      </c>
      <c r="K146" s="1">
        <v>6</v>
      </c>
      <c r="L146">
        <f t="shared" si="258"/>
        <v>1.4200000166893005</v>
      </c>
      <c r="M146" s="1">
        <v>1</v>
      </c>
      <c r="N146">
        <f t="shared" si="259"/>
        <v>2.8400000333786011</v>
      </c>
      <c r="O146" s="1">
        <v>21.921455383300781</v>
      </c>
      <c r="P146" s="1">
        <v>22.650989532470703</v>
      </c>
      <c r="Q146" s="1">
        <v>21.077487945556641</v>
      </c>
      <c r="R146" s="1">
        <v>399.83209228515625</v>
      </c>
      <c r="S146" s="1">
        <v>402.2308349609375</v>
      </c>
      <c r="T146" s="1">
        <v>20.305093765258789</v>
      </c>
      <c r="U146" s="1">
        <v>20.33989143371582</v>
      </c>
      <c r="V146" s="1">
        <v>75.887107849121094</v>
      </c>
      <c r="W146" s="1">
        <v>76.017601013183594</v>
      </c>
      <c r="X146" s="1">
        <v>500.1513671875</v>
      </c>
      <c r="Y146" s="1">
        <v>9.5226794481277466E-2</v>
      </c>
      <c r="Z146" s="1">
        <v>6.0568932443857193E-2</v>
      </c>
      <c r="AA146" s="1">
        <v>98.695564270019531</v>
      </c>
      <c r="AB146" s="1">
        <v>0.20995378494262695</v>
      </c>
      <c r="AC146" s="1">
        <v>0.1825249195098877</v>
      </c>
      <c r="AD146" s="1">
        <v>1</v>
      </c>
      <c r="AE146" s="1">
        <v>-0.21956524252891541</v>
      </c>
      <c r="AF146" s="1">
        <v>2.737391471862793</v>
      </c>
      <c r="AG146" s="1">
        <v>1</v>
      </c>
      <c r="AH146" s="1">
        <v>0</v>
      </c>
      <c r="AI146" s="1">
        <v>0.15999999642372131</v>
      </c>
      <c r="AJ146" s="1">
        <v>111115</v>
      </c>
      <c r="AK146">
        <f t="shared" si="260"/>
        <v>0.83358561197916659</v>
      </c>
      <c r="AL146">
        <f t="shared" si="261"/>
        <v>2.9609081254368462E-5</v>
      </c>
      <c r="AM146">
        <f t="shared" si="262"/>
        <v>295.80098953247068</v>
      </c>
      <c r="AN146">
        <f t="shared" si="263"/>
        <v>295.07145538330076</v>
      </c>
      <c r="AO146">
        <f t="shared" si="264"/>
        <v>1.5236286776446839E-2</v>
      </c>
      <c r="AP146">
        <f t="shared" si="265"/>
        <v>-0.11168191081247866</v>
      </c>
      <c r="AQ146">
        <f t="shared" si="266"/>
        <v>2.7607049088154749</v>
      </c>
      <c r="AR146">
        <f t="shared" si="267"/>
        <v>27.971924870529225</v>
      </c>
      <c r="AS146">
        <f t="shared" si="268"/>
        <v>7.6320334368134048</v>
      </c>
      <c r="AT146">
        <f t="shared" si="269"/>
        <v>22.286222457885742</v>
      </c>
      <c r="AU146">
        <f t="shared" si="270"/>
        <v>2.700181549617795</v>
      </c>
      <c r="AV146">
        <f t="shared" si="271"/>
        <v>3.7858648348877287E-3</v>
      </c>
      <c r="AW146">
        <f t="shared" si="272"/>
        <v>2.0074570622415195</v>
      </c>
      <c r="AX146">
        <f t="shared" si="273"/>
        <v>0.69272448737627546</v>
      </c>
      <c r="AY146">
        <f t="shared" si="274"/>
        <v>2.3666190277289835E-3</v>
      </c>
      <c r="AZ146">
        <f t="shared" si="275"/>
        <v>122.56792594966539</v>
      </c>
      <c r="BA146">
        <f t="shared" si="276"/>
        <v>3.0874777912409437</v>
      </c>
      <c r="BB146">
        <f t="shared" si="277"/>
        <v>72.077252357834425</v>
      </c>
      <c r="BC146">
        <f t="shared" si="278"/>
        <v>403.18699006950385</v>
      </c>
      <c r="BD146">
        <f t="shared" si="279"/>
        <v>-3.595875436397708E-3</v>
      </c>
    </row>
    <row r="147" spans="1:56" x14ac:dyDescent="0.25">
      <c r="A147" s="1">
        <v>78</v>
      </c>
      <c r="B147" s="1" t="s">
        <v>204</v>
      </c>
      <c r="C147" s="1">
        <v>41173.499962281436</v>
      </c>
      <c r="D147" s="1">
        <v>0</v>
      </c>
      <c r="E147">
        <f t="shared" si="252"/>
        <v>-1.8622021447444108</v>
      </c>
      <c r="F147">
        <f t="shared" si="253"/>
        <v>5.0408138475283365E-3</v>
      </c>
      <c r="G147">
        <f t="shared" si="254"/>
        <v>985.36719236304464</v>
      </c>
      <c r="H147">
        <f t="shared" si="255"/>
        <v>3.9109643119786194E-2</v>
      </c>
      <c r="I147">
        <f t="shared" si="256"/>
        <v>0.74864125153991523</v>
      </c>
      <c r="J147">
        <f t="shared" si="257"/>
        <v>22.657804489135742</v>
      </c>
      <c r="K147" s="1">
        <v>6</v>
      </c>
      <c r="L147">
        <f t="shared" si="258"/>
        <v>1.4200000166893005</v>
      </c>
      <c r="M147" s="1">
        <v>1</v>
      </c>
      <c r="N147">
        <f t="shared" si="259"/>
        <v>2.8400000333786011</v>
      </c>
      <c r="O147" s="1">
        <v>21.921451568603516</v>
      </c>
      <c r="P147" s="1">
        <v>22.657804489135742</v>
      </c>
      <c r="Q147" s="1">
        <v>21.076314926147461</v>
      </c>
      <c r="R147" s="1">
        <v>399.79827880859375</v>
      </c>
      <c r="S147" s="1">
        <v>402.013427734375</v>
      </c>
      <c r="T147" s="1">
        <v>20.349523544311523</v>
      </c>
      <c r="U147" s="1">
        <v>20.395484924316406</v>
      </c>
      <c r="V147" s="1">
        <v>76.062667846679688</v>
      </c>
      <c r="W147" s="1">
        <v>76.23248291015625</v>
      </c>
      <c r="X147" s="1">
        <v>500.14141845703125</v>
      </c>
      <c r="Y147" s="1">
        <v>0.11391901969909668</v>
      </c>
      <c r="Z147" s="1">
        <v>0.14128130674362183</v>
      </c>
      <c r="AA147" s="1">
        <v>98.708396911621094</v>
      </c>
      <c r="AB147" s="1">
        <v>0.20995378494262695</v>
      </c>
      <c r="AC147" s="1">
        <v>0.1825249195098877</v>
      </c>
      <c r="AD147" s="1">
        <v>1</v>
      </c>
      <c r="AE147" s="1">
        <v>-0.21956524252891541</v>
      </c>
      <c r="AF147" s="1">
        <v>2.737391471862793</v>
      </c>
      <c r="AG147" s="1">
        <v>1</v>
      </c>
      <c r="AH147" s="1">
        <v>0</v>
      </c>
      <c r="AI147" s="1">
        <v>0.15999999642372131</v>
      </c>
      <c r="AJ147" s="1">
        <v>111115</v>
      </c>
      <c r="AK147">
        <f t="shared" si="260"/>
        <v>0.83356903076171862</v>
      </c>
      <c r="AL147">
        <f t="shared" si="261"/>
        <v>3.9109643119786193E-5</v>
      </c>
      <c r="AM147">
        <f t="shared" si="262"/>
        <v>295.80780448913572</v>
      </c>
      <c r="AN147">
        <f t="shared" si="263"/>
        <v>295.07145156860349</v>
      </c>
      <c r="AO147">
        <f t="shared" si="264"/>
        <v>1.8227042744449307E-2</v>
      </c>
      <c r="AP147">
        <f t="shared" si="265"/>
        <v>-0.117528591754408</v>
      </c>
      <c r="AQ147">
        <f t="shared" si="266"/>
        <v>2.7618468726543233</v>
      </c>
      <c r="AR147">
        <f t="shared" si="267"/>
        <v>27.979857429223092</v>
      </c>
      <c r="AS147">
        <f t="shared" si="268"/>
        <v>7.5843725049066855</v>
      </c>
      <c r="AT147">
        <f t="shared" si="269"/>
        <v>22.289628028869629</v>
      </c>
      <c r="AU147">
        <f t="shared" si="270"/>
        <v>2.7007411985168606</v>
      </c>
      <c r="AV147">
        <f t="shared" si="271"/>
        <v>5.0318825858664141E-3</v>
      </c>
      <c r="AW147">
        <f t="shared" si="272"/>
        <v>2.013205621114408</v>
      </c>
      <c r="AX147">
        <f t="shared" si="273"/>
        <v>0.68753557740245252</v>
      </c>
      <c r="AY147">
        <f t="shared" si="274"/>
        <v>3.1457278165520301E-3</v>
      </c>
      <c r="AZ147">
        <f t="shared" si="275"/>
        <v>97.264015927461102</v>
      </c>
      <c r="BA147">
        <f t="shared" si="276"/>
        <v>2.4510802982782773</v>
      </c>
      <c r="BB147">
        <f t="shared" si="277"/>
        <v>72.270777273592103</v>
      </c>
      <c r="BC147">
        <f t="shared" si="278"/>
        <v>402.89862944770533</v>
      </c>
      <c r="BD147">
        <f t="shared" si="279"/>
        <v>-3.3403637194228068E-3</v>
      </c>
    </row>
    <row r="148" spans="1:56" x14ac:dyDescent="0.25">
      <c r="A148" s="1">
        <v>79</v>
      </c>
      <c r="B148" s="1" t="s">
        <v>205</v>
      </c>
      <c r="C148" s="1">
        <v>41773.999948859215</v>
      </c>
      <c r="D148" s="1">
        <v>0</v>
      </c>
      <c r="E148">
        <f t="shared" si="252"/>
        <v>-1.740107490208884</v>
      </c>
      <c r="F148">
        <f t="shared" si="253"/>
        <v>6.1123776779279677E-3</v>
      </c>
      <c r="G148">
        <f t="shared" si="254"/>
        <v>850.46109978111201</v>
      </c>
      <c r="H148">
        <f t="shared" si="255"/>
        <v>4.7076612401442793E-2</v>
      </c>
      <c r="I148">
        <f t="shared" si="256"/>
        <v>0.74354029361387486</v>
      </c>
      <c r="J148">
        <f t="shared" si="257"/>
        <v>22.64594841003418</v>
      </c>
      <c r="K148" s="1">
        <v>6</v>
      </c>
      <c r="L148">
        <f t="shared" si="258"/>
        <v>1.4200000166893005</v>
      </c>
      <c r="M148" s="1">
        <v>1</v>
      </c>
      <c r="N148">
        <f t="shared" si="259"/>
        <v>2.8400000333786011</v>
      </c>
      <c r="O148" s="1">
        <v>21.918170928955078</v>
      </c>
      <c r="P148" s="1">
        <v>22.64594841003418</v>
      </c>
      <c r="Q148" s="1">
        <v>21.076177597045898</v>
      </c>
      <c r="R148" s="1">
        <v>399.789794921875</v>
      </c>
      <c r="S148" s="1">
        <v>401.85464477539062</v>
      </c>
      <c r="T148" s="1">
        <v>20.369056701660156</v>
      </c>
      <c r="U148" s="1">
        <v>20.424379348754883</v>
      </c>
      <c r="V148" s="1">
        <v>76.160057067871094</v>
      </c>
      <c r="W148" s="1">
        <v>76.368499755859375</v>
      </c>
      <c r="X148" s="1">
        <v>500.13986206054687</v>
      </c>
      <c r="Y148" s="1">
        <v>0.1121094599366188</v>
      </c>
      <c r="Z148" s="1">
        <v>6.4525313675403595E-2</v>
      </c>
      <c r="AA148" s="1">
        <v>98.721244812011719</v>
      </c>
      <c r="AB148" s="1">
        <v>0.20995378494262695</v>
      </c>
      <c r="AC148" s="1">
        <v>0.1825249195098877</v>
      </c>
      <c r="AD148" s="1">
        <v>1</v>
      </c>
      <c r="AE148" s="1">
        <v>-0.21956524252891541</v>
      </c>
      <c r="AF148" s="1">
        <v>2.737391471862793</v>
      </c>
      <c r="AG148" s="1">
        <v>1</v>
      </c>
      <c r="AH148" s="1">
        <v>0</v>
      </c>
      <c r="AI148" s="1">
        <v>0.15999999642372131</v>
      </c>
      <c r="AJ148" s="1">
        <v>111115</v>
      </c>
      <c r="AK148">
        <f t="shared" si="260"/>
        <v>0.83356643676757802</v>
      </c>
      <c r="AL148">
        <f t="shared" si="261"/>
        <v>4.707661240144279E-5</v>
      </c>
      <c r="AM148">
        <f t="shared" si="262"/>
        <v>295.79594841003416</v>
      </c>
      <c r="AN148">
        <f t="shared" si="263"/>
        <v>295.06817092895506</v>
      </c>
      <c r="AO148">
        <f t="shared" si="264"/>
        <v>1.7937513188924337E-2</v>
      </c>
      <c r="AP148">
        <f t="shared" si="265"/>
        <v>-0.12056964616276086</v>
      </c>
      <c r="AQ148">
        <f t="shared" si="266"/>
        <v>2.759860447435702</v>
      </c>
      <c r="AR148">
        <f t="shared" si="267"/>
        <v>27.956094482916217</v>
      </c>
      <c r="AS148">
        <f t="shared" si="268"/>
        <v>7.5317151341613346</v>
      </c>
      <c r="AT148">
        <f t="shared" si="269"/>
        <v>22.282059669494629</v>
      </c>
      <c r="AU148">
        <f t="shared" si="270"/>
        <v>2.6994976024966282</v>
      </c>
      <c r="AV148">
        <f t="shared" si="271"/>
        <v>6.0992505924578038E-3</v>
      </c>
      <c r="AW148">
        <f t="shared" si="272"/>
        <v>2.0163201538218272</v>
      </c>
      <c r="AX148">
        <f t="shared" si="273"/>
        <v>0.68317744867480101</v>
      </c>
      <c r="AY148">
        <f t="shared" si="274"/>
        <v>3.8132088374245787E-3</v>
      </c>
      <c r="AZ148">
        <f t="shared" si="275"/>
        <v>83.958578434583899</v>
      </c>
      <c r="BA148">
        <f t="shared" si="276"/>
        <v>2.1163401016714931</v>
      </c>
      <c r="BB148">
        <f t="shared" si="277"/>
        <v>72.450195384386461</v>
      </c>
      <c r="BC148">
        <f t="shared" si="278"/>
        <v>402.68180853742319</v>
      </c>
      <c r="BD148">
        <f t="shared" si="279"/>
        <v>-3.1307877580407655E-3</v>
      </c>
    </row>
    <row r="149" spans="1:56" x14ac:dyDescent="0.25">
      <c r="A149" s="1" t="s">
        <v>10</v>
      </c>
      <c r="B149" s="1" t="s">
        <v>206</v>
      </c>
    </row>
    <row r="150" spans="1:56" x14ac:dyDescent="0.25">
      <c r="A150" s="1">
        <v>80</v>
      </c>
      <c r="B150" s="1" t="s">
        <v>207</v>
      </c>
      <c r="C150" s="1">
        <v>42372.000015959144</v>
      </c>
      <c r="D150" s="1">
        <v>0</v>
      </c>
      <c r="E150">
        <f t="shared" ref="E150:E155" si="280">(R150-S150*(1000-T150)/(1000-U150))*AK150</f>
        <v>-1.0106929755757859</v>
      </c>
      <c r="F150">
        <f t="shared" ref="F150:F155" si="281">IF(AV150&lt;&gt;0,1/(1/AV150-1/N150),0)</f>
        <v>5.4513471543358033E-3</v>
      </c>
      <c r="G150">
        <f t="shared" ref="G150:G155" si="282">((AY150-AL150/2)*S150-E150)/(AY150+AL150/2)</f>
        <v>692.11604911229767</v>
      </c>
      <c r="H150">
        <f t="shared" ref="H150:H155" si="283">AL150*1000</f>
        <v>4.1824765553731699E-2</v>
      </c>
      <c r="I150">
        <f t="shared" ref="I150:I155" si="284">(AQ150-AW150)</f>
        <v>0.74061498869696685</v>
      </c>
      <c r="J150">
        <f t="shared" ref="J150:J155" si="285">(P150+AP150*D150)</f>
        <v>22.61968994140625</v>
      </c>
      <c r="K150" s="1">
        <v>6</v>
      </c>
      <c r="L150">
        <f t="shared" ref="L150:L155" si="286">(K150*AE150+AF150)</f>
        <v>1.4200000166893005</v>
      </c>
      <c r="M150" s="1">
        <v>1</v>
      </c>
      <c r="N150">
        <f t="shared" ref="N150:N155" si="287">L150*(M150+1)*(M150+1)/(M150*M150+1)</f>
        <v>2.8400000333786011</v>
      </c>
      <c r="O150" s="1">
        <v>21.910568237304688</v>
      </c>
      <c r="P150" s="1">
        <v>22.61968994140625</v>
      </c>
      <c r="Q150" s="1">
        <v>21.077289581298828</v>
      </c>
      <c r="R150" s="1">
        <v>400.51708984375</v>
      </c>
      <c r="S150" s="1">
        <v>401.70944213867187</v>
      </c>
      <c r="T150" s="1">
        <v>20.35845947265625</v>
      </c>
      <c r="U150" s="1">
        <v>20.407611846923828</v>
      </c>
      <c r="V150" s="1">
        <v>76.172859191894531</v>
      </c>
      <c r="W150" s="1">
        <v>76.347267150878906</v>
      </c>
      <c r="X150" s="1">
        <v>500.1331787109375</v>
      </c>
      <c r="Y150" s="1">
        <v>7.6288245618343353E-2</v>
      </c>
      <c r="Z150" s="1">
        <v>6.1725910753011703E-2</v>
      </c>
      <c r="AA150" s="1">
        <v>98.730339050292969</v>
      </c>
      <c r="AB150" s="1">
        <v>0.30172014236450195</v>
      </c>
      <c r="AC150" s="1">
        <v>0.18589329719543457</v>
      </c>
      <c r="AD150" s="1">
        <v>1</v>
      </c>
      <c r="AE150" s="1">
        <v>-0.21956524252891541</v>
      </c>
      <c r="AF150" s="1">
        <v>2.737391471862793</v>
      </c>
      <c r="AG150" s="1">
        <v>1</v>
      </c>
      <c r="AH150" s="1">
        <v>0</v>
      </c>
      <c r="AI150" s="1">
        <v>0.15999999642372131</v>
      </c>
      <c r="AJ150" s="1">
        <v>111115</v>
      </c>
      <c r="AK150">
        <f t="shared" ref="AK150:AK155" si="288">X150*0.000001/(K150*0.0001)</f>
        <v>0.83355529785156235</v>
      </c>
      <c r="AL150">
        <f t="shared" ref="AL150:AL155" si="289">(U150-T150)/(1000-U150)*AK150</f>
        <v>4.18247655537317E-5</v>
      </c>
      <c r="AM150">
        <f t="shared" ref="AM150:AM155" si="290">(P150+273.15)</f>
        <v>295.76968994140623</v>
      </c>
      <c r="AN150">
        <f t="shared" ref="AN150:AN155" si="291">(O150+273.15)</f>
        <v>295.06056823730466</v>
      </c>
      <c r="AO150">
        <f t="shared" ref="AO150:AO155" si="292">(Y150*AG150+Z150*AH150)*AI150</f>
        <v>1.220611902610691E-2</v>
      </c>
      <c r="AP150">
        <f t="shared" ref="AP150:AP155" si="293">((AO150+0.00000010773*(AN150^4-AM150^4))-AL150*44100)/(L150*51.4+0.00000043092*AM150^3)</f>
        <v>-0.1154094700752218</v>
      </c>
      <c r="AQ150">
        <f t="shared" ref="AQ150:AQ155" si="294">0.61365*EXP(17.502*J150/(240.97+J150))</f>
        <v>2.7554654255505318</v>
      </c>
      <c r="AR150">
        <f t="shared" ref="AR150:AR155" si="295">AQ150*1000/AA150</f>
        <v>27.909003980497879</v>
      </c>
      <c r="AS150">
        <f t="shared" ref="AS150:AS155" si="296">(AR150-U150)</f>
        <v>7.5013921335740505</v>
      </c>
      <c r="AT150">
        <f t="shared" ref="AT150:AT155" si="297">IF(D150,P150,(O150+P150)/2)</f>
        <v>22.265129089355469</v>
      </c>
      <c r="AU150">
        <f t="shared" ref="AU150:AU155" si="298">0.61365*EXP(17.502*AT150/(240.97+AT150))</f>
        <v>2.6967174661894164</v>
      </c>
      <c r="AV150">
        <f t="shared" ref="AV150:AV155" si="299">IF(AS150&lt;&gt;0,(1000-(AR150+U150)/2)/AS150*AL150,0)</f>
        <v>5.4409034033019981E-3</v>
      </c>
      <c r="AW150">
        <f t="shared" ref="AW150:AW155" si="300">U150*AA150/1000</f>
        <v>2.0148504368535649</v>
      </c>
      <c r="AX150">
        <f t="shared" ref="AX150:AX155" si="301">(AU150-AW150)</f>
        <v>0.68186702933585153</v>
      </c>
      <c r="AY150">
        <f t="shared" ref="AY150:AY155" si="302">1/(1.6/F150+1.37/N150)</f>
        <v>3.4015013931875324E-3</v>
      </c>
      <c r="AZ150">
        <f t="shared" ref="AZ150:AZ155" si="303">G150*AA150*0.001</f>
        <v>68.332852191006367</v>
      </c>
      <c r="BA150">
        <f t="shared" ref="BA150:BA155" si="304">G150/S150</f>
        <v>1.7229270126873846</v>
      </c>
      <c r="BB150">
        <f t="shared" ref="BB150:BB155" si="305">(1-AL150*AA150/AQ150/F150)*100</f>
        <v>72.509329159733696</v>
      </c>
      <c r="BC150">
        <f t="shared" ref="BC150:BC155" si="306">(S150-E150/(N150/1.35))</f>
        <v>402.18987717423209</v>
      </c>
      <c r="BD150">
        <f t="shared" ref="BD150:BD155" si="307">E150*BB150/100/BC150</f>
        <v>-1.8221410782476705E-3</v>
      </c>
    </row>
    <row r="151" spans="1:56" x14ac:dyDescent="0.25">
      <c r="A151" s="1">
        <v>81</v>
      </c>
      <c r="B151" s="1" t="s">
        <v>208</v>
      </c>
      <c r="C151" s="1">
        <v>42972.500002536923</v>
      </c>
      <c r="D151" s="1">
        <v>0</v>
      </c>
      <c r="E151">
        <f t="shared" si="280"/>
        <v>-1.5376321978411562</v>
      </c>
      <c r="F151">
        <f t="shared" si="281"/>
        <v>1.0665125711357824E-2</v>
      </c>
      <c r="G151">
        <f t="shared" si="282"/>
        <v>626.71017949355269</v>
      </c>
      <c r="H151">
        <f t="shared" si="283"/>
        <v>8.1498362062485979E-2</v>
      </c>
      <c r="I151">
        <f t="shared" si="284"/>
        <v>0.7390423055300106</v>
      </c>
      <c r="J151">
        <f t="shared" si="285"/>
        <v>22.610614776611328</v>
      </c>
      <c r="K151" s="1">
        <v>6</v>
      </c>
      <c r="L151">
        <f t="shared" si="286"/>
        <v>1.4200000166893005</v>
      </c>
      <c r="M151" s="1">
        <v>1</v>
      </c>
      <c r="N151">
        <f t="shared" si="287"/>
        <v>2.8400000333786011</v>
      </c>
      <c r="O151" s="1">
        <v>21.905939102172852</v>
      </c>
      <c r="P151" s="1">
        <v>22.610614776611328</v>
      </c>
      <c r="Q151" s="1">
        <v>21.076261520385742</v>
      </c>
      <c r="R151" s="1">
        <v>399.79156494140625</v>
      </c>
      <c r="S151" s="1">
        <v>401.5968017578125</v>
      </c>
      <c r="T151" s="1">
        <v>20.311244964599609</v>
      </c>
      <c r="U151" s="1">
        <v>20.407012939453125</v>
      </c>
      <c r="V151" s="1">
        <v>76.012969970703125</v>
      </c>
      <c r="W151" s="1">
        <v>76.370513916015625</v>
      </c>
      <c r="X151" s="1">
        <v>500.17904663085937</v>
      </c>
      <c r="Y151" s="1">
        <v>0.1177365854382515</v>
      </c>
      <c r="Z151" s="1">
        <v>9.1184906661510468E-2</v>
      </c>
      <c r="AA151" s="1">
        <v>98.735939025878906</v>
      </c>
      <c r="AB151" s="1">
        <v>0.30172014236450195</v>
      </c>
      <c r="AC151" s="1">
        <v>0.18589329719543457</v>
      </c>
      <c r="AD151" s="1">
        <v>1</v>
      </c>
      <c r="AE151" s="1">
        <v>-0.21956524252891541</v>
      </c>
      <c r="AF151" s="1">
        <v>2.737391471862793</v>
      </c>
      <c r="AG151" s="1">
        <v>1</v>
      </c>
      <c r="AH151" s="1">
        <v>0</v>
      </c>
      <c r="AI151" s="1">
        <v>0.15999999642372131</v>
      </c>
      <c r="AJ151" s="1">
        <v>111115</v>
      </c>
      <c r="AK151">
        <f t="shared" si="288"/>
        <v>0.83363174438476551</v>
      </c>
      <c r="AL151">
        <f t="shared" si="289"/>
        <v>8.1498362062485974E-5</v>
      </c>
      <c r="AM151">
        <f t="shared" si="290"/>
        <v>295.76061477661131</v>
      </c>
      <c r="AN151">
        <f t="shared" si="291"/>
        <v>295.05593910217283</v>
      </c>
      <c r="AO151">
        <f t="shared" si="292"/>
        <v>1.8837853249061398E-2</v>
      </c>
      <c r="AP151">
        <f t="shared" si="293"/>
        <v>-0.13553335806974737</v>
      </c>
      <c r="AQ151">
        <f t="shared" si="294"/>
        <v>2.7539478908201764</v>
      </c>
      <c r="AR151">
        <f t="shared" si="295"/>
        <v>27.892051445404906</v>
      </c>
      <c r="AS151">
        <f t="shared" si="296"/>
        <v>7.4850385059517812</v>
      </c>
      <c r="AT151">
        <f t="shared" si="297"/>
        <v>22.25827693939209</v>
      </c>
      <c r="AU151">
        <f t="shared" si="298"/>
        <v>2.6955930009967175</v>
      </c>
      <c r="AV151">
        <f t="shared" si="299"/>
        <v>1.0625224530373321E-2</v>
      </c>
      <c r="AW151">
        <f t="shared" si="300"/>
        <v>2.0149055852901658</v>
      </c>
      <c r="AX151">
        <f t="shared" si="301"/>
        <v>0.68068741570655167</v>
      </c>
      <c r="AY151">
        <f t="shared" si="302"/>
        <v>6.6443387130119182E-3</v>
      </c>
      <c r="AZ151">
        <f t="shared" si="303"/>
        <v>61.878818069373047</v>
      </c>
      <c r="BA151">
        <f t="shared" si="304"/>
        <v>1.5605457432688854</v>
      </c>
      <c r="BB151">
        <f t="shared" si="305"/>
        <v>72.603035688708587</v>
      </c>
      <c r="BC151">
        <f t="shared" si="306"/>
        <v>402.32771846298454</v>
      </c>
      <c r="BD151">
        <f t="shared" si="307"/>
        <v>-2.7747719138630474E-3</v>
      </c>
    </row>
    <row r="152" spans="1:56" x14ac:dyDescent="0.25">
      <c r="A152" s="1">
        <v>82</v>
      </c>
      <c r="B152" s="1" t="s">
        <v>209</v>
      </c>
      <c r="C152" s="1">
        <v>43572.999989114702</v>
      </c>
      <c r="D152" s="1">
        <v>0</v>
      </c>
      <c r="E152">
        <f t="shared" si="280"/>
        <v>-1.4893461375875827</v>
      </c>
      <c r="F152">
        <f t="shared" si="281"/>
        <v>1.2477150770823679E-2</v>
      </c>
      <c r="G152">
        <f t="shared" si="282"/>
        <v>587.15455301026202</v>
      </c>
      <c r="H152">
        <f t="shared" si="283"/>
        <v>9.5321164321194016E-2</v>
      </c>
      <c r="I152">
        <f t="shared" si="284"/>
        <v>0.73939381981689722</v>
      </c>
      <c r="J152">
        <f t="shared" si="285"/>
        <v>22.614103317260742</v>
      </c>
      <c r="K152" s="1">
        <v>6</v>
      </c>
      <c r="L152">
        <f t="shared" si="286"/>
        <v>1.4200000166893005</v>
      </c>
      <c r="M152" s="1">
        <v>1</v>
      </c>
      <c r="N152">
        <f t="shared" si="287"/>
        <v>2.8400000333786011</v>
      </c>
      <c r="O152" s="1">
        <v>21.908731460571289</v>
      </c>
      <c r="P152" s="1">
        <v>22.614103317260742</v>
      </c>
      <c r="Q152" s="1">
        <v>21.076545715332031</v>
      </c>
      <c r="R152" s="1">
        <v>399.775146484375</v>
      </c>
      <c r="S152" s="1">
        <v>401.51589965820312</v>
      </c>
      <c r="T152" s="1">
        <v>20.295446395874023</v>
      </c>
      <c r="U152" s="1">
        <v>20.407463073730469</v>
      </c>
      <c r="V152" s="1">
        <v>75.948471069335938</v>
      </c>
      <c r="W152" s="1">
        <v>76.367538452148438</v>
      </c>
      <c r="X152" s="1">
        <v>500.153564453125</v>
      </c>
      <c r="Y152" s="1">
        <v>7.1010075509548187E-2</v>
      </c>
      <c r="Z152" s="1">
        <v>0.10041381418704987</v>
      </c>
      <c r="AA152" s="1">
        <v>98.7451171875</v>
      </c>
      <c r="AB152" s="1">
        <v>0.30172014236450195</v>
      </c>
      <c r="AC152" s="1">
        <v>0.18589329719543457</v>
      </c>
      <c r="AD152" s="1">
        <v>1</v>
      </c>
      <c r="AE152" s="1">
        <v>-0.21956524252891541</v>
      </c>
      <c r="AF152" s="1">
        <v>2.737391471862793</v>
      </c>
      <c r="AG152" s="1">
        <v>1</v>
      </c>
      <c r="AH152" s="1">
        <v>0</v>
      </c>
      <c r="AI152" s="1">
        <v>0.15999999642372131</v>
      </c>
      <c r="AJ152" s="1">
        <v>111115</v>
      </c>
      <c r="AK152">
        <f t="shared" si="288"/>
        <v>0.83358927408854155</v>
      </c>
      <c r="AL152">
        <f t="shared" si="289"/>
        <v>9.5321164321194012E-5</v>
      </c>
      <c r="AM152">
        <f t="shared" si="290"/>
        <v>295.76410331726072</v>
      </c>
      <c r="AN152">
        <f t="shared" si="291"/>
        <v>295.05873146057127</v>
      </c>
      <c r="AO152">
        <f t="shared" si="292"/>
        <v>1.136161182757589E-2</v>
      </c>
      <c r="AP152">
        <f t="shared" si="293"/>
        <v>-0.14296163028550843</v>
      </c>
      <c r="AQ152">
        <f t="shared" si="294"/>
        <v>2.7545311525319911</v>
      </c>
      <c r="AR152">
        <f t="shared" si="295"/>
        <v>27.895365674655185</v>
      </c>
      <c r="AS152">
        <f t="shared" si="296"/>
        <v>7.4879026009247163</v>
      </c>
      <c r="AT152">
        <f t="shared" si="297"/>
        <v>22.261417388916016</v>
      </c>
      <c r="AU152">
        <f t="shared" si="298"/>
        <v>2.6961083103669474</v>
      </c>
      <c r="AV152">
        <f t="shared" si="299"/>
        <v>1.2422573895599946E-2</v>
      </c>
      <c r="AW152">
        <f t="shared" si="300"/>
        <v>2.0151373327150939</v>
      </c>
      <c r="AX152">
        <f t="shared" si="301"/>
        <v>0.68097097765185355</v>
      </c>
      <c r="AY152">
        <f t="shared" si="302"/>
        <v>7.768993699352471E-3</v>
      </c>
      <c r="AZ152">
        <f t="shared" si="303"/>
        <v>57.978645144172511</v>
      </c>
      <c r="BA152">
        <f t="shared" si="304"/>
        <v>1.4623444638433665</v>
      </c>
      <c r="BB152">
        <f t="shared" si="305"/>
        <v>72.613164285212051</v>
      </c>
      <c r="BC152">
        <f t="shared" si="306"/>
        <v>402.22386348289058</v>
      </c>
      <c r="BD152">
        <f t="shared" si="307"/>
        <v>-2.6887051113712299E-3</v>
      </c>
    </row>
    <row r="153" spans="1:56" x14ac:dyDescent="0.25">
      <c r="A153" s="1">
        <v>83</v>
      </c>
      <c r="B153" s="1" t="s">
        <v>210</v>
      </c>
      <c r="C153" s="1">
        <v>44173.499975692481</v>
      </c>
      <c r="D153" s="1">
        <v>0</v>
      </c>
      <c r="E153">
        <f t="shared" si="280"/>
        <v>-1.3627142962608298</v>
      </c>
      <c r="F153">
        <f t="shared" si="281"/>
        <v>1.5439522468076344E-2</v>
      </c>
      <c r="G153">
        <f t="shared" si="282"/>
        <v>537.49163541042924</v>
      </c>
      <c r="H153">
        <f t="shared" si="283"/>
        <v>0.11747235476112222</v>
      </c>
      <c r="I153">
        <f t="shared" si="284"/>
        <v>0.73727013295023713</v>
      </c>
      <c r="J153">
        <f t="shared" si="285"/>
        <v>22.620752334594727</v>
      </c>
      <c r="K153" s="1">
        <v>6</v>
      </c>
      <c r="L153">
        <f t="shared" si="286"/>
        <v>1.4200000166893005</v>
      </c>
      <c r="M153" s="1">
        <v>1</v>
      </c>
      <c r="N153">
        <f t="shared" si="287"/>
        <v>2.8400000333786011</v>
      </c>
      <c r="O153" s="1">
        <v>21.913156509399414</v>
      </c>
      <c r="P153" s="1">
        <v>22.620752334594727</v>
      </c>
      <c r="Q153" s="1">
        <v>21.076635360717773</v>
      </c>
      <c r="R153" s="1">
        <v>399.77896118164062</v>
      </c>
      <c r="S153" s="1">
        <v>401.35720825195312</v>
      </c>
      <c r="T153" s="1">
        <v>20.298419952392578</v>
      </c>
      <c r="U153" s="1">
        <v>20.436468124389648</v>
      </c>
      <c r="V153" s="1">
        <v>75.952308654785156</v>
      </c>
      <c r="W153" s="1">
        <v>76.467826843261719</v>
      </c>
      <c r="X153" s="1">
        <v>500.13687133789062</v>
      </c>
      <c r="Y153" s="1">
        <v>0.12806843221187592</v>
      </c>
      <c r="Z153" s="1">
        <v>0.12055421620607376</v>
      </c>
      <c r="AA153" s="1">
        <v>98.763298034667969</v>
      </c>
      <c r="AB153" s="1">
        <v>0.30172014236450195</v>
      </c>
      <c r="AC153" s="1">
        <v>0.18589329719543457</v>
      </c>
      <c r="AD153" s="1">
        <v>1</v>
      </c>
      <c r="AE153" s="1">
        <v>-0.21956524252891541</v>
      </c>
      <c r="AF153" s="1">
        <v>2.737391471862793</v>
      </c>
      <c r="AG153" s="1">
        <v>1</v>
      </c>
      <c r="AH153" s="1">
        <v>0</v>
      </c>
      <c r="AI153" s="1">
        <v>0.15999999642372131</v>
      </c>
      <c r="AJ153" s="1">
        <v>111115</v>
      </c>
      <c r="AK153">
        <f t="shared" si="288"/>
        <v>0.83356145222981759</v>
      </c>
      <c r="AL153">
        <f t="shared" si="289"/>
        <v>1.1747235476112223E-4</v>
      </c>
      <c r="AM153">
        <f t="shared" si="290"/>
        <v>295.7707523345947</v>
      </c>
      <c r="AN153">
        <f t="shared" si="291"/>
        <v>295.06315650939939</v>
      </c>
      <c r="AO153">
        <f t="shared" si="292"/>
        <v>2.0490948695891742E-2</v>
      </c>
      <c r="AP153">
        <f t="shared" si="293"/>
        <v>-0.15476108886666312</v>
      </c>
      <c r="AQ153">
        <f t="shared" si="294"/>
        <v>2.7556431250953239</v>
      </c>
      <c r="AR153">
        <f t="shared" si="295"/>
        <v>27.901489520206542</v>
      </c>
      <c r="AS153">
        <f t="shared" si="296"/>
        <v>7.4650213958168941</v>
      </c>
      <c r="AT153">
        <f t="shared" si="297"/>
        <v>22.26695442199707</v>
      </c>
      <c r="AU153">
        <f t="shared" si="298"/>
        <v>2.6970170798056734</v>
      </c>
      <c r="AV153">
        <f t="shared" si="299"/>
        <v>1.5356040100692962E-2</v>
      </c>
      <c r="AW153">
        <f t="shared" si="300"/>
        <v>2.0183729921450868</v>
      </c>
      <c r="AX153">
        <f t="shared" si="301"/>
        <v>0.67864408766058659</v>
      </c>
      <c r="AY153">
        <f t="shared" si="302"/>
        <v>9.6049906797182096E-3</v>
      </c>
      <c r="AZ153">
        <f t="shared" si="303"/>
        <v>53.084446579181318</v>
      </c>
      <c r="BA153">
        <f t="shared" si="304"/>
        <v>1.3391852054965894</v>
      </c>
      <c r="BB153">
        <f t="shared" si="305"/>
        <v>72.730672870890416</v>
      </c>
      <c r="BC153">
        <f t="shared" si="306"/>
        <v>402.00497736404134</v>
      </c>
      <c r="BD153">
        <f t="shared" si="307"/>
        <v>-2.4654204121477971E-3</v>
      </c>
    </row>
    <row r="154" spans="1:56" x14ac:dyDescent="0.25">
      <c r="A154" s="1">
        <v>84</v>
      </c>
      <c r="B154" s="1" t="s">
        <v>211</v>
      </c>
      <c r="C154" s="1">
        <v>44773.99996227026</v>
      </c>
      <c r="D154" s="1">
        <v>0</v>
      </c>
      <c r="E154">
        <f t="shared" si="280"/>
        <v>-1.3387612610398758</v>
      </c>
      <c r="F154">
        <f t="shared" si="281"/>
        <v>1.9159568060891016E-2</v>
      </c>
      <c r="G154">
        <f t="shared" si="282"/>
        <v>508.19590937657142</v>
      </c>
      <c r="H154">
        <f t="shared" si="283"/>
        <v>0.1442634786681985</v>
      </c>
      <c r="I154">
        <f t="shared" si="284"/>
        <v>0.73070646207542733</v>
      </c>
      <c r="J154">
        <f t="shared" si="285"/>
        <v>22.595529556274414</v>
      </c>
      <c r="K154" s="1">
        <v>6</v>
      </c>
      <c r="L154">
        <f t="shared" si="286"/>
        <v>1.4200000166893005</v>
      </c>
      <c r="M154" s="1">
        <v>1</v>
      </c>
      <c r="N154">
        <f t="shared" si="287"/>
        <v>2.8400000333786011</v>
      </c>
      <c r="O154" s="1">
        <v>21.903402328491211</v>
      </c>
      <c r="P154" s="1">
        <v>22.595529556274414</v>
      </c>
      <c r="Q154" s="1">
        <v>21.07574462890625</v>
      </c>
      <c r="R154" s="1">
        <v>399.724609375</v>
      </c>
      <c r="S154" s="1">
        <v>401.26113891601562</v>
      </c>
      <c r="T154" s="1">
        <v>20.287143707275391</v>
      </c>
      <c r="U154" s="1">
        <v>20.456661224365234</v>
      </c>
      <c r="V154" s="1">
        <v>75.967597961425781</v>
      </c>
      <c r="W154" s="1">
        <v>76.60284423828125</v>
      </c>
      <c r="X154" s="1">
        <v>500.1689453125</v>
      </c>
      <c r="Y154" s="1">
        <v>0.1118946373462677</v>
      </c>
      <c r="Z154" s="1">
        <v>0.10791928321123123</v>
      </c>
      <c r="AA154" s="1">
        <v>98.780563354492188</v>
      </c>
      <c r="AB154" s="1">
        <v>0.30172014236450195</v>
      </c>
      <c r="AC154" s="1">
        <v>0.18589329719543457</v>
      </c>
      <c r="AD154" s="1">
        <v>1</v>
      </c>
      <c r="AE154" s="1">
        <v>-0.21956524252891541</v>
      </c>
      <c r="AF154" s="1">
        <v>2.737391471862793</v>
      </c>
      <c r="AG154" s="1">
        <v>1</v>
      </c>
      <c r="AH154" s="1">
        <v>0</v>
      </c>
      <c r="AI154" s="1">
        <v>0.15999999642372131</v>
      </c>
      <c r="AJ154" s="1">
        <v>111115</v>
      </c>
      <c r="AK154">
        <f t="shared" si="288"/>
        <v>0.83361490885416656</v>
      </c>
      <c r="AL154">
        <f t="shared" si="289"/>
        <v>1.442634786681985E-4</v>
      </c>
      <c r="AM154">
        <f t="shared" si="290"/>
        <v>295.74552955627439</v>
      </c>
      <c r="AN154">
        <f t="shared" si="291"/>
        <v>295.05340232849119</v>
      </c>
      <c r="AO154">
        <f t="shared" si="292"/>
        <v>1.7903141575236425E-2</v>
      </c>
      <c r="AP154">
        <f t="shared" si="293"/>
        <v>-0.16678107951095483</v>
      </c>
      <c r="AQ154">
        <f t="shared" si="294"/>
        <v>2.7514269821702211</v>
      </c>
      <c r="AR154">
        <f t="shared" si="295"/>
        <v>27.853930861845971</v>
      </c>
      <c r="AS154">
        <f t="shared" si="296"/>
        <v>7.3972696374807363</v>
      </c>
      <c r="AT154">
        <f t="shared" si="297"/>
        <v>22.249465942382812</v>
      </c>
      <c r="AU154">
        <f t="shared" si="298"/>
        <v>2.694147684262826</v>
      </c>
      <c r="AV154">
        <f t="shared" si="299"/>
        <v>1.903117751980506E-2</v>
      </c>
      <c r="AW154">
        <f t="shared" si="300"/>
        <v>2.0207205200947937</v>
      </c>
      <c r="AX154">
        <f t="shared" si="301"/>
        <v>0.67342716416803228</v>
      </c>
      <c r="AY154">
        <f t="shared" si="302"/>
        <v>1.190595478732988E-2</v>
      </c>
      <c r="AZ154">
        <f t="shared" si="303"/>
        <v>50.199878222666186</v>
      </c>
      <c r="BA154">
        <f t="shared" si="304"/>
        <v>1.2664967027443377</v>
      </c>
      <c r="BB154">
        <f t="shared" si="305"/>
        <v>72.967625650678798</v>
      </c>
      <c r="BC154">
        <f t="shared" si="306"/>
        <v>401.89752190234037</v>
      </c>
      <c r="BD154">
        <f t="shared" si="307"/>
        <v>-2.4306253511790932E-3</v>
      </c>
    </row>
    <row r="155" spans="1:56" x14ac:dyDescent="0.25">
      <c r="A155" s="1">
        <v>85</v>
      </c>
      <c r="B155" s="1" t="s">
        <v>212</v>
      </c>
      <c r="C155" s="1">
        <v>45374.499948848039</v>
      </c>
      <c r="D155" s="1">
        <v>0</v>
      </c>
      <c r="E155">
        <f t="shared" si="280"/>
        <v>-1.2696765542173085</v>
      </c>
      <c r="F155">
        <f t="shared" si="281"/>
        <v>2.2100464244109611E-2</v>
      </c>
      <c r="G155">
        <f t="shared" si="282"/>
        <v>488.31891106373024</v>
      </c>
      <c r="H155">
        <f t="shared" si="283"/>
        <v>0.16597279272856785</v>
      </c>
      <c r="I155">
        <f t="shared" si="284"/>
        <v>0.72954453701321675</v>
      </c>
      <c r="J155">
        <f t="shared" si="285"/>
        <v>22.596660614013672</v>
      </c>
      <c r="K155" s="1">
        <v>6</v>
      </c>
      <c r="L155">
        <f t="shared" si="286"/>
        <v>1.4200000166893005</v>
      </c>
      <c r="M155" s="1">
        <v>1</v>
      </c>
      <c r="N155">
        <f t="shared" si="287"/>
        <v>2.8400000333786011</v>
      </c>
      <c r="O155" s="1">
        <v>21.903537750244141</v>
      </c>
      <c r="P155" s="1">
        <v>22.596660614013672</v>
      </c>
      <c r="Q155" s="1">
        <v>21.07794189453125</v>
      </c>
      <c r="R155" s="1">
        <v>399.72238159179687</v>
      </c>
      <c r="S155" s="1">
        <v>401.1656494140625</v>
      </c>
      <c r="T155" s="1">
        <v>20.275259017944336</v>
      </c>
      <c r="U155" s="1">
        <v>20.47028923034668</v>
      </c>
      <c r="V155" s="1">
        <v>75.922943115234375</v>
      </c>
      <c r="W155" s="1">
        <v>76.652999877929688</v>
      </c>
      <c r="X155" s="1">
        <v>500.15414428710937</v>
      </c>
      <c r="Y155" s="1">
        <v>0.11528570950031281</v>
      </c>
      <c r="Z155" s="1">
        <v>0.109678715467453</v>
      </c>
      <c r="AA155" s="1">
        <v>98.780792236328125</v>
      </c>
      <c r="AB155" s="1">
        <v>0.30172014236450195</v>
      </c>
      <c r="AC155" s="1">
        <v>0.18589329719543457</v>
      </c>
      <c r="AD155" s="1">
        <v>1</v>
      </c>
      <c r="AE155" s="1">
        <v>-0.21956524252891541</v>
      </c>
      <c r="AF155" s="1">
        <v>2.737391471862793</v>
      </c>
      <c r="AG155" s="1">
        <v>1</v>
      </c>
      <c r="AH155" s="1">
        <v>0</v>
      </c>
      <c r="AI155" s="1">
        <v>0.15999999642372131</v>
      </c>
      <c r="AJ155" s="1">
        <v>111115</v>
      </c>
      <c r="AK155">
        <f t="shared" si="288"/>
        <v>0.83359024047851549</v>
      </c>
      <c r="AL155">
        <f t="shared" si="289"/>
        <v>1.6597279272856786E-4</v>
      </c>
      <c r="AM155">
        <f t="shared" si="290"/>
        <v>295.74666061401365</v>
      </c>
      <c r="AN155">
        <f t="shared" si="291"/>
        <v>295.05353775024412</v>
      </c>
      <c r="AO155">
        <f t="shared" si="292"/>
        <v>1.8445713107756223E-2</v>
      </c>
      <c r="AP155">
        <f t="shared" si="293"/>
        <v>-0.17828552113838747</v>
      </c>
      <c r="AQ155">
        <f t="shared" si="294"/>
        <v>2.7516159244936373</v>
      </c>
      <c r="AR155">
        <f t="shared" si="295"/>
        <v>27.855779065939597</v>
      </c>
      <c r="AS155">
        <f t="shared" si="296"/>
        <v>7.3854898355929173</v>
      </c>
      <c r="AT155">
        <f t="shared" si="297"/>
        <v>22.250099182128906</v>
      </c>
      <c r="AU155">
        <f t="shared" si="298"/>
        <v>2.694251535467818</v>
      </c>
      <c r="AV155">
        <f t="shared" si="299"/>
        <v>2.1929809677573298E-2</v>
      </c>
      <c r="AW155">
        <f t="shared" si="300"/>
        <v>2.0220713874804206</v>
      </c>
      <c r="AX155">
        <f t="shared" si="301"/>
        <v>0.67218014798739745</v>
      </c>
      <c r="AY155">
        <f t="shared" si="302"/>
        <v>1.3721361808908813E-2</v>
      </c>
      <c r="AZ155">
        <f t="shared" si="303"/>
        <v>48.236528898856328</v>
      </c>
      <c r="BA155">
        <f t="shared" si="304"/>
        <v>1.2172500606095329</v>
      </c>
      <c r="BB155">
        <f t="shared" si="305"/>
        <v>73.03998088223949</v>
      </c>
      <c r="BC155">
        <f t="shared" si="306"/>
        <v>401.76919283943147</v>
      </c>
      <c r="BD155">
        <f t="shared" si="307"/>
        <v>-2.3082195673405619E-3</v>
      </c>
    </row>
    <row r="156" spans="1:56" x14ac:dyDescent="0.25">
      <c r="A156" s="1" t="s">
        <v>10</v>
      </c>
      <c r="B156" s="1" t="s">
        <v>213</v>
      </c>
    </row>
    <row r="157" spans="1:56" x14ac:dyDescent="0.25">
      <c r="A157" s="1">
        <v>86</v>
      </c>
      <c r="B157" s="1" t="s">
        <v>214</v>
      </c>
      <c r="C157" s="1">
        <v>45972.500015947968</v>
      </c>
      <c r="D157" s="1">
        <v>0</v>
      </c>
      <c r="E157">
        <f t="shared" ref="E157:E162" si="308">(R157-S157*(1000-T157)/(1000-U157))*AK157</f>
        <v>-0.74267135429352804</v>
      </c>
      <c r="F157">
        <f t="shared" ref="F157:F162" si="309">IF(AV157&lt;&gt;0,1/(1/AV157-1/N157),0)</f>
        <v>1.6135595567159506E-2</v>
      </c>
      <c r="G157">
        <f t="shared" ref="G157:G162" si="310">((AY157-AL157/2)*S157-E157)/(AY157+AL157/2)</f>
        <v>469.75227242474102</v>
      </c>
      <c r="H157">
        <f t="shared" ref="H157:H162" si="311">AL157*1000</f>
        <v>0.12071627813257742</v>
      </c>
      <c r="I157">
        <f t="shared" ref="I157:I162" si="312">(AQ157-AW157)</f>
        <v>0.72534056899978605</v>
      </c>
      <c r="J157">
        <f t="shared" ref="J157:J162" si="313">(P157+AP157*D157)</f>
        <v>22.585615158081055</v>
      </c>
      <c r="K157" s="1">
        <v>6</v>
      </c>
      <c r="L157">
        <f t="shared" ref="L157:L162" si="314">(K157*AE157+AF157)</f>
        <v>1.4200000166893005</v>
      </c>
      <c r="M157" s="1">
        <v>1</v>
      </c>
      <c r="N157">
        <f t="shared" ref="N157:N162" si="315">L157*(M157+1)*(M157+1)/(M157*M157+1)</f>
        <v>2.8400000333786011</v>
      </c>
      <c r="O157" s="1">
        <v>21.903217315673828</v>
      </c>
      <c r="P157" s="1">
        <v>22.585615158081055</v>
      </c>
      <c r="Q157" s="1">
        <v>21.076848983764648</v>
      </c>
      <c r="R157" s="1">
        <v>400.1549072265625</v>
      </c>
      <c r="S157" s="1">
        <v>400.98779296875</v>
      </c>
      <c r="T157" s="1">
        <v>20.349925994873047</v>
      </c>
      <c r="U157" s="1">
        <v>20.491777420043945</v>
      </c>
      <c r="V157" s="1">
        <v>76.240486145019531</v>
      </c>
      <c r="W157" s="1">
        <v>76.744522094726563</v>
      </c>
      <c r="X157" s="1">
        <v>500.13986206054687</v>
      </c>
      <c r="Y157" s="1">
        <v>0.12413588166236877</v>
      </c>
      <c r="Z157" s="1">
        <v>0.15443234145641327</v>
      </c>
      <c r="AA157" s="1">
        <v>98.792343139648438</v>
      </c>
      <c r="AB157" s="1">
        <v>0.29451799392700195</v>
      </c>
      <c r="AC157" s="1">
        <v>0.19106411933898926</v>
      </c>
      <c r="AD157" s="1">
        <v>1</v>
      </c>
      <c r="AE157" s="1">
        <v>-0.21956524252891541</v>
      </c>
      <c r="AF157" s="1">
        <v>2.737391471862793</v>
      </c>
      <c r="AG157" s="1">
        <v>1</v>
      </c>
      <c r="AH157" s="1">
        <v>0</v>
      </c>
      <c r="AI157" s="1">
        <v>0.15999999642372131</v>
      </c>
      <c r="AJ157" s="1">
        <v>111115</v>
      </c>
      <c r="AK157">
        <f t="shared" ref="AK157:AK162" si="316">X157*0.000001/(K157*0.0001)</f>
        <v>0.83356643676757802</v>
      </c>
      <c r="AL157">
        <f t="shared" ref="AL157:AL162" si="317">(U157-T157)/(1000-U157)*AK157</f>
        <v>1.2071627813257742E-4</v>
      </c>
      <c r="AM157">
        <f t="shared" ref="AM157:AM162" si="318">(P157+273.15)</f>
        <v>295.73561515808103</v>
      </c>
      <c r="AN157">
        <f t="shared" ref="AN157:AN162" si="319">(O157+273.15)</f>
        <v>295.05321731567381</v>
      </c>
      <c r="AO157">
        <f t="shared" ref="AO157:AO162" si="320">(Y157*AG157+Z157*AH157)*AI157</f>
        <v>1.9861740622034496E-2</v>
      </c>
      <c r="AP157">
        <f t="shared" ref="AP157:AP162" si="321">((AO157+0.00000010773*(AN157^4-AM157^4))-AL157*44100)/(L157*51.4+0.00000043092*AM157^3)</f>
        <v>-0.15312824173756015</v>
      </c>
      <c r="AQ157">
        <f t="shared" ref="AQ157:AQ162" si="322">0.61365*EXP(17.502*J157/(240.97+J157))</f>
        <v>2.7497712754220673</v>
      </c>
      <c r="AR157">
        <f t="shared" ref="AR157:AR162" si="323">AQ157*1000/AA157</f>
        <v>27.833850155118942</v>
      </c>
      <c r="AS157">
        <f t="shared" ref="AS157:AS162" si="324">(AR157-U157)</f>
        <v>7.3420727350749964</v>
      </c>
      <c r="AT157">
        <f t="shared" ref="AT157:AT162" si="325">IF(D157,P157,(O157+P157)/2)</f>
        <v>22.244416236877441</v>
      </c>
      <c r="AU157">
        <f t="shared" ref="AU157:AU162" si="326">0.61365*EXP(17.502*AT157/(240.97+AT157))</f>
        <v>2.6933196588147168</v>
      </c>
      <c r="AV157">
        <f t="shared" ref="AV157:AV162" si="327">IF(AS157&lt;&gt;0,(1000-(AR157+U157)/2)/AS157*AL157,0)</f>
        <v>1.6044438326001793E-2</v>
      </c>
      <c r="AW157">
        <f t="shared" ref="AW157:AW162" si="328">U157*AA157/1000</f>
        <v>2.0244307064222813</v>
      </c>
      <c r="AX157">
        <f t="shared" ref="AX157:AX162" si="329">(AU157-AW157)</f>
        <v>0.66888895239243551</v>
      </c>
      <c r="AY157">
        <f t="shared" ref="AY157:AY162" si="330">1/(1.6/F157+1.37/N157)</f>
        <v>1.0035924212552057E-2</v>
      </c>
      <c r="AZ157">
        <f t="shared" ref="AZ157:AZ162" si="331">G157*AA157*0.001</f>
        <v>46.407927688014631</v>
      </c>
      <c r="BA157">
        <f t="shared" ref="BA157:BA162" si="332">G157/S157</f>
        <v>1.1714877127477794</v>
      </c>
      <c r="BB157">
        <f t="shared" ref="BB157:BB162" si="333">(1-AL157*AA157/AQ157/F157)*100</f>
        <v>73.121343806578992</v>
      </c>
      <c r="BC157">
        <f t="shared" ref="BC157:BC162" si="334">(S157-E157/(N157/1.35))</f>
        <v>401.34082336188823</v>
      </c>
      <c r="BD157">
        <f t="shared" ref="BD157:BD162" si="335">E157*BB157/100/BC157</f>
        <v>-1.3530925405918122E-3</v>
      </c>
    </row>
    <row r="158" spans="1:56" x14ac:dyDescent="0.25">
      <c r="A158" s="1">
        <v>87</v>
      </c>
      <c r="B158" s="1" t="s">
        <v>215</v>
      </c>
      <c r="C158" s="1">
        <v>46573.000002525747</v>
      </c>
      <c r="D158" s="1">
        <v>0</v>
      </c>
      <c r="E158">
        <f t="shared" si="308"/>
        <v>-1.1086790209914046</v>
      </c>
      <c r="F158">
        <f t="shared" si="309"/>
        <v>2.7058597761631043E-2</v>
      </c>
      <c r="G158">
        <f t="shared" si="310"/>
        <v>461.80225614586556</v>
      </c>
      <c r="H158">
        <f t="shared" si="311"/>
        <v>0.20133994015628143</v>
      </c>
      <c r="I158">
        <f t="shared" si="312"/>
        <v>0.72424982841396268</v>
      </c>
      <c r="J158">
        <f t="shared" si="313"/>
        <v>22.594287872314453</v>
      </c>
      <c r="K158" s="1">
        <v>6</v>
      </c>
      <c r="L158">
        <f t="shared" si="314"/>
        <v>1.4200000166893005</v>
      </c>
      <c r="M158" s="1">
        <v>1</v>
      </c>
      <c r="N158">
        <f t="shared" si="315"/>
        <v>2.8400000333786011</v>
      </c>
      <c r="O158" s="1">
        <v>21.904703140258789</v>
      </c>
      <c r="P158" s="1">
        <v>22.594287872314453</v>
      </c>
      <c r="Q158" s="1">
        <v>21.07647705078125</v>
      </c>
      <c r="R158" s="1">
        <v>399.65426635742187</v>
      </c>
      <c r="S158" s="1">
        <v>400.887451171875</v>
      </c>
      <c r="T158" s="1">
        <v>20.278415679931641</v>
      </c>
      <c r="U158" s="1">
        <v>20.514995574951172</v>
      </c>
      <c r="V158" s="1">
        <v>75.947868347167969</v>
      </c>
      <c r="W158" s="1">
        <v>76.83251953125</v>
      </c>
      <c r="X158" s="1">
        <v>500.1510009765625</v>
      </c>
      <c r="Y158" s="1">
        <v>0.12076406180858612</v>
      </c>
      <c r="Z158" s="1">
        <v>0.10839700698852539</v>
      </c>
      <c r="AA158" s="1">
        <v>98.804298400878906</v>
      </c>
      <c r="AB158" s="1">
        <v>0.29451799392700195</v>
      </c>
      <c r="AC158" s="1">
        <v>0.19106411933898926</v>
      </c>
      <c r="AD158" s="1">
        <v>1</v>
      </c>
      <c r="AE158" s="1">
        <v>-0.21956524252891541</v>
      </c>
      <c r="AF158" s="1">
        <v>2.737391471862793</v>
      </c>
      <c r="AG158" s="1">
        <v>1</v>
      </c>
      <c r="AH158" s="1">
        <v>0</v>
      </c>
      <c r="AI158" s="1">
        <v>0.15999999642372131</v>
      </c>
      <c r="AJ158" s="1">
        <v>111115</v>
      </c>
      <c r="AK158">
        <f t="shared" si="316"/>
        <v>0.83358500162760407</v>
      </c>
      <c r="AL158">
        <f t="shared" si="317"/>
        <v>2.0133994015628142E-4</v>
      </c>
      <c r="AM158">
        <f t="shared" si="318"/>
        <v>295.74428787231443</v>
      </c>
      <c r="AN158">
        <f t="shared" si="319"/>
        <v>295.05470314025877</v>
      </c>
      <c r="AO158">
        <f t="shared" si="320"/>
        <v>1.9322249457487839E-2</v>
      </c>
      <c r="AP158">
        <f t="shared" si="321"/>
        <v>-0.19634602075399968</v>
      </c>
      <c r="AQ158">
        <f t="shared" si="322"/>
        <v>2.7512195728941484</v>
      </c>
      <c r="AR158">
        <f t="shared" si="323"/>
        <v>27.845140519409579</v>
      </c>
      <c r="AS158">
        <f t="shared" si="324"/>
        <v>7.3301449444584073</v>
      </c>
      <c r="AT158">
        <f t="shared" si="325"/>
        <v>22.249495506286621</v>
      </c>
      <c r="AU158">
        <f t="shared" si="326"/>
        <v>2.6941525326597957</v>
      </c>
      <c r="AV158">
        <f t="shared" si="327"/>
        <v>2.6803225337477109E-2</v>
      </c>
      <c r="AW158">
        <f t="shared" si="328"/>
        <v>2.0269697444801857</v>
      </c>
      <c r="AX158">
        <f t="shared" si="329"/>
        <v>0.66718278817960996</v>
      </c>
      <c r="AY158">
        <f t="shared" si="330"/>
        <v>1.6774773791122046E-2</v>
      </c>
      <c r="AZ158">
        <f t="shared" si="331"/>
        <v>45.628047918435215</v>
      </c>
      <c r="BA158">
        <f t="shared" si="332"/>
        <v>1.1519498921603164</v>
      </c>
      <c r="BB158">
        <f t="shared" si="333"/>
        <v>73.277613902253719</v>
      </c>
      <c r="BC158">
        <f t="shared" si="334"/>
        <v>401.41446408058891</v>
      </c>
      <c r="BD158">
        <f t="shared" si="335"/>
        <v>-2.0238770774694006E-3</v>
      </c>
    </row>
    <row r="159" spans="1:56" x14ac:dyDescent="0.25">
      <c r="A159" s="1">
        <v>88</v>
      </c>
      <c r="B159" s="1" t="s">
        <v>216</v>
      </c>
      <c r="C159" s="1">
        <v>47173.499989103526</v>
      </c>
      <c r="D159" s="1">
        <v>0</v>
      </c>
      <c r="E159">
        <f t="shared" si="308"/>
        <v>-1.0874040911866645</v>
      </c>
      <c r="F159">
        <f t="shared" si="309"/>
        <v>2.8734704142720863E-2</v>
      </c>
      <c r="G159">
        <f t="shared" si="310"/>
        <v>456.83232739350666</v>
      </c>
      <c r="H159">
        <f t="shared" si="311"/>
        <v>0.21332790714312513</v>
      </c>
      <c r="I159">
        <f t="shared" si="312"/>
        <v>0.72303915720987177</v>
      </c>
      <c r="J159">
        <f t="shared" si="313"/>
        <v>22.589742660522461</v>
      </c>
      <c r="K159" s="1">
        <v>6</v>
      </c>
      <c r="L159">
        <f t="shared" si="314"/>
        <v>1.4200000166893005</v>
      </c>
      <c r="M159" s="1">
        <v>1</v>
      </c>
      <c r="N159">
        <f t="shared" si="315"/>
        <v>2.8400000333786011</v>
      </c>
      <c r="O159" s="1">
        <v>21.903881072998047</v>
      </c>
      <c r="P159" s="1">
        <v>22.589742660522461</v>
      </c>
      <c r="Q159" s="1">
        <v>21.077358245849609</v>
      </c>
      <c r="R159" s="1">
        <v>399.69561767578125</v>
      </c>
      <c r="S159" s="1">
        <v>400.89755249023437</v>
      </c>
      <c r="T159" s="1">
        <v>20.268772125244141</v>
      </c>
      <c r="U159" s="1">
        <v>20.519445419311523</v>
      </c>
      <c r="V159" s="1">
        <v>75.916305541992188</v>
      </c>
      <c r="W159" s="1">
        <v>76.854774475097656</v>
      </c>
      <c r="X159" s="1">
        <v>500.13433837890625</v>
      </c>
      <c r="Y159" s="1">
        <v>0.11214155703783035</v>
      </c>
      <c r="Z159" s="1">
        <v>8.6789615452289581E-2</v>
      </c>
      <c r="AA159" s="1">
        <v>98.804878234863281</v>
      </c>
      <c r="AB159" s="1">
        <v>0.29451799392700195</v>
      </c>
      <c r="AC159" s="1">
        <v>0.19106411933898926</v>
      </c>
      <c r="AD159" s="1">
        <v>1</v>
      </c>
      <c r="AE159" s="1">
        <v>-0.21956524252891541</v>
      </c>
      <c r="AF159" s="1">
        <v>2.737391471862793</v>
      </c>
      <c r="AG159" s="1">
        <v>1</v>
      </c>
      <c r="AH159" s="1">
        <v>0</v>
      </c>
      <c r="AI159" s="1">
        <v>0.15999999642372131</v>
      </c>
      <c r="AJ159" s="1">
        <v>111115</v>
      </c>
      <c r="AK159">
        <f t="shared" si="316"/>
        <v>0.83355723063151033</v>
      </c>
      <c r="AL159">
        <f t="shared" si="317"/>
        <v>2.1332790714312513E-4</v>
      </c>
      <c r="AM159">
        <f t="shared" si="318"/>
        <v>295.73974266052244</v>
      </c>
      <c r="AN159">
        <f t="shared" si="319"/>
        <v>295.05388107299802</v>
      </c>
      <c r="AO159">
        <f t="shared" si="320"/>
        <v>1.7942648725003396E-2</v>
      </c>
      <c r="AP159">
        <f t="shared" si="321"/>
        <v>-0.20215324863323045</v>
      </c>
      <c r="AQ159">
        <f t="shared" si="322"/>
        <v>2.7504604633118701</v>
      </c>
      <c r="AR159">
        <f t="shared" si="323"/>
        <v>27.837294194866693</v>
      </c>
      <c r="AS159">
        <f t="shared" si="324"/>
        <v>7.31784877555517</v>
      </c>
      <c r="AT159">
        <f t="shared" si="325"/>
        <v>22.246811866760254</v>
      </c>
      <c r="AU159">
        <f t="shared" si="326"/>
        <v>2.6937124544475233</v>
      </c>
      <c r="AV159">
        <f t="shared" si="327"/>
        <v>2.8446882751858103E-2</v>
      </c>
      <c r="AW159">
        <f t="shared" si="328"/>
        <v>2.0274213061019983</v>
      </c>
      <c r="AX159">
        <f t="shared" si="329"/>
        <v>0.66629114834552494</v>
      </c>
      <c r="AY159">
        <f t="shared" si="330"/>
        <v>1.7804938570398013E-2</v>
      </c>
      <c r="AZ159">
        <f t="shared" si="331"/>
        <v>45.137262481864624</v>
      </c>
      <c r="BA159">
        <f t="shared" si="332"/>
        <v>1.1395238622830826</v>
      </c>
      <c r="BB159">
        <f t="shared" si="333"/>
        <v>73.330558341904961</v>
      </c>
      <c r="BC159">
        <f t="shared" si="334"/>
        <v>401.41445231623743</v>
      </c>
      <c r="BD159">
        <f t="shared" si="335"/>
        <v>-1.9864742958275476E-3</v>
      </c>
    </row>
    <row r="160" spans="1:56" x14ac:dyDescent="0.25">
      <c r="A160" s="1">
        <v>89</v>
      </c>
      <c r="B160" s="1" t="s">
        <v>217</v>
      </c>
      <c r="C160" s="1">
        <v>47773.999975681305</v>
      </c>
      <c r="D160" s="1">
        <v>0</v>
      </c>
      <c r="E160">
        <f t="shared" si="308"/>
        <v>-1.0282973171031204</v>
      </c>
      <c r="F160">
        <f t="shared" si="309"/>
        <v>2.9526779365027154E-2</v>
      </c>
      <c r="G160">
        <f t="shared" si="310"/>
        <v>451.91807912116951</v>
      </c>
      <c r="H160">
        <f t="shared" si="311"/>
        <v>0.21878308914911129</v>
      </c>
      <c r="I160">
        <f t="shared" si="312"/>
        <v>0.72190399382850945</v>
      </c>
      <c r="J160">
        <f t="shared" si="313"/>
        <v>22.58519172668457</v>
      </c>
      <c r="K160" s="1">
        <v>6</v>
      </c>
      <c r="L160">
        <f t="shared" si="314"/>
        <v>1.4200000166893005</v>
      </c>
      <c r="M160" s="1">
        <v>1</v>
      </c>
      <c r="N160">
        <f t="shared" si="315"/>
        <v>2.8400000333786011</v>
      </c>
      <c r="O160" s="1">
        <v>21.904695510864258</v>
      </c>
      <c r="P160" s="1">
        <v>22.58519172668457</v>
      </c>
      <c r="Q160" s="1">
        <v>21.077512741088867</v>
      </c>
      <c r="R160" s="1">
        <v>399.67178344726562</v>
      </c>
      <c r="S160" s="1">
        <v>400.80023193359375</v>
      </c>
      <c r="T160" s="1">
        <v>20.264305114746094</v>
      </c>
      <c r="U160" s="1">
        <v>20.521392822265625</v>
      </c>
      <c r="V160" s="1">
        <v>75.902549743652344</v>
      </c>
      <c r="W160" s="1">
        <v>76.866012573242188</v>
      </c>
      <c r="X160" s="1">
        <v>500.12509155273438</v>
      </c>
      <c r="Y160" s="1">
        <v>0.13719704747200012</v>
      </c>
      <c r="Z160" s="1">
        <v>0.11494932323694229</v>
      </c>
      <c r="AA160" s="1">
        <v>98.813789367675781</v>
      </c>
      <c r="AB160" s="1">
        <v>0.29451799392700195</v>
      </c>
      <c r="AC160" s="1">
        <v>0.19106411933898926</v>
      </c>
      <c r="AD160" s="1">
        <v>1</v>
      </c>
      <c r="AE160" s="1">
        <v>-0.21956524252891541</v>
      </c>
      <c r="AF160" s="1">
        <v>2.737391471862793</v>
      </c>
      <c r="AG160" s="1">
        <v>1</v>
      </c>
      <c r="AH160" s="1">
        <v>0</v>
      </c>
      <c r="AI160" s="1">
        <v>0.15999999642372131</v>
      </c>
      <c r="AJ160" s="1">
        <v>111115</v>
      </c>
      <c r="AK160">
        <f t="shared" si="316"/>
        <v>0.83354181925455728</v>
      </c>
      <c r="AL160">
        <f t="shared" si="317"/>
        <v>2.1878308914911128E-4</v>
      </c>
      <c r="AM160">
        <f t="shared" si="318"/>
        <v>295.73519172668455</v>
      </c>
      <c r="AN160">
        <f t="shared" si="319"/>
        <v>295.05469551086424</v>
      </c>
      <c r="AO160">
        <f t="shared" si="320"/>
        <v>2.1951527104865143E-2</v>
      </c>
      <c r="AP160">
        <f t="shared" si="321"/>
        <v>-0.20425620556622789</v>
      </c>
      <c r="AQ160">
        <f t="shared" si="322"/>
        <v>2.7497005816991984</v>
      </c>
      <c r="AR160">
        <f t="shared" si="323"/>
        <v>27.82709376186202</v>
      </c>
      <c r="AS160">
        <f t="shared" si="324"/>
        <v>7.3057009395963952</v>
      </c>
      <c r="AT160">
        <f t="shared" si="325"/>
        <v>22.244943618774414</v>
      </c>
      <c r="AU160">
        <f t="shared" si="326"/>
        <v>2.6934061258430568</v>
      </c>
      <c r="AV160">
        <f t="shared" si="327"/>
        <v>2.9222955509540186E-2</v>
      </c>
      <c r="AW160">
        <f t="shared" si="328"/>
        <v>2.0277965878706889</v>
      </c>
      <c r="AX160">
        <f t="shared" si="329"/>
        <v>0.66560953797236788</v>
      </c>
      <c r="AY160">
        <f t="shared" si="330"/>
        <v>1.8291403011140309E-2</v>
      </c>
      <c r="AZ160">
        <f t="shared" si="331"/>
        <v>44.655737881723887</v>
      </c>
      <c r="BA160">
        <f t="shared" si="332"/>
        <v>1.1275394650870492</v>
      </c>
      <c r="BB160">
        <f t="shared" si="333"/>
        <v>73.372535157777861</v>
      </c>
      <c r="BC160">
        <f t="shared" si="334"/>
        <v>401.28903522999292</v>
      </c>
      <c r="BD160">
        <f t="shared" si="335"/>
        <v>-1.8801605433488855E-3</v>
      </c>
    </row>
    <row r="161" spans="1:56" x14ac:dyDescent="0.25">
      <c r="A161" s="1">
        <v>90</v>
      </c>
      <c r="B161" s="1" t="s">
        <v>218</v>
      </c>
      <c r="C161" s="1">
        <v>48374.499962259084</v>
      </c>
      <c r="D161" s="1">
        <v>0</v>
      </c>
      <c r="E161">
        <f t="shared" si="308"/>
        <v>-1.0412121174094473</v>
      </c>
      <c r="F161">
        <f t="shared" si="309"/>
        <v>3.1555840003162035E-2</v>
      </c>
      <c r="G161">
        <f t="shared" si="310"/>
        <v>448.97692104965614</v>
      </c>
      <c r="H161">
        <f t="shared" si="311"/>
        <v>0.23306891673233385</v>
      </c>
      <c r="I161">
        <f t="shared" si="312"/>
        <v>0.72024512683933262</v>
      </c>
      <c r="J161">
        <f t="shared" si="313"/>
        <v>22.582010269165039</v>
      </c>
      <c r="K161" s="1">
        <v>6</v>
      </c>
      <c r="L161">
        <f t="shared" si="314"/>
        <v>1.4200000166893005</v>
      </c>
      <c r="M161" s="1">
        <v>1</v>
      </c>
      <c r="N161">
        <f t="shared" si="315"/>
        <v>2.8400000333786011</v>
      </c>
      <c r="O161" s="1">
        <v>21.904026031494141</v>
      </c>
      <c r="P161" s="1">
        <v>22.582010269165039</v>
      </c>
      <c r="Q161" s="1">
        <v>21.07646369934082</v>
      </c>
      <c r="R161" s="1">
        <v>399.61279296875</v>
      </c>
      <c r="S161" s="1">
        <v>400.74984741210937</v>
      </c>
      <c r="T161" s="1">
        <v>20.254867553710938</v>
      </c>
      <c r="U161" s="1">
        <v>20.528732299804687</v>
      </c>
      <c r="V161" s="1">
        <v>75.885162353515625</v>
      </c>
      <c r="W161" s="1">
        <v>76.911399841308594</v>
      </c>
      <c r="X161" s="1">
        <v>500.1395263671875</v>
      </c>
      <c r="Y161" s="1">
        <v>0.14514656364917755</v>
      </c>
      <c r="Z161" s="1">
        <v>0.18669126927852631</v>
      </c>
      <c r="AA161" s="1">
        <v>98.833396911621094</v>
      </c>
      <c r="AB161" s="1">
        <v>0.29451799392700195</v>
      </c>
      <c r="AC161" s="1">
        <v>0.19106411933898926</v>
      </c>
      <c r="AD161" s="1">
        <v>1</v>
      </c>
      <c r="AE161" s="1">
        <v>-0.21956524252891541</v>
      </c>
      <c r="AF161" s="1">
        <v>2.737391471862793</v>
      </c>
      <c r="AG161" s="1">
        <v>1</v>
      </c>
      <c r="AH161" s="1">
        <v>0</v>
      </c>
      <c r="AI161" s="1">
        <v>0.15999999642372131</v>
      </c>
      <c r="AJ161" s="1">
        <v>111115</v>
      </c>
      <c r="AK161">
        <f t="shared" si="316"/>
        <v>0.83356587727864573</v>
      </c>
      <c r="AL161">
        <f t="shared" si="317"/>
        <v>2.3306891673233386E-4</v>
      </c>
      <c r="AM161">
        <f t="shared" si="318"/>
        <v>295.73201026916502</v>
      </c>
      <c r="AN161">
        <f t="shared" si="319"/>
        <v>295.05402603149412</v>
      </c>
      <c r="AO161">
        <f t="shared" si="320"/>
        <v>2.3223449664783846E-2</v>
      </c>
      <c r="AP161">
        <f t="shared" si="321"/>
        <v>-0.21139675595437096</v>
      </c>
      <c r="AQ161">
        <f t="shared" si="322"/>
        <v>2.7491694743183452</v>
      </c>
      <c r="AR161">
        <f t="shared" si="323"/>
        <v>27.816199384269979</v>
      </c>
      <c r="AS161">
        <f t="shared" si="324"/>
        <v>7.2874670844652911</v>
      </c>
      <c r="AT161">
        <f t="shared" si="325"/>
        <v>22.24301815032959</v>
      </c>
      <c r="AU161">
        <f t="shared" si="326"/>
        <v>2.6930904469482728</v>
      </c>
      <c r="AV161">
        <f t="shared" si="327"/>
        <v>3.1209069443154627E-2</v>
      </c>
      <c r="AW161">
        <f t="shared" si="328"/>
        <v>2.0289243474790126</v>
      </c>
      <c r="AX161">
        <f t="shared" si="329"/>
        <v>0.6641660994692602</v>
      </c>
      <c r="AY161">
        <f t="shared" si="330"/>
        <v>1.95365299534573E-2</v>
      </c>
      <c r="AZ161">
        <f t="shared" si="331"/>
        <v>44.37391424225823</v>
      </c>
      <c r="BA161">
        <f t="shared" si="332"/>
        <v>1.1203420885846342</v>
      </c>
      <c r="BB161">
        <f t="shared" si="333"/>
        <v>73.447414156862692</v>
      </c>
      <c r="BC161">
        <f t="shared" si="334"/>
        <v>401.24478978604679</v>
      </c>
      <c r="BD161">
        <f t="shared" si="335"/>
        <v>-1.9059272433990622E-3</v>
      </c>
    </row>
    <row r="162" spans="1:56" x14ac:dyDescent="0.25">
      <c r="A162" s="1">
        <v>91</v>
      </c>
      <c r="B162" s="1" t="s">
        <v>219</v>
      </c>
      <c r="C162" s="1">
        <v>48974.999948836863</v>
      </c>
      <c r="D162" s="1">
        <v>0</v>
      </c>
      <c r="E162">
        <f t="shared" si="308"/>
        <v>-1.0234300255264499</v>
      </c>
      <c r="F162">
        <f t="shared" si="309"/>
        <v>3.2940118748766609E-2</v>
      </c>
      <c r="G162">
        <f t="shared" si="310"/>
        <v>445.88032968307533</v>
      </c>
      <c r="H162">
        <f t="shared" si="311"/>
        <v>0.2418067989541165</v>
      </c>
      <c r="I162">
        <f t="shared" si="312"/>
        <v>0.71627814172770909</v>
      </c>
      <c r="J162">
        <f t="shared" si="313"/>
        <v>22.558124542236328</v>
      </c>
      <c r="K162" s="1">
        <v>6</v>
      </c>
      <c r="L162">
        <f t="shared" si="314"/>
        <v>1.4200000166893005</v>
      </c>
      <c r="M162" s="1">
        <v>1</v>
      </c>
      <c r="N162">
        <f t="shared" si="315"/>
        <v>2.8400000333786011</v>
      </c>
      <c r="O162" s="1">
        <v>21.895912170410156</v>
      </c>
      <c r="P162" s="1">
        <v>22.558124542236328</v>
      </c>
      <c r="Q162" s="1">
        <v>21.077726364135742</v>
      </c>
      <c r="R162" s="1">
        <v>399.5850830078125</v>
      </c>
      <c r="S162" s="1">
        <v>400.69659423828125</v>
      </c>
      <c r="T162" s="1">
        <v>20.24238395690918</v>
      </c>
      <c r="U162" s="1">
        <v>20.526510238647461</v>
      </c>
      <c r="V162" s="1">
        <v>75.883834838867188</v>
      </c>
      <c r="W162" s="1">
        <v>76.949546813964844</v>
      </c>
      <c r="X162" s="1">
        <v>500.15087890625</v>
      </c>
      <c r="Y162" s="1">
        <v>9.4784922897815704E-2</v>
      </c>
      <c r="Z162" s="1">
        <v>0.1048431470990181</v>
      </c>
      <c r="AA162" s="1">
        <v>98.843238830566406</v>
      </c>
      <c r="AB162" s="1">
        <v>0.29451799392700195</v>
      </c>
      <c r="AC162" s="1">
        <v>0.19106411933898926</v>
      </c>
      <c r="AD162" s="1">
        <v>1</v>
      </c>
      <c r="AE162" s="1">
        <v>-0.21956524252891541</v>
      </c>
      <c r="AF162" s="1">
        <v>2.737391471862793</v>
      </c>
      <c r="AG162" s="1">
        <v>1</v>
      </c>
      <c r="AH162" s="1">
        <v>0</v>
      </c>
      <c r="AI162" s="1">
        <v>0.15999999642372131</v>
      </c>
      <c r="AJ162" s="1">
        <v>111115</v>
      </c>
      <c r="AK162">
        <f t="shared" si="316"/>
        <v>0.8335847981770832</v>
      </c>
      <c r="AL162">
        <f t="shared" si="317"/>
        <v>2.418067989541165E-4</v>
      </c>
      <c r="AM162">
        <f t="shared" si="318"/>
        <v>295.70812454223631</v>
      </c>
      <c r="AN162">
        <f t="shared" si="319"/>
        <v>295.04591217041013</v>
      </c>
      <c r="AO162">
        <f t="shared" si="320"/>
        <v>1.5165587324673213E-2</v>
      </c>
      <c r="AP162">
        <f t="shared" si="321"/>
        <v>-0.21398315370477544</v>
      </c>
      <c r="AQ162">
        <f t="shared" si="322"/>
        <v>2.7451848956044067</v>
      </c>
      <c r="AR162">
        <f t="shared" si="323"/>
        <v>27.773117595934973</v>
      </c>
      <c r="AS162">
        <f t="shared" si="324"/>
        <v>7.2466073572875125</v>
      </c>
      <c r="AT162">
        <f t="shared" si="325"/>
        <v>22.227018356323242</v>
      </c>
      <c r="AU162">
        <f t="shared" si="326"/>
        <v>2.6904685466995137</v>
      </c>
      <c r="AV162">
        <f t="shared" si="327"/>
        <v>3.2562438962301384E-2</v>
      </c>
      <c r="AW162">
        <f t="shared" si="328"/>
        <v>2.0289067538766976</v>
      </c>
      <c r="AX162">
        <f t="shared" si="329"/>
        <v>0.66156179282281613</v>
      </c>
      <c r="AY162">
        <f t="shared" si="330"/>
        <v>2.0385122842065766E-2</v>
      </c>
      <c r="AZ162">
        <f t="shared" si="331"/>
        <v>44.072255916715903</v>
      </c>
      <c r="BA162">
        <f t="shared" si="332"/>
        <v>1.1127629635352598</v>
      </c>
      <c r="BB162">
        <f t="shared" si="333"/>
        <v>73.568688415794909</v>
      </c>
      <c r="BC162">
        <f t="shared" si="334"/>
        <v>401.18308385737362</v>
      </c>
      <c r="BD162">
        <f t="shared" si="335"/>
        <v>-1.8767592077758681E-3</v>
      </c>
    </row>
    <row r="163" spans="1:56" x14ac:dyDescent="0.25">
      <c r="A163" s="1" t="s">
        <v>10</v>
      </c>
      <c r="B163" s="1" t="s">
        <v>220</v>
      </c>
    </row>
    <row r="164" spans="1:56" x14ac:dyDescent="0.25">
      <c r="A164" s="1">
        <v>92</v>
      </c>
      <c r="B164" s="1" t="s">
        <v>221</v>
      </c>
      <c r="C164" s="1">
        <v>49573.000015936792</v>
      </c>
      <c r="D164" s="1">
        <v>0</v>
      </c>
      <c r="E164">
        <f t="shared" ref="E164:E169" si="336">(R164-S164*(1000-T164)/(1000-U164))*AK164</f>
        <v>-0.64586330704048112</v>
      </c>
      <c r="F164">
        <f t="shared" ref="F164:F169" si="337">IF(AV164&lt;&gt;0,1/(1/AV164-1/N164),0)</f>
        <v>2.3002138678570733E-2</v>
      </c>
      <c r="G164">
        <f t="shared" ref="G164:G169" si="338">((AY164-AL164/2)*S164-E164)/(AY164+AL164/2)</f>
        <v>440.91763709827643</v>
      </c>
      <c r="H164">
        <f t="shared" ref="H164:H169" si="339">AL164*1000</f>
        <v>0.16901956396365828</v>
      </c>
      <c r="I164">
        <f t="shared" ref="I164:I169" si="340">(AQ164-AW164)</f>
        <v>0.71459889651965147</v>
      </c>
      <c r="J164">
        <f t="shared" ref="J164:J169" si="341">(P164+AP164*D164)</f>
        <v>22.553424835205078</v>
      </c>
      <c r="K164" s="1">
        <v>6</v>
      </c>
      <c r="L164">
        <f t="shared" ref="L164:L169" si="342">(K164*AE164+AF164)</f>
        <v>1.4200000166893005</v>
      </c>
      <c r="M164" s="1">
        <v>1</v>
      </c>
      <c r="N164">
        <f t="shared" ref="N164:N169" si="343">L164*(M164+1)*(M164+1)/(M164*M164+1)</f>
        <v>2.8400000333786011</v>
      </c>
      <c r="O164" s="1">
        <v>21.898750305175781</v>
      </c>
      <c r="P164" s="1">
        <v>22.553424835205078</v>
      </c>
      <c r="Q164" s="1">
        <v>21.076900482177734</v>
      </c>
      <c r="R164" s="1">
        <v>399.96853637695312</v>
      </c>
      <c r="S164" s="1">
        <v>400.66207885742187</v>
      </c>
      <c r="T164" s="1">
        <v>20.334194183349609</v>
      </c>
      <c r="U164" s="1">
        <v>20.532787322998047</v>
      </c>
      <c r="V164" s="1">
        <v>76.261436462402344</v>
      </c>
      <c r="W164" s="1">
        <v>76.969657897949219</v>
      </c>
      <c r="X164" s="1">
        <v>500.16567993164062</v>
      </c>
      <c r="Y164" s="1">
        <v>0.10288830101490021</v>
      </c>
      <c r="Z164" s="1">
        <v>0.11082829535007477</v>
      </c>
      <c r="AA164" s="1">
        <v>98.856651306152344</v>
      </c>
      <c r="AB164" s="1">
        <v>0.37056779861450195</v>
      </c>
      <c r="AC164" s="1">
        <v>0.18531537055969238</v>
      </c>
      <c r="AD164" s="1">
        <v>1</v>
      </c>
      <c r="AE164" s="1">
        <v>-0.21956524252891541</v>
      </c>
      <c r="AF164" s="1">
        <v>2.737391471862793</v>
      </c>
      <c r="AG164" s="1">
        <v>1</v>
      </c>
      <c r="AH164" s="1">
        <v>0</v>
      </c>
      <c r="AI164" s="1">
        <v>0.15999999642372131</v>
      </c>
      <c r="AJ164" s="1">
        <v>111115</v>
      </c>
      <c r="AK164">
        <f t="shared" ref="AK164:AK169" si="344">X164*0.000001/(K164*0.0001)</f>
        <v>0.83360946655273427</v>
      </c>
      <c r="AL164">
        <f t="shared" ref="AL164:AL169" si="345">(U164-T164)/(1000-U164)*AK164</f>
        <v>1.6901956396365829E-4</v>
      </c>
      <c r="AM164">
        <f t="shared" ref="AM164:AM169" si="346">(P164+273.15)</f>
        <v>295.70342483520506</v>
      </c>
      <c r="AN164">
        <f t="shared" ref="AN164:AN169" si="347">(O164+273.15)</f>
        <v>295.04875030517576</v>
      </c>
      <c r="AO164">
        <f t="shared" ref="AO164:AO169" si="348">(Y164*AG164+Z164*AH164)*AI164</f>
        <v>1.6462127794426795E-2</v>
      </c>
      <c r="AP164">
        <f t="shared" ref="AP164:AP169" si="349">((AO164+0.00000010773*(AN164^4-AM164^4))-AL164*44100)/(L164*51.4+0.00000043092*AM164^3)</f>
        <v>-0.17481905444673082</v>
      </c>
      <c r="AQ164">
        <f t="shared" ref="AQ164:AQ169" si="350">0.61365*EXP(17.502*J164/(240.97+J164))</f>
        <v>2.7444014932526546</v>
      </c>
      <c r="AR164">
        <f t="shared" ref="AR164:AR169" si="351">AQ164*1000/AA164</f>
        <v>27.76142482060645</v>
      </c>
      <c r="AS164">
        <f t="shared" ref="AS164:AS169" si="352">(AR164-U164)</f>
        <v>7.2286374976084034</v>
      </c>
      <c r="AT164">
        <f t="shared" ref="AT164:AT169" si="353">IF(D164,P164,(O164+P164)/2)</f>
        <v>22.22608757019043</v>
      </c>
      <c r="AU164">
        <f t="shared" ref="AU164:AU169" si="354">0.61365*EXP(17.502*AT164/(240.97+AT164))</f>
        <v>2.6903160867466132</v>
      </c>
      <c r="AV164">
        <f t="shared" ref="AV164:AV169" si="355">IF(AS164&lt;&gt;0,(1000-(AR164+U164)/2)/AS164*AL164,0)</f>
        <v>2.2817333235895139E-2</v>
      </c>
      <c r="AW164">
        <f t="shared" ref="AW164:AW169" si="356">U164*AA164/1000</f>
        <v>2.0298025967330031</v>
      </c>
      <c r="AX164">
        <f t="shared" ref="AX164:AX169" si="357">(AU164-AW164)</f>
        <v>0.66051349001361004</v>
      </c>
      <c r="AY164">
        <f t="shared" ref="AY164:AY169" si="358">1/(1.6/F164+1.37/N164)</f>
        <v>1.4277322532356319E-2</v>
      </c>
      <c r="AZ164">
        <f t="shared" ref="AZ164:AZ169" si="359">G164*AA164*0.001</f>
        <v>43.58764110535693</v>
      </c>
      <c r="BA164">
        <f t="shared" ref="BA164:BA169" si="360">G164/S164</f>
        <v>1.1004725936521178</v>
      </c>
      <c r="BB164">
        <f t="shared" ref="BB164:BB169" si="361">(1-AL164*AA164/AQ164/F164)*100</f>
        <v>73.531641546300676</v>
      </c>
      <c r="BC164">
        <f t="shared" ref="BC164:BC169" si="362">(S164-E164/(N164/1.35))</f>
        <v>400.96909134131516</v>
      </c>
      <c r="BD164">
        <f t="shared" ref="BD164:BD169" si="363">E164*BB164/100/BC164</f>
        <v>-1.1844152132111127E-3</v>
      </c>
    </row>
    <row r="165" spans="1:56" x14ac:dyDescent="0.25">
      <c r="A165" s="1">
        <v>93</v>
      </c>
      <c r="B165" s="1" t="s">
        <v>222</v>
      </c>
      <c r="C165" s="1">
        <v>50173.500002514571</v>
      </c>
      <c r="D165" s="1">
        <v>0</v>
      </c>
      <c r="E165">
        <f t="shared" si="336"/>
        <v>-1.0231638296614953</v>
      </c>
      <c r="F165">
        <f t="shared" si="337"/>
        <v>3.5661538234629815E-2</v>
      </c>
      <c r="G165">
        <f t="shared" si="338"/>
        <v>442.09619125140023</v>
      </c>
      <c r="H165">
        <f t="shared" si="339"/>
        <v>0.26049043913453224</v>
      </c>
      <c r="I165">
        <f t="shared" si="340"/>
        <v>0.71357346140650302</v>
      </c>
      <c r="J165">
        <f t="shared" si="341"/>
        <v>22.555158615112305</v>
      </c>
      <c r="K165" s="1">
        <v>6</v>
      </c>
      <c r="L165">
        <f t="shared" si="342"/>
        <v>1.4200000166893005</v>
      </c>
      <c r="M165" s="1">
        <v>1</v>
      </c>
      <c r="N165">
        <f t="shared" si="343"/>
        <v>2.8400000333786011</v>
      </c>
      <c r="O165" s="1">
        <v>21.900779724121094</v>
      </c>
      <c r="P165" s="1">
        <v>22.555158615112305</v>
      </c>
      <c r="Q165" s="1">
        <v>21.076181411743164</v>
      </c>
      <c r="R165" s="1">
        <v>399.57266235351562</v>
      </c>
      <c r="S165" s="1">
        <v>400.67486572265625</v>
      </c>
      <c r="T165" s="1">
        <v>20.238124847412109</v>
      </c>
      <c r="U165" s="1">
        <v>20.544195175170898</v>
      </c>
      <c r="V165" s="1">
        <v>75.861961364746094</v>
      </c>
      <c r="W165" s="1">
        <v>77.00933837890625</v>
      </c>
      <c r="X165" s="1">
        <v>500.1573486328125</v>
      </c>
      <c r="Y165" s="1">
        <v>0.11910177767276764</v>
      </c>
      <c r="Z165" s="1">
        <v>0.157212033867836</v>
      </c>
      <c r="AA165" s="1">
        <v>98.865737915039063</v>
      </c>
      <c r="AB165" s="1">
        <v>0.37056779861450195</v>
      </c>
      <c r="AC165" s="1">
        <v>0.18531537055969238</v>
      </c>
      <c r="AD165" s="1">
        <v>1</v>
      </c>
      <c r="AE165" s="1">
        <v>-0.21956524252891541</v>
      </c>
      <c r="AF165" s="1">
        <v>2.737391471862793</v>
      </c>
      <c r="AG165" s="1">
        <v>1</v>
      </c>
      <c r="AH165" s="1">
        <v>0</v>
      </c>
      <c r="AI165" s="1">
        <v>0.15999999642372131</v>
      </c>
      <c r="AJ165" s="1">
        <v>111115</v>
      </c>
      <c r="AK165">
        <f t="shared" si="344"/>
        <v>0.83359558105468745</v>
      </c>
      <c r="AL165">
        <f t="shared" si="345"/>
        <v>2.6049043913453223E-4</v>
      </c>
      <c r="AM165">
        <f t="shared" si="346"/>
        <v>295.70515861511228</v>
      </c>
      <c r="AN165">
        <f t="shared" si="347"/>
        <v>295.05077972412107</v>
      </c>
      <c r="AO165">
        <f t="shared" si="348"/>
        <v>1.9056284001701673E-2</v>
      </c>
      <c r="AP165">
        <f t="shared" si="349"/>
        <v>-0.22269829333945243</v>
      </c>
      <c r="AQ165">
        <f t="shared" si="350"/>
        <v>2.7446904772703591</v>
      </c>
      <c r="AR165">
        <f t="shared" si="351"/>
        <v>27.761796302264262</v>
      </c>
      <c r="AS165">
        <f t="shared" si="352"/>
        <v>7.2176011270933635</v>
      </c>
      <c r="AT165">
        <f t="shared" si="353"/>
        <v>22.227969169616699</v>
      </c>
      <c r="AU165">
        <f t="shared" si="354"/>
        <v>2.6906242948480057</v>
      </c>
      <c r="AV165">
        <f t="shared" si="355"/>
        <v>3.5219293805795124E-2</v>
      </c>
      <c r="AW165">
        <f t="shared" si="356"/>
        <v>2.0311170158638561</v>
      </c>
      <c r="AX165">
        <f t="shared" si="357"/>
        <v>0.65950727898414963</v>
      </c>
      <c r="AY165">
        <f t="shared" si="358"/>
        <v>2.2051368869572485E-2</v>
      </c>
      <c r="AZ165">
        <f t="shared" si="359"/>
        <v>43.708166177497922</v>
      </c>
      <c r="BA165">
        <f t="shared" si="360"/>
        <v>1.1033788966373934</v>
      </c>
      <c r="BB165">
        <f t="shared" si="361"/>
        <v>73.688588167629817</v>
      </c>
      <c r="BC165">
        <f t="shared" si="362"/>
        <v>401.16122880498335</v>
      </c>
      <c r="BD165">
        <f t="shared" si="363"/>
        <v>-1.8794313273128626E-3</v>
      </c>
    </row>
    <row r="166" spans="1:56" x14ac:dyDescent="0.25">
      <c r="A166" s="1">
        <v>94</v>
      </c>
      <c r="B166" s="1" t="s">
        <v>223</v>
      </c>
      <c r="C166" s="1">
        <v>50773.99998909235</v>
      </c>
      <c r="D166" s="1">
        <v>0</v>
      </c>
      <c r="E166">
        <f t="shared" si="336"/>
        <v>-0.9954143532500912</v>
      </c>
      <c r="F166">
        <f t="shared" si="337"/>
        <v>3.8494436530842828E-2</v>
      </c>
      <c r="G166">
        <f t="shared" si="338"/>
        <v>437.52733975600938</v>
      </c>
      <c r="H166">
        <f t="shared" si="339"/>
        <v>0.27920909080098139</v>
      </c>
      <c r="I166">
        <f t="shared" si="340"/>
        <v>0.70938013618033446</v>
      </c>
      <c r="J166">
        <f t="shared" si="341"/>
        <v>22.538225173950195</v>
      </c>
      <c r="K166" s="1">
        <v>6</v>
      </c>
      <c r="L166">
        <f t="shared" si="342"/>
        <v>1.4200000166893005</v>
      </c>
      <c r="M166" s="1">
        <v>1</v>
      </c>
      <c r="N166">
        <f t="shared" si="343"/>
        <v>2.8400000333786011</v>
      </c>
      <c r="O166" s="1">
        <v>21.896482467651367</v>
      </c>
      <c r="P166" s="1">
        <v>22.538225173950195</v>
      </c>
      <c r="Q166" s="1">
        <v>21.077564239501953</v>
      </c>
      <c r="R166" s="1">
        <v>399.5330810546875</v>
      </c>
      <c r="S166" s="1">
        <v>400.593017578125</v>
      </c>
      <c r="T166" s="1">
        <v>20.226800918579102</v>
      </c>
      <c r="U166" s="1">
        <v>20.554859161376953</v>
      </c>
      <c r="V166" s="1">
        <v>75.851615905761719</v>
      </c>
      <c r="W166" s="1">
        <v>77.081695556640625</v>
      </c>
      <c r="X166" s="1">
        <v>500.16116333007812</v>
      </c>
      <c r="Y166" s="1">
        <v>9.3385368585586548E-2</v>
      </c>
      <c r="Z166" s="1">
        <v>0.1787056177854538</v>
      </c>
      <c r="AA166" s="1">
        <v>98.881195068359375</v>
      </c>
      <c r="AB166" s="1">
        <v>0.37056779861450195</v>
      </c>
      <c r="AC166" s="1">
        <v>0.18531537055969238</v>
      </c>
      <c r="AD166" s="1">
        <v>1</v>
      </c>
      <c r="AE166" s="1">
        <v>-0.21956524252891541</v>
      </c>
      <c r="AF166" s="1">
        <v>2.737391471862793</v>
      </c>
      <c r="AG166" s="1">
        <v>1</v>
      </c>
      <c r="AH166" s="1">
        <v>0</v>
      </c>
      <c r="AI166" s="1">
        <v>0.15999999642372131</v>
      </c>
      <c r="AJ166" s="1">
        <v>111115</v>
      </c>
      <c r="AK166">
        <f t="shared" si="344"/>
        <v>0.83360193888346346</v>
      </c>
      <c r="AL166">
        <f t="shared" si="345"/>
        <v>2.7920909080098136E-4</v>
      </c>
      <c r="AM166">
        <f t="shared" si="346"/>
        <v>295.68822517395017</v>
      </c>
      <c r="AN166">
        <f t="shared" si="347"/>
        <v>295.04648246765134</v>
      </c>
      <c r="AO166">
        <f t="shared" si="348"/>
        <v>1.4941658639721744E-2</v>
      </c>
      <c r="AP166">
        <f t="shared" si="349"/>
        <v>-0.23088739669436326</v>
      </c>
      <c r="AQ166">
        <f t="shared" si="350"/>
        <v>2.7418691745191026</v>
      </c>
      <c r="AR166">
        <f t="shared" si="351"/>
        <v>27.728924317951162</v>
      </c>
      <c r="AS166">
        <f t="shared" si="352"/>
        <v>7.1740651565742084</v>
      </c>
      <c r="AT166">
        <f t="shared" si="353"/>
        <v>22.217353820800781</v>
      </c>
      <c r="AU166">
        <f t="shared" si="354"/>
        <v>2.6888858933053386</v>
      </c>
      <c r="AV166">
        <f t="shared" si="355"/>
        <v>3.7979646018192058E-2</v>
      </c>
      <c r="AW166">
        <f t="shared" si="356"/>
        <v>2.0324890383387682</v>
      </c>
      <c r="AX166">
        <f t="shared" si="357"/>
        <v>0.65639685496657041</v>
      </c>
      <c r="AY166">
        <f t="shared" si="358"/>
        <v>2.3782998847059877E-2</v>
      </c>
      <c r="AZ166">
        <f t="shared" si="359"/>
        <v>43.263226230154309</v>
      </c>
      <c r="BA166">
        <f t="shared" si="360"/>
        <v>1.0921991162032207</v>
      </c>
      <c r="BB166">
        <f t="shared" si="361"/>
        <v>73.842359599538014</v>
      </c>
      <c r="BC166">
        <f t="shared" si="362"/>
        <v>401.06618988836931</v>
      </c>
      <c r="BD166">
        <f t="shared" si="363"/>
        <v>-1.8327085771975304E-3</v>
      </c>
    </row>
    <row r="167" spans="1:56" x14ac:dyDescent="0.25">
      <c r="A167" s="1">
        <v>95</v>
      </c>
      <c r="B167" s="1" t="s">
        <v>224</v>
      </c>
      <c r="C167" s="1">
        <v>51374.499975670129</v>
      </c>
      <c r="D167" s="1">
        <v>0</v>
      </c>
      <c r="E167">
        <f t="shared" si="336"/>
        <v>-0.95432320474273513</v>
      </c>
      <c r="F167">
        <f t="shared" si="337"/>
        <v>3.9249287344305994E-2</v>
      </c>
      <c r="G167">
        <f t="shared" si="338"/>
        <v>435.0211120161091</v>
      </c>
      <c r="H167">
        <f t="shared" si="339"/>
        <v>0.28425129787652725</v>
      </c>
      <c r="I167">
        <f t="shared" si="340"/>
        <v>0.70859456707472868</v>
      </c>
      <c r="J167">
        <f t="shared" si="341"/>
        <v>22.539796829223633</v>
      </c>
      <c r="K167" s="1">
        <v>6</v>
      </c>
      <c r="L167">
        <f t="shared" si="342"/>
        <v>1.4200000166893005</v>
      </c>
      <c r="M167" s="1">
        <v>1</v>
      </c>
      <c r="N167">
        <f t="shared" si="343"/>
        <v>2.8400000333786011</v>
      </c>
      <c r="O167" s="1">
        <v>21.900077819824219</v>
      </c>
      <c r="P167" s="1">
        <v>22.539796829223633</v>
      </c>
      <c r="Q167" s="1">
        <v>21.075878143310547</v>
      </c>
      <c r="R167" s="1">
        <v>399.54788208007812</v>
      </c>
      <c r="S167" s="1">
        <v>400.55612182617187</v>
      </c>
      <c r="T167" s="1">
        <v>20.228290557861328</v>
      </c>
      <c r="U167" s="1">
        <v>20.562273025512695</v>
      </c>
      <c r="V167" s="1">
        <v>75.852432250976563</v>
      </c>
      <c r="W167" s="1">
        <v>77.106056213378906</v>
      </c>
      <c r="X167" s="1">
        <v>500.1575927734375</v>
      </c>
      <c r="Y167" s="1">
        <v>0.11980891972780228</v>
      </c>
      <c r="Z167" s="1">
        <v>0.11227882653474808</v>
      </c>
      <c r="AA167" s="1">
        <v>98.896476745605469</v>
      </c>
      <c r="AB167" s="1">
        <v>0.37056779861450195</v>
      </c>
      <c r="AC167" s="1">
        <v>0.18531537055969238</v>
      </c>
      <c r="AD167" s="1">
        <v>1</v>
      </c>
      <c r="AE167" s="1">
        <v>-0.21956524252891541</v>
      </c>
      <c r="AF167" s="1">
        <v>2.737391471862793</v>
      </c>
      <c r="AG167" s="1">
        <v>1</v>
      </c>
      <c r="AH167" s="1">
        <v>0</v>
      </c>
      <c r="AI167" s="1">
        <v>0.15999999642372131</v>
      </c>
      <c r="AJ167" s="1">
        <v>111115</v>
      </c>
      <c r="AK167">
        <f t="shared" si="344"/>
        <v>0.83359598795572909</v>
      </c>
      <c r="AL167">
        <f t="shared" si="345"/>
        <v>2.8425129787652728E-4</v>
      </c>
      <c r="AM167">
        <f t="shared" si="346"/>
        <v>295.68979682922361</v>
      </c>
      <c r="AN167">
        <f t="shared" si="347"/>
        <v>295.0500778198242</v>
      </c>
      <c r="AO167">
        <f t="shared" si="348"/>
        <v>1.9169426727978278E-2</v>
      </c>
      <c r="AP167">
        <f t="shared" si="349"/>
        <v>-0.23321487710826347</v>
      </c>
      <c r="AQ167">
        <f t="shared" si="350"/>
        <v>2.7421309231791358</v>
      </c>
      <c r="AR167">
        <f t="shared" si="351"/>
        <v>27.727286283745027</v>
      </c>
      <c r="AS167">
        <f t="shared" si="352"/>
        <v>7.1650132582323316</v>
      </c>
      <c r="AT167">
        <f t="shared" si="353"/>
        <v>22.219937324523926</v>
      </c>
      <c r="AU167">
        <f t="shared" si="354"/>
        <v>2.689308885137017</v>
      </c>
      <c r="AV167">
        <f t="shared" si="355"/>
        <v>3.871424977532982E-2</v>
      </c>
      <c r="AW167">
        <f t="shared" si="356"/>
        <v>2.0335363561044071</v>
      </c>
      <c r="AX167">
        <f t="shared" si="357"/>
        <v>0.65577252903260996</v>
      </c>
      <c r="AY167">
        <f t="shared" si="358"/>
        <v>2.4243913708956275E-2</v>
      </c>
      <c r="AZ167">
        <f t="shared" si="359"/>
        <v>43.022055288348568</v>
      </c>
      <c r="BA167">
        <f t="shared" si="360"/>
        <v>1.0860428497080714</v>
      </c>
      <c r="BB167">
        <f t="shared" si="361"/>
        <v>73.880592911862834</v>
      </c>
      <c r="BC167">
        <f t="shared" si="362"/>
        <v>401.00976137239047</v>
      </c>
      <c r="BD167">
        <f t="shared" si="363"/>
        <v>-1.758210671846171E-3</v>
      </c>
    </row>
    <row r="168" spans="1:56" x14ac:dyDescent="0.25">
      <c r="A168" s="1">
        <v>96</v>
      </c>
      <c r="B168" s="1" t="s">
        <v>225</v>
      </c>
      <c r="C168" s="1">
        <v>51974.999962247908</v>
      </c>
      <c r="D168" s="1">
        <v>0</v>
      </c>
      <c r="E168">
        <f t="shared" si="336"/>
        <v>-1.0124790923076776</v>
      </c>
      <c r="F168">
        <f t="shared" si="337"/>
        <v>4.0546261237347364E-2</v>
      </c>
      <c r="G168">
        <f t="shared" si="338"/>
        <v>436.1390861082167</v>
      </c>
      <c r="H168">
        <f t="shared" si="339"/>
        <v>0.29197144368591632</v>
      </c>
      <c r="I168">
        <f t="shared" si="340"/>
        <v>0.70492801463360211</v>
      </c>
      <c r="J168">
        <f t="shared" si="341"/>
        <v>22.523185729980469</v>
      </c>
      <c r="K168" s="1">
        <v>6</v>
      </c>
      <c r="L168">
        <f t="shared" si="342"/>
        <v>1.4200000166893005</v>
      </c>
      <c r="M168" s="1">
        <v>1</v>
      </c>
      <c r="N168">
        <f t="shared" si="343"/>
        <v>2.8400000333786011</v>
      </c>
      <c r="O168" s="1">
        <v>21.894363403320312</v>
      </c>
      <c r="P168" s="1">
        <v>22.523185729980469</v>
      </c>
      <c r="Q168" s="1">
        <v>21.076393127441406</v>
      </c>
      <c r="R168" s="1">
        <v>399.50186157226563</v>
      </c>
      <c r="S168" s="1">
        <v>400.576171875</v>
      </c>
      <c r="T168" s="1">
        <v>20.227020263671875</v>
      </c>
      <c r="U168" s="1">
        <v>20.570077896118164</v>
      </c>
      <c r="V168" s="1">
        <v>75.878829956054687</v>
      </c>
      <c r="W168" s="1">
        <v>77.166061401367188</v>
      </c>
      <c r="X168" s="1">
        <v>500.14727783203125</v>
      </c>
      <c r="Y168" s="1">
        <v>0.13611382246017456</v>
      </c>
      <c r="Z168" s="1">
        <v>9.4004511833190918E-2</v>
      </c>
      <c r="AA168" s="1">
        <v>98.902763366699219</v>
      </c>
      <c r="AB168" s="1">
        <v>0.37056779861450195</v>
      </c>
      <c r="AC168" s="1">
        <v>0.18531537055969238</v>
      </c>
      <c r="AD168" s="1">
        <v>1</v>
      </c>
      <c r="AE168" s="1">
        <v>-0.21956524252891541</v>
      </c>
      <c r="AF168" s="1">
        <v>2.737391471862793</v>
      </c>
      <c r="AG168" s="1">
        <v>1</v>
      </c>
      <c r="AH168" s="1">
        <v>0</v>
      </c>
      <c r="AI168" s="1">
        <v>0.15999999642372131</v>
      </c>
      <c r="AJ168" s="1">
        <v>111115</v>
      </c>
      <c r="AK168">
        <f t="shared" si="344"/>
        <v>0.83357879638671861</v>
      </c>
      <c r="AL168">
        <f t="shared" si="345"/>
        <v>2.9197144368591632E-4</v>
      </c>
      <c r="AM168">
        <f t="shared" si="346"/>
        <v>295.67318572998045</v>
      </c>
      <c r="AN168">
        <f t="shared" si="347"/>
        <v>295.04436340332029</v>
      </c>
      <c r="AO168">
        <f t="shared" si="348"/>
        <v>2.1778211106846967E-2</v>
      </c>
      <c r="AP168">
        <f t="shared" si="349"/>
        <v>-0.23578830874591156</v>
      </c>
      <c r="AQ168">
        <f t="shared" si="350"/>
        <v>2.7393655612279471</v>
      </c>
      <c r="AR168">
        <f t="shared" si="351"/>
        <v>27.697563424707077</v>
      </c>
      <c r="AS168">
        <f t="shared" si="352"/>
        <v>7.1274855285889132</v>
      </c>
      <c r="AT168">
        <f t="shared" si="353"/>
        <v>22.208774566650391</v>
      </c>
      <c r="AU168">
        <f t="shared" si="354"/>
        <v>2.6874816471045642</v>
      </c>
      <c r="AV168">
        <f t="shared" si="355"/>
        <v>3.9975536405255613E-2</v>
      </c>
      <c r="AW168">
        <f t="shared" si="356"/>
        <v>2.0344375465943449</v>
      </c>
      <c r="AX168">
        <f t="shared" si="357"/>
        <v>0.65304410051021922</v>
      </c>
      <c r="AY168">
        <f t="shared" si="358"/>
        <v>2.5035367055560018E-2</v>
      </c>
      <c r="AZ168">
        <f t="shared" si="359"/>
        <v>43.135360828329411</v>
      </c>
      <c r="BA168">
        <f t="shared" si="360"/>
        <v>1.0887794050923083</v>
      </c>
      <c r="BB168">
        <f t="shared" si="361"/>
        <v>74.001517614007525</v>
      </c>
      <c r="BC168">
        <f t="shared" si="362"/>
        <v>401.05745594491225</v>
      </c>
      <c r="BD168">
        <f t="shared" si="363"/>
        <v>-1.8681859238022091E-3</v>
      </c>
    </row>
    <row r="169" spans="1:56" x14ac:dyDescent="0.25">
      <c r="A169" s="1">
        <v>97</v>
      </c>
      <c r="B169" s="1" t="s">
        <v>226</v>
      </c>
      <c r="C169" s="1">
        <v>52575.499948825687</v>
      </c>
      <c r="D169" s="1">
        <v>0</v>
      </c>
      <c r="E169">
        <f t="shared" si="336"/>
        <v>-1.0160077758363559</v>
      </c>
      <c r="F169">
        <f t="shared" si="337"/>
        <v>4.0870478765864152E-2</v>
      </c>
      <c r="G169">
        <f t="shared" si="338"/>
        <v>435.97681788875838</v>
      </c>
      <c r="H169">
        <f t="shared" si="339"/>
        <v>0.29586140032796776</v>
      </c>
      <c r="I169">
        <f t="shared" si="340"/>
        <v>0.70873761747980035</v>
      </c>
      <c r="J169">
        <f t="shared" si="341"/>
        <v>22.54754638671875</v>
      </c>
      <c r="K169" s="1">
        <v>6</v>
      </c>
      <c r="L169">
        <f t="shared" si="342"/>
        <v>1.4200000166893005</v>
      </c>
      <c r="M169" s="1">
        <v>1</v>
      </c>
      <c r="N169">
        <f t="shared" si="343"/>
        <v>2.8400000333786011</v>
      </c>
      <c r="O169" s="1">
        <v>21.902093887329102</v>
      </c>
      <c r="P169" s="1">
        <v>22.54754638671875</v>
      </c>
      <c r="Q169" s="1">
        <v>21.077993392944336</v>
      </c>
      <c r="R169" s="1">
        <v>399.53988647460937</v>
      </c>
      <c r="S169" s="1">
        <v>400.61654663085937</v>
      </c>
      <c r="T169" s="1">
        <v>20.224367141723633</v>
      </c>
      <c r="U169" s="1">
        <v>20.571994781494141</v>
      </c>
      <c r="V169" s="1">
        <v>75.835700988769531</v>
      </c>
      <c r="W169" s="1">
        <v>77.139938354492188</v>
      </c>
      <c r="X169" s="1">
        <v>500.14712524414062</v>
      </c>
      <c r="Y169" s="1">
        <v>0.10776733607053757</v>
      </c>
      <c r="Z169" s="1">
        <v>7.4486181139945984E-2</v>
      </c>
      <c r="AA169" s="1">
        <v>98.905540466308594</v>
      </c>
      <c r="AB169" s="1">
        <v>0.37056779861450195</v>
      </c>
      <c r="AC169" s="1">
        <v>0.18531537055969238</v>
      </c>
      <c r="AD169" s="1">
        <v>1</v>
      </c>
      <c r="AE169" s="1">
        <v>-0.21956524252891541</v>
      </c>
      <c r="AF169" s="1">
        <v>2.737391471862793</v>
      </c>
      <c r="AG169" s="1">
        <v>1</v>
      </c>
      <c r="AH169" s="1">
        <v>0</v>
      </c>
      <c r="AI169" s="1">
        <v>0.15999999642372131</v>
      </c>
      <c r="AJ169" s="1">
        <v>111115</v>
      </c>
      <c r="AK169">
        <f t="shared" si="344"/>
        <v>0.83357854207356763</v>
      </c>
      <c r="AL169">
        <f t="shared" si="345"/>
        <v>2.9586140032796773E-4</v>
      </c>
      <c r="AM169">
        <f t="shared" si="346"/>
        <v>295.69754638671873</v>
      </c>
      <c r="AN169">
        <f t="shared" si="347"/>
        <v>295.05209388732908</v>
      </c>
      <c r="AO169">
        <f t="shared" si="348"/>
        <v>1.7242773385879984E-2</v>
      </c>
      <c r="AP169">
        <f t="shared" si="349"/>
        <v>-0.24008228123560577</v>
      </c>
      <c r="AQ169">
        <f t="shared" si="350"/>
        <v>2.7434218798135581</v>
      </c>
      <c r="AR169">
        <f t="shared" si="351"/>
        <v>27.737797770268322</v>
      </c>
      <c r="AS169">
        <f t="shared" si="352"/>
        <v>7.1658029887741819</v>
      </c>
      <c r="AT169">
        <f t="shared" si="353"/>
        <v>22.224820137023926</v>
      </c>
      <c r="AU169">
        <f t="shared" si="354"/>
        <v>2.6901084971856717</v>
      </c>
      <c r="AV169">
        <f t="shared" si="355"/>
        <v>4.0290655400839828E-2</v>
      </c>
      <c r="AW169">
        <f t="shared" si="356"/>
        <v>2.0346842623337578</v>
      </c>
      <c r="AX169">
        <f t="shared" si="357"/>
        <v>0.65542423485191392</v>
      </c>
      <c r="AY169">
        <f t="shared" si="358"/>
        <v>2.5233119032453923E-2</v>
      </c>
      <c r="AZ169">
        <f t="shared" si="359"/>
        <v>43.12052280406904</v>
      </c>
      <c r="BA169">
        <f t="shared" si="360"/>
        <v>1.0882646299941301</v>
      </c>
      <c r="BB169">
        <f t="shared" si="361"/>
        <v>73.902037317151709</v>
      </c>
      <c r="BC169">
        <f t="shared" si="362"/>
        <v>401.09950806792222</v>
      </c>
      <c r="BD169">
        <f t="shared" si="363"/>
        <v>-1.8719804700348766E-3</v>
      </c>
    </row>
    <row r="170" spans="1:56" x14ac:dyDescent="0.25">
      <c r="A170" s="1" t="s">
        <v>10</v>
      </c>
      <c r="B170" s="1" t="s">
        <v>227</v>
      </c>
    </row>
    <row r="171" spans="1:56" x14ac:dyDescent="0.25">
      <c r="A171" s="1">
        <v>98</v>
      </c>
      <c r="B171" s="1" t="s">
        <v>228</v>
      </c>
      <c r="C171" s="1">
        <v>53174.00001591444</v>
      </c>
      <c r="D171" s="1">
        <v>0</v>
      </c>
      <c r="E171">
        <f t="shared" ref="E171:E176" si="364">(R171-S171*(1000-T171)/(1000-U171))*AK171</f>
        <v>-0.77472879923348625</v>
      </c>
      <c r="F171">
        <f t="shared" ref="F171:F176" si="365">IF(AV171&lt;&gt;0,1/(1/AV171-1/N171),0)</f>
        <v>3.2372877508300875E-2</v>
      </c>
      <c r="G171">
        <f t="shared" ref="G171:G176" si="366">((AY171-AL171/2)*S171-E171)/(AY171+AL171/2)</f>
        <v>434.3706467742723</v>
      </c>
      <c r="H171">
        <f t="shared" ref="H171:H176" si="367">AL171*1000</f>
        <v>0.23351104660570957</v>
      </c>
      <c r="I171">
        <f t="shared" ref="I171:I176" si="368">(AQ171-AW171)</f>
        <v>0.70417594986484389</v>
      </c>
      <c r="J171">
        <f t="shared" ref="J171:J176" si="369">(P171+AP171*D171)</f>
        <v>22.532281875610352</v>
      </c>
      <c r="K171" s="1">
        <v>6</v>
      </c>
      <c r="L171">
        <f t="shared" ref="L171:L176" si="370">(K171*AE171+AF171)</f>
        <v>1.4200000166893005</v>
      </c>
      <c r="M171" s="1">
        <v>1</v>
      </c>
      <c r="N171">
        <f t="shared" ref="N171:N176" si="371">L171*(M171+1)*(M171+1)/(M171*M171+1)</f>
        <v>2.8400000333786011</v>
      </c>
      <c r="O171" s="1">
        <v>21.89982795715332</v>
      </c>
      <c r="P171" s="1">
        <v>22.532281875610352</v>
      </c>
      <c r="Q171" s="1">
        <v>21.075773239135742</v>
      </c>
      <c r="R171" s="1">
        <v>399.75454711914062</v>
      </c>
      <c r="S171" s="1">
        <v>400.57174682617188</v>
      </c>
      <c r="T171" s="1">
        <v>20.316661834716797</v>
      </c>
      <c r="U171" s="1">
        <v>20.591028213500977</v>
      </c>
      <c r="V171" s="1">
        <v>76.240631103515625</v>
      </c>
      <c r="W171" s="1">
        <v>77.224441528320313</v>
      </c>
      <c r="X171" s="1">
        <v>500.14031982421875</v>
      </c>
      <c r="Y171" s="1">
        <v>8.441636711359024E-2</v>
      </c>
      <c r="Z171" s="1">
        <v>9.9313028156757355E-2</v>
      </c>
      <c r="AA171" s="1">
        <v>98.912185668945313</v>
      </c>
      <c r="AB171" s="1">
        <v>0.31011247634887695</v>
      </c>
      <c r="AC171" s="1">
        <v>0.19089436531066895</v>
      </c>
      <c r="AD171" s="1">
        <v>1</v>
      </c>
      <c r="AE171" s="1">
        <v>-0.21956524252891541</v>
      </c>
      <c r="AF171" s="1">
        <v>2.737391471862793</v>
      </c>
      <c r="AG171" s="1">
        <v>1</v>
      </c>
      <c r="AH171" s="1">
        <v>0</v>
      </c>
      <c r="AI171" s="1">
        <v>0.15999999642372131</v>
      </c>
      <c r="AJ171" s="1">
        <v>111115</v>
      </c>
      <c r="AK171">
        <f t="shared" ref="AK171:AK176" si="372">X171*0.000001/(K171*0.0001)</f>
        <v>0.83356719970703108</v>
      </c>
      <c r="AL171">
        <f t="shared" ref="AL171:AL176" si="373">(U171-T171)/(1000-U171)*AK171</f>
        <v>2.3351104660570957E-4</v>
      </c>
      <c r="AM171">
        <f t="shared" ref="AM171:AM176" si="374">(P171+273.15)</f>
        <v>295.68228187561033</v>
      </c>
      <c r="AN171">
        <f t="shared" ref="AN171:AN176" si="375">(O171+273.15)</f>
        <v>295.0498279571533</v>
      </c>
      <c r="AO171">
        <f t="shared" ref="AO171:AO176" si="376">(Y171*AG171+Z171*AH171)*AI171</f>
        <v>1.3506618436277984E-2</v>
      </c>
      <c r="AP171">
        <f t="shared" ref="AP171:AP176" si="377">((AO171+0.00000010773*(AN171^4-AM171^4))-AL171*44100)/(L171*51.4+0.00000043092*AM171^3)</f>
        <v>-0.20572409117884286</v>
      </c>
      <c r="AQ171">
        <f t="shared" ref="AQ171:AQ176" si="378">0.61365*EXP(17.502*J171/(240.97+J171))</f>
        <v>2.7408795556331436</v>
      </c>
      <c r="AR171">
        <f t="shared" ref="AR171:AR176" si="379">AQ171*1000/AA171</f>
        <v>27.710231424940353</v>
      </c>
      <c r="AS171">
        <f t="shared" ref="AS171:AS176" si="380">(AR171-U171)</f>
        <v>7.1192032114393768</v>
      </c>
      <c r="AT171">
        <f t="shared" ref="AT171:AT176" si="381">IF(D171,P171,(O171+P171)/2)</f>
        <v>22.216054916381836</v>
      </c>
      <c r="AU171">
        <f t="shared" ref="AU171:AU176" si="382">0.61365*EXP(17.502*AT171/(240.97+AT171))</f>
        <v>2.6886732483132745</v>
      </c>
      <c r="AV171">
        <f t="shared" ref="AV171:AV176" si="383">IF(AS171&lt;&gt;0,(1000-(AR171+U171)/2)/AS171*AL171,0)</f>
        <v>3.2008021262026135E-2</v>
      </c>
      <c r="AW171">
        <f t="shared" ref="AW171:AW176" si="384">U171*AA171/1000</f>
        <v>2.0367036057682997</v>
      </c>
      <c r="AX171">
        <f t="shared" ref="AX171:AX176" si="385">(AU171-AW171)</f>
        <v>0.6519696425449748</v>
      </c>
      <c r="AY171">
        <f t="shared" ref="AY171:AY176" si="386">1/(1.6/F171+1.37/N171)</f>
        <v>2.0037476491272358E-2</v>
      </c>
      <c r="AZ171">
        <f t="shared" ref="AZ171:AZ176" si="387">G171*AA171*0.001</f>
        <v>42.964550062876683</v>
      </c>
      <c r="BA171">
        <f t="shared" ref="BA171:BA176" si="388">G171/S171</f>
        <v>1.0843766446732637</v>
      </c>
      <c r="BB171">
        <f t="shared" ref="BB171:BB176" si="389">(1-AL171*AA171/AQ171/F171)*100</f>
        <v>73.969292417463819</v>
      </c>
      <c r="BC171">
        <f t="shared" ref="BC171:BC176" si="390">(S171-E171/(N171/1.35))</f>
        <v>400.94001579331024</v>
      </c>
      <c r="BD171">
        <f t="shared" ref="BD171:BD176" si="391">E171*BB171/100/BC171</f>
        <v>-1.4292946285579641E-3</v>
      </c>
    </row>
    <row r="172" spans="1:56" x14ac:dyDescent="0.25">
      <c r="A172" s="1">
        <v>99</v>
      </c>
      <c r="B172" s="1" t="s">
        <v>229</v>
      </c>
      <c r="C172" s="1">
        <v>53774.500002492219</v>
      </c>
      <c r="D172" s="1">
        <v>0</v>
      </c>
      <c r="E172">
        <f t="shared" si="364"/>
        <v>-1.0123919510388426</v>
      </c>
      <c r="F172">
        <f t="shared" si="365"/>
        <v>4.5080144938594975E-2</v>
      </c>
      <c r="G172">
        <f t="shared" si="366"/>
        <v>432.13793515646114</v>
      </c>
      <c r="H172">
        <f t="shared" si="367"/>
        <v>0.32274993525572915</v>
      </c>
      <c r="I172">
        <f t="shared" si="368"/>
        <v>0.70203190961649486</v>
      </c>
      <c r="J172">
        <f t="shared" si="369"/>
        <v>22.532550811767578</v>
      </c>
      <c r="K172" s="1">
        <v>6</v>
      </c>
      <c r="L172">
        <f t="shared" si="370"/>
        <v>1.4200000166893005</v>
      </c>
      <c r="M172" s="1">
        <v>1</v>
      </c>
      <c r="N172">
        <f t="shared" si="371"/>
        <v>2.8400000333786011</v>
      </c>
      <c r="O172" s="1">
        <v>21.899744033813477</v>
      </c>
      <c r="P172" s="1">
        <v>22.532550811767578</v>
      </c>
      <c r="Q172" s="1">
        <v>21.076089859008789</v>
      </c>
      <c r="R172" s="1">
        <v>399.4920654296875</v>
      </c>
      <c r="S172" s="1">
        <v>400.551513671875</v>
      </c>
      <c r="T172" s="1">
        <v>20.233531951904297</v>
      </c>
      <c r="U172" s="1">
        <v>20.61274528503418</v>
      </c>
      <c r="V172" s="1">
        <v>75.88726806640625</v>
      </c>
      <c r="W172" s="1">
        <v>77.308258056640625</v>
      </c>
      <c r="X172" s="1">
        <v>500.13616943359375</v>
      </c>
      <c r="Y172" s="1">
        <v>7.2537913918495178E-2</v>
      </c>
      <c r="Z172" s="1">
        <v>0.10117840021848679</v>
      </c>
      <c r="AA172" s="1">
        <v>98.914161682128906</v>
      </c>
      <c r="AB172" s="1">
        <v>0.31011247634887695</v>
      </c>
      <c r="AC172" s="1">
        <v>0.19089436531066895</v>
      </c>
      <c r="AD172" s="1">
        <v>1</v>
      </c>
      <c r="AE172" s="1">
        <v>-0.21956524252891541</v>
      </c>
      <c r="AF172" s="1">
        <v>2.737391471862793</v>
      </c>
      <c r="AG172" s="1">
        <v>1</v>
      </c>
      <c r="AH172" s="1">
        <v>0</v>
      </c>
      <c r="AI172" s="1">
        <v>0.15999999642372131</v>
      </c>
      <c r="AJ172" s="1">
        <v>111115</v>
      </c>
      <c r="AK172">
        <f t="shared" si="372"/>
        <v>0.83356028238932289</v>
      </c>
      <c r="AL172">
        <f t="shared" si="373"/>
        <v>3.2274993525572914E-4</v>
      </c>
      <c r="AM172">
        <f t="shared" si="374"/>
        <v>295.68255081176756</v>
      </c>
      <c r="AN172">
        <f t="shared" si="375"/>
        <v>295.04974403381345</v>
      </c>
      <c r="AO172">
        <f t="shared" si="376"/>
        <v>1.1606065967543433E-2</v>
      </c>
      <c r="AP172">
        <f t="shared" si="377"/>
        <v>-0.25257255741115014</v>
      </c>
      <c r="AQ172">
        <f t="shared" si="378"/>
        <v>2.740924329452906</v>
      </c>
      <c r="AR172">
        <f t="shared" si="379"/>
        <v>27.710130509533666</v>
      </c>
      <c r="AS172">
        <f t="shared" si="380"/>
        <v>7.0973852244994866</v>
      </c>
      <c r="AT172">
        <f t="shared" si="381"/>
        <v>22.216147422790527</v>
      </c>
      <c r="AU172">
        <f t="shared" si="382"/>
        <v>2.6886883921467803</v>
      </c>
      <c r="AV172">
        <f t="shared" si="383"/>
        <v>4.4375755686969366E-2</v>
      </c>
      <c r="AW172">
        <f t="shared" si="384"/>
        <v>2.0388924198364111</v>
      </c>
      <c r="AX172">
        <f t="shared" si="385"/>
        <v>0.64979597231036923</v>
      </c>
      <c r="AY172">
        <f t="shared" si="386"/>
        <v>2.7797283671990792E-2</v>
      </c>
      <c r="AZ172">
        <f t="shared" si="387"/>
        <v>42.744561587047535</v>
      </c>
      <c r="BA172">
        <f t="shared" si="388"/>
        <v>1.0788573264772661</v>
      </c>
      <c r="BB172">
        <f t="shared" si="389"/>
        <v>74.162987882380762</v>
      </c>
      <c r="BC172">
        <f t="shared" si="390"/>
        <v>401.03275631900146</v>
      </c>
      <c r="BD172">
        <f t="shared" si="391"/>
        <v>-1.8722164415265251E-3</v>
      </c>
    </row>
    <row r="173" spans="1:56" x14ac:dyDescent="0.25">
      <c r="A173" s="1">
        <v>100</v>
      </c>
      <c r="B173" s="1" t="s">
        <v>230</v>
      </c>
      <c r="C173" s="1">
        <v>54374.999989069998</v>
      </c>
      <c r="D173" s="1">
        <v>0</v>
      </c>
      <c r="E173">
        <f t="shared" si="364"/>
        <v>-0.96816607412875655</v>
      </c>
      <c r="F173">
        <f t="shared" si="365"/>
        <v>4.6924753136400377E-2</v>
      </c>
      <c r="G173">
        <f t="shared" si="366"/>
        <v>429.14678641274196</v>
      </c>
      <c r="H173">
        <f t="shared" si="367"/>
        <v>0.3352217714477454</v>
      </c>
      <c r="I173">
        <f t="shared" si="368"/>
        <v>0.70089735711625067</v>
      </c>
      <c r="J173">
        <f t="shared" si="369"/>
        <v>22.536825180053711</v>
      </c>
      <c r="K173" s="1">
        <v>6</v>
      </c>
      <c r="L173">
        <f t="shared" si="370"/>
        <v>1.4200000166893005</v>
      </c>
      <c r="M173" s="1">
        <v>1</v>
      </c>
      <c r="N173">
        <f t="shared" si="371"/>
        <v>2.8400000333786011</v>
      </c>
      <c r="O173" s="1">
        <v>21.901901245117188</v>
      </c>
      <c r="P173" s="1">
        <v>22.536825180053711</v>
      </c>
      <c r="Q173" s="1">
        <v>21.076137542724609</v>
      </c>
      <c r="R173" s="1">
        <v>399.47607421875</v>
      </c>
      <c r="S173" s="1">
        <v>400.47647094726562</v>
      </c>
      <c r="T173" s="1">
        <v>20.238658905029297</v>
      </c>
      <c r="U173" s="1">
        <v>20.632505416870117</v>
      </c>
      <c r="V173" s="1">
        <v>75.8919677734375</v>
      </c>
      <c r="W173" s="1">
        <v>77.368873596191406</v>
      </c>
      <c r="X173" s="1">
        <v>500.15216064453125</v>
      </c>
      <c r="Y173" s="1">
        <v>9.0356975793838501E-2</v>
      </c>
      <c r="Z173" s="1">
        <v>0.10473290830850601</v>
      </c>
      <c r="AA173" s="1">
        <v>98.908912658691406</v>
      </c>
      <c r="AB173" s="1">
        <v>0.31011247634887695</v>
      </c>
      <c r="AC173" s="1">
        <v>0.19089436531066895</v>
      </c>
      <c r="AD173" s="1">
        <v>1</v>
      </c>
      <c r="AE173" s="1">
        <v>-0.21956524252891541</v>
      </c>
      <c r="AF173" s="1">
        <v>2.737391471862793</v>
      </c>
      <c r="AG173" s="1">
        <v>1</v>
      </c>
      <c r="AH173" s="1">
        <v>0</v>
      </c>
      <c r="AI173" s="1">
        <v>0.15999999642372131</v>
      </c>
      <c r="AJ173" s="1">
        <v>111115</v>
      </c>
      <c r="AK173">
        <f t="shared" si="372"/>
        <v>0.83358693440755194</v>
      </c>
      <c r="AL173">
        <f t="shared" si="373"/>
        <v>3.3522177144774539E-4</v>
      </c>
      <c r="AM173">
        <f t="shared" si="374"/>
        <v>295.68682518005369</v>
      </c>
      <c r="AN173">
        <f t="shared" si="375"/>
        <v>295.05190124511716</v>
      </c>
      <c r="AO173">
        <f t="shared" si="376"/>
        <v>1.4457115803872433E-2</v>
      </c>
      <c r="AP173">
        <f t="shared" si="377"/>
        <v>-0.25935713389824855</v>
      </c>
      <c r="AQ173">
        <f t="shared" si="378"/>
        <v>2.7416360333234344</v>
      </c>
      <c r="AR173">
        <f t="shared" si="379"/>
        <v>27.71879661425556</v>
      </c>
      <c r="AS173">
        <f t="shared" si="380"/>
        <v>7.0862911973854423</v>
      </c>
      <c r="AT173">
        <f t="shared" si="381"/>
        <v>22.219363212585449</v>
      </c>
      <c r="AU173">
        <f t="shared" si="382"/>
        <v>2.6892148819197677</v>
      </c>
      <c r="AV173">
        <f t="shared" si="383"/>
        <v>4.6162027184135368E-2</v>
      </c>
      <c r="AW173">
        <f t="shared" si="384"/>
        <v>2.0407386762071837</v>
      </c>
      <c r="AX173">
        <f t="shared" si="385"/>
        <v>0.64847620571258391</v>
      </c>
      <c r="AY173">
        <f t="shared" si="386"/>
        <v>2.8918837190469941E-2</v>
      </c>
      <c r="AZ173">
        <f t="shared" si="387"/>
        <v>42.446442015055993</v>
      </c>
      <c r="BA173">
        <f t="shared" si="388"/>
        <v>1.0715905116664186</v>
      </c>
      <c r="BB173">
        <f t="shared" si="389"/>
        <v>74.227541538119453</v>
      </c>
      <c r="BC173">
        <f t="shared" si="390"/>
        <v>400.93669073061506</v>
      </c>
      <c r="BD173">
        <f t="shared" si="391"/>
        <v>-1.7924173353212852E-3</v>
      </c>
    </row>
    <row r="174" spans="1:56" x14ac:dyDescent="0.25">
      <c r="A174" s="1">
        <v>101</v>
      </c>
      <c r="B174" s="1" t="s">
        <v>231</v>
      </c>
      <c r="C174" s="1">
        <v>54975.499975647777</v>
      </c>
      <c r="D174" s="1">
        <v>0</v>
      </c>
      <c r="E174">
        <f t="shared" si="364"/>
        <v>-0.99727612693846512</v>
      </c>
      <c r="F174">
        <f t="shared" si="365"/>
        <v>4.8553380529362838E-2</v>
      </c>
      <c r="G174">
        <f t="shared" si="366"/>
        <v>429.08205563811407</v>
      </c>
      <c r="H174">
        <f t="shared" si="367"/>
        <v>0.3447448580569954</v>
      </c>
      <c r="I174">
        <f t="shared" si="368"/>
        <v>0.69711043183413857</v>
      </c>
      <c r="J174">
        <f t="shared" si="369"/>
        <v>22.526201248168945</v>
      </c>
      <c r="K174" s="1">
        <v>6</v>
      </c>
      <c r="L174">
        <f t="shared" si="370"/>
        <v>1.4200000166893005</v>
      </c>
      <c r="M174" s="1">
        <v>1</v>
      </c>
      <c r="N174">
        <f t="shared" si="371"/>
        <v>2.8400000333786011</v>
      </c>
      <c r="O174" s="1">
        <v>21.89985466003418</v>
      </c>
      <c r="P174" s="1">
        <v>22.526201248168945</v>
      </c>
      <c r="Q174" s="1">
        <v>21.07518196105957</v>
      </c>
      <c r="R174" s="1">
        <v>399.48794555664062</v>
      </c>
      <c r="S174" s="1">
        <v>400.51864624023437</v>
      </c>
      <c r="T174" s="1">
        <v>20.245355606079102</v>
      </c>
      <c r="U174" s="1">
        <v>20.650373458862305</v>
      </c>
      <c r="V174" s="1">
        <v>75.935157775878906</v>
      </c>
      <c r="W174" s="1">
        <v>77.454803466796875</v>
      </c>
      <c r="X174" s="1">
        <v>500.16424560546875</v>
      </c>
      <c r="Y174" s="1">
        <v>7.5254678726196289E-2</v>
      </c>
      <c r="Z174" s="1">
        <v>0.14684739708900452</v>
      </c>
      <c r="AA174" s="1">
        <v>98.921066284179688</v>
      </c>
      <c r="AB174" s="1">
        <v>0.31011247634887695</v>
      </c>
      <c r="AC174" s="1">
        <v>0.19089436531066895</v>
      </c>
      <c r="AD174" s="1">
        <v>1</v>
      </c>
      <c r="AE174" s="1">
        <v>-0.21956524252891541</v>
      </c>
      <c r="AF174" s="1">
        <v>2.737391471862793</v>
      </c>
      <c r="AG174" s="1">
        <v>1</v>
      </c>
      <c r="AH174" s="1">
        <v>0</v>
      </c>
      <c r="AI174" s="1">
        <v>0.15999999642372131</v>
      </c>
      <c r="AJ174" s="1">
        <v>111115</v>
      </c>
      <c r="AK174">
        <f t="shared" si="372"/>
        <v>0.83360707600911443</v>
      </c>
      <c r="AL174">
        <f t="shared" si="373"/>
        <v>3.4474485805699537E-4</v>
      </c>
      <c r="AM174">
        <f t="shared" si="374"/>
        <v>295.67620124816892</v>
      </c>
      <c r="AN174">
        <f t="shared" si="375"/>
        <v>295.04985466003416</v>
      </c>
      <c r="AO174">
        <f t="shared" si="376"/>
        <v>1.2040748327059703E-2</v>
      </c>
      <c r="AP174">
        <f t="shared" si="377"/>
        <v>-0.26324414128101647</v>
      </c>
      <c r="AQ174">
        <f t="shared" si="378"/>
        <v>2.7398673935513216</v>
      </c>
      <c r="AR174">
        <f t="shared" si="379"/>
        <v>27.697511727989784</v>
      </c>
      <c r="AS174">
        <f t="shared" si="380"/>
        <v>7.0471382691274798</v>
      </c>
      <c r="AT174">
        <f t="shared" si="381"/>
        <v>22.213027954101563</v>
      </c>
      <c r="AU174">
        <f t="shared" si="382"/>
        <v>2.6881777582855331</v>
      </c>
      <c r="AV174">
        <f t="shared" si="383"/>
        <v>4.7737252030759209E-2</v>
      </c>
      <c r="AW174">
        <f t="shared" si="384"/>
        <v>2.042756961717183</v>
      </c>
      <c r="AX174">
        <f t="shared" si="385"/>
        <v>0.64542079656835005</v>
      </c>
      <c r="AY174">
        <f t="shared" si="386"/>
        <v>2.9908048683269638E-2</v>
      </c>
      <c r="AZ174">
        <f t="shared" si="387"/>
        <v>42.445254467129963</v>
      </c>
      <c r="BA174">
        <f t="shared" si="388"/>
        <v>1.0713160539865281</v>
      </c>
      <c r="BB174">
        <f t="shared" si="389"/>
        <v>74.364749280429905</v>
      </c>
      <c r="BC174">
        <f t="shared" si="390"/>
        <v>400.99270354852433</v>
      </c>
      <c r="BD174">
        <f t="shared" si="391"/>
        <v>-1.8494648028966624E-3</v>
      </c>
    </row>
    <row r="175" spans="1:56" x14ac:dyDescent="0.25">
      <c r="A175" s="1">
        <v>102</v>
      </c>
      <c r="B175" s="1" t="s">
        <v>232</v>
      </c>
      <c r="C175" s="1">
        <v>55575.999962225556</v>
      </c>
      <c r="D175" s="1">
        <v>0</v>
      </c>
      <c r="E175">
        <f t="shared" si="364"/>
        <v>-0.96530527709938552</v>
      </c>
      <c r="F175">
        <f t="shared" si="365"/>
        <v>4.8832540763199719E-2</v>
      </c>
      <c r="G175">
        <f t="shared" si="366"/>
        <v>427.80455838511443</v>
      </c>
      <c r="H175">
        <f t="shared" si="367"/>
        <v>0.34668477416222443</v>
      </c>
      <c r="I175">
        <f t="shared" si="368"/>
        <v>0.6972298479126402</v>
      </c>
      <c r="J175">
        <f t="shared" si="369"/>
        <v>22.527055740356445</v>
      </c>
      <c r="K175" s="1">
        <v>6</v>
      </c>
      <c r="L175">
        <f t="shared" si="370"/>
        <v>1.4200000166893005</v>
      </c>
      <c r="M175" s="1">
        <v>1</v>
      </c>
      <c r="N175">
        <f t="shared" si="371"/>
        <v>2.8400000333786011</v>
      </c>
      <c r="O175" s="1">
        <v>21.901535034179688</v>
      </c>
      <c r="P175" s="1">
        <v>22.527055740356445</v>
      </c>
      <c r="Q175" s="1">
        <v>21.076873779296875</v>
      </c>
      <c r="R175" s="1">
        <v>399.49276733398437</v>
      </c>
      <c r="S175" s="1">
        <v>400.48422241210937</v>
      </c>
      <c r="T175" s="1">
        <v>20.239320755004883</v>
      </c>
      <c r="U175" s="1">
        <v>20.646629333496094</v>
      </c>
      <c r="V175" s="1">
        <v>75.9207763671875</v>
      </c>
      <c r="W175" s="1">
        <v>77.448524475097656</v>
      </c>
      <c r="X175" s="1">
        <v>500.15185546875</v>
      </c>
      <c r="Y175" s="1">
        <v>0.10829021036624908</v>
      </c>
      <c r="Z175" s="1">
        <v>6.7600004374980927E-2</v>
      </c>
      <c r="AA175" s="1">
        <v>98.940109252929688</v>
      </c>
      <c r="AB175" s="1">
        <v>0.31011247634887695</v>
      </c>
      <c r="AC175" s="1">
        <v>0.19089436531066895</v>
      </c>
      <c r="AD175" s="1">
        <v>1</v>
      </c>
      <c r="AE175" s="1">
        <v>-0.21956524252891541</v>
      </c>
      <c r="AF175" s="1">
        <v>2.737391471862793</v>
      </c>
      <c r="AG175" s="1">
        <v>1</v>
      </c>
      <c r="AH175" s="1">
        <v>0</v>
      </c>
      <c r="AI175" s="1">
        <v>0.15999999642372131</v>
      </c>
      <c r="AJ175" s="1">
        <v>111115</v>
      </c>
      <c r="AK175">
        <f t="shared" si="372"/>
        <v>0.83358642578124986</v>
      </c>
      <c r="AL175">
        <f t="shared" si="373"/>
        <v>3.4668477416222444E-4</v>
      </c>
      <c r="AM175">
        <f t="shared" si="374"/>
        <v>295.67705574035642</v>
      </c>
      <c r="AN175">
        <f t="shared" si="375"/>
        <v>295.05153503417966</v>
      </c>
      <c r="AO175">
        <f t="shared" si="376"/>
        <v>1.7326433271323882E-2</v>
      </c>
      <c r="AP175">
        <f t="shared" si="377"/>
        <v>-0.2640899840269228</v>
      </c>
      <c r="AQ175">
        <f t="shared" si="378"/>
        <v>2.7400096098734865</v>
      </c>
      <c r="AR175">
        <f t="shared" si="379"/>
        <v>27.693618195518145</v>
      </c>
      <c r="AS175">
        <f t="shared" si="380"/>
        <v>7.0469888620220509</v>
      </c>
      <c r="AT175">
        <f t="shared" si="381"/>
        <v>22.214295387268066</v>
      </c>
      <c r="AU175">
        <f t="shared" si="382"/>
        <v>2.6883852174460001</v>
      </c>
      <c r="AV175">
        <f t="shared" si="383"/>
        <v>4.8007080312935324E-2</v>
      </c>
      <c r="AW175">
        <f t="shared" si="384"/>
        <v>2.0427797619608463</v>
      </c>
      <c r="AX175">
        <f t="shared" si="385"/>
        <v>0.6456054554851538</v>
      </c>
      <c r="AY175">
        <f t="shared" si="386"/>
        <v>3.0077511618284258E-2</v>
      </c>
      <c r="AZ175">
        <f t="shared" si="387"/>
        <v>42.327029745524563</v>
      </c>
      <c r="BA175">
        <f t="shared" si="388"/>
        <v>1.068218257909026</v>
      </c>
      <c r="BB175">
        <f t="shared" si="389"/>
        <v>74.364266575547759</v>
      </c>
      <c r="BC175">
        <f t="shared" si="390"/>
        <v>400.9430823095629</v>
      </c>
      <c r="BD175">
        <f t="shared" si="391"/>
        <v>-1.7903842744835799E-3</v>
      </c>
    </row>
    <row r="176" spans="1:56" x14ac:dyDescent="0.25">
      <c r="A176" s="1">
        <v>103</v>
      </c>
      <c r="B176" s="1" t="s">
        <v>233</v>
      </c>
      <c r="C176" s="1">
        <v>56176.499948803335</v>
      </c>
      <c r="D176" s="1">
        <v>0</v>
      </c>
      <c r="E176">
        <f t="shared" si="364"/>
        <v>-0.97670412415344077</v>
      </c>
      <c r="F176">
        <f t="shared" si="365"/>
        <v>4.7840015463475681E-2</v>
      </c>
      <c r="G176">
        <f t="shared" si="366"/>
        <v>428.86120676378329</v>
      </c>
      <c r="H176">
        <f t="shared" si="367"/>
        <v>0.33927633512256422</v>
      </c>
      <c r="I176">
        <f t="shared" si="368"/>
        <v>0.69624478963103087</v>
      </c>
      <c r="J176">
        <f t="shared" si="369"/>
        <v>22.52740478515625</v>
      </c>
      <c r="K176" s="1">
        <v>6</v>
      </c>
      <c r="L176">
        <f t="shared" si="370"/>
        <v>1.4200000166893005</v>
      </c>
      <c r="M176" s="1">
        <v>1</v>
      </c>
      <c r="N176">
        <f t="shared" si="371"/>
        <v>2.8400000333786011</v>
      </c>
      <c r="O176" s="1">
        <v>21.899469375610352</v>
      </c>
      <c r="P176" s="1">
        <v>22.52740478515625</v>
      </c>
      <c r="Q176" s="1">
        <v>21.076808929443359</v>
      </c>
      <c r="R176" s="1">
        <v>399.48895263671875</v>
      </c>
      <c r="S176" s="1">
        <v>400.49761962890625</v>
      </c>
      <c r="T176" s="1">
        <v>20.258537292480469</v>
      </c>
      <c r="U176" s="1">
        <v>20.657131195068359</v>
      </c>
      <c r="V176" s="1">
        <v>76.001358032226563</v>
      </c>
      <c r="W176" s="1">
        <v>77.496330261230469</v>
      </c>
      <c r="X176" s="1">
        <v>500.15997314453125</v>
      </c>
      <c r="Y176" s="1">
        <v>0.10580816119909286</v>
      </c>
      <c r="Z176" s="1">
        <v>9.7520448267459869E-2</v>
      </c>
      <c r="AA176" s="1">
        <v>98.9403076171875</v>
      </c>
      <c r="AB176" s="1">
        <v>0.31011247634887695</v>
      </c>
      <c r="AC176" s="1">
        <v>0.19089436531066895</v>
      </c>
      <c r="AD176" s="1">
        <v>1</v>
      </c>
      <c r="AE176" s="1">
        <v>-0.21956524252891541</v>
      </c>
      <c r="AF176" s="1">
        <v>2.737391471862793</v>
      </c>
      <c r="AG176" s="1">
        <v>1</v>
      </c>
      <c r="AH176" s="1">
        <v>0</v>
      </c>
      <c r="AI176" s="1">
        <v>0.15999999642372131</v>
      </c>
      <c r="AJ176" s="1">
        <v>111115</v>
      </c>
      <c r="AK176">
        <f t="shared" si="372"/>
        <v>0.83359995524088526</v>
      </c>
      <c r="AL176">
        <f t="shared" si="373"/>
        <v>3.392763351225642E-4</v>
      </c>
      <c r="AM176">
        <f t="shared" si="374"/>
        <v>295.67740478515623</v>
      </c>
      <c r="AN176">
        <f t="shared" si="375"/>
        <v>295.04946937561033</v>
      </c>
      <c r="AO176">
        <f t="shared" si="376"/>
        <v>1.6929305413455387E-2</v>
      </c>
      <c r="AP176">
        <f t="shared" si="377"/>
        <v>-0.26052901814679968</v>
      </c>
      <c r="AQ176">
        <f t="shared" si="378"/>
        <v>2.7400677045596944</v>
      </c>
      <c r="AR176">
        <f t="shared" si="379"/>
        <v>27.69414984195684</v>
      </c>
      <c r="AS176">
        <f t="shared" si="380"/>
        <v>7.0370186468884803</v>
      </c>
      <c r="AT176">
        <f t="shared" si="381"/>
        <v>22.213437080383301</v>
      </c>
      <c r="AU176">
        <f t="shared" si="382"/>
        <v>2.6882447243837251</v>
      </c>
      <c r="AV176">
        <f t="shared" si="383"/>
        <v>4.7047496819493557E-2</v>
      </c>
      <c r="AW176">
        <f t="shared" si="384"/>
        <v>2.0438229149286635</v>
      </c>
      <c r="AX176">
        <f t="shared" si="385"/>
        <v>0.64442180945506156</v>
      </c>
      <c r="AY176">
        <f t="shared" si="386"/>
        <v>2.9474875960432197E-2</v>
      </c>
      <c r="AZ176">
        <f t="shared" si="387"/>
        <v>42.431659722286966</v>
      </c>
      <c r="BA176">
        <f t="shared" si="388"/>
        <v>1.0708208632080216</v>
      </c>
      <c r="BB176">
        <f t="shared" si="389"/>
        <v>74.392085024045556</v>
      </c>
      <c r="BC176">
        <f t="shared" si="390"/>
        <v>400.96189799232531</v>
      </c>
      <c r="BD176">
        <f t="shared" si="391"/>
        <v>-1.8121187227807234E-3</v>
      </c>
    </row>
    <row r="177" spans="1:56" x14ac:dyDescent="0.25">
      <c r="A177" s="1" t="s">
        <v>10</v>
      </c>
      <c r="B177" s="1" t="s">
        <v>234</v>
      </c>
    </row>
    <row r="178" spans="1:56" x14ac:dyDescent="0.25">
      <c r="A178" s="1">
        <v>104</v>
      </c>
      <c r="B178" s="1" t="s">
        <v>235</v>
      </c>
      <c r="C178" s="1">
        <v>56774.000015936792</v>
      </c>
      <c r="D178" s="1">
        <v>0</v>
      </c>
      <c r="E178">
        <f t="shared" ref="E178:E183" si="392">(R178-S178*(1000-T178)/(1000-U178))*AK178</f>
        <v>-0.76124183352990649</v>
      </c>
      <c r="F178">
        <f t="shared" ref="F178:F183" si="393">IF(AV178&lt;&gt;0,1/(1/AV178-1/N178),0)</f>
        <v>3.1620793821875985E-2</v>
      </c>
      <c r="G178">
        <f t="shared" ref="G178:G183" si="394">((AY178-AL178/2)*S178-E178)/(AY178+AL178/2)</f>
        <v>434.61908163337102</v>
      </c>
      <c r="H178">
        <f t="shared" ref="H178:H183" si="395">AL178*1000</f>
        <v>0.22614112792510438</v>
      </c>
      <c r="I178">
        <f t="shared" ref="I178:I183" si="396">(AQ178-AW178)</f>
        <v>0.69826643964169355</v>
      </c>
      <c r="J178">
        <f t="shared" ref="J178:J183" si="397">(P178+AP178*D178)</f>
        <v>22.532949447631836</v>
      </c>
      <c r="K178" s="1">
        <v>6</v>
      </c>
      <c r="L178">
        <f t="shared" ref="L178:L183" si="398">(K178*AE178+AF178)</f>
        <v>1.4200000166893005</v>
      </c>
      <c r="M178" s="1">
        <v>1</v>
      </c>
      <c r="N178">
        <f t="shared" ref="N178:N183" si="399">L178*(M178+1)*(M178+1)/(M178*M178+1)</f>
        <v>2.8400000333786011</v>
      </c>
      <c r="O178" s="1">
        <v>21.902597427368164</v>
      </c>
      <c r="P178" s="1">
        <v>22.532949447631836</v>
      </c>
      <c r="Q178" s="1">
        <v>21.077846527099609</v>
      </c>
      <c r="R178" s="1">
        <v>399.752685546875</v>
      </c>
      <c r="S178" s="1">
        <v>400.55718994140625</v>
      </c>
      <c r="T178" s="1">
        <v>20.377555847167969</v>
      </c>
      <c r="U178" s="1">
        <v>20.643228530883789</v>
      </c>
      <c r="V178" s="1">
        <v>76.492721557617188</v>
      </c>
      <c r="W178" s="1">
        <v>77.443412780761719</v>
      </c>
      <c r="X178" s="1">
        <v>500.17828369140625</v>
      </c>
      <c r="Y178" s="1">
        <v>0.10018464177846909</v>
      </c>
      <c r="Z178" s="1">
        <v>8.5922360420227051E-2</v>
      </c>
      <c r="AA178" s="1">
        <v>98.953720092773438</v>
      </c>
      <c r="AB178" s="1">
        <v>0.45568132400512695</v>
      </c>
      <c r="AC178" s="1">
        <v>0.18314099311828613</v>
      </c>
      <c r="AD178" s="1">
        <v>1</v>
      </c>
      <c r="AE178" s="1">
        <v>-0.21956524252891541</v>
      </c>
      <c r="AF178" s="1">
        <v>2.737391471862793</v>
      </c>
      <c r="AG178" s="1">
        <v>1</v>
      </c>
      <c r="AH178" s="1">
        <v>0</v>
      </c>
      <c r="AI178" s="1">
        <v>0.15999999642372131</v>
      </c>
      <c r="AJ178" s="1">
        <v>111115</v>
      </c>
      <c r="AK178">
        <f t="shared" ref="AK178:AK183" si="400">X178*0.000001/(K178*0.0001)</f>
        <v>0.83363047281901026</v>
      </c>
      <c r="AL178">
        <f t="shared" ref="AL178:AL183" si="401">(U178-T178)/(1000-U178)*AK178</f>
        <v>2.2614112792510439E-4</v>
      </c>
      <c r="AM178">
        <f t="shared" ref="AM178:AM183" si="402">(P178+273.15)</f>
        <v>295.68294944763181</v>
      </c>
      <c r="AN178">
        <f t="shared" ref="AN178:AN183" si="403">(O178+273.15)</f>
        <v>295.05259742736814</v>
      </c>
      <c r="AO178">
        <f t="shared" ref="AO178:AO183" si="404">(Y178*AG178+Z178*AH178)*AI178</f>
        <v>1.6029542326266855E-2</v>
      </c>
      <c r="AP178">
        <f t="shared" ref="AP178:AP183" si="405">((AO178+0.00000010773*(AN178^4-AM178^4))-AL178*44100)/(L178*51.4+0.00000043092*AM178^3)</f>
        <v>-0.20155460872699524</v>
      </c>
      <c r="AQ178">
        <f t="shared" ref="AQ178:AQ183" si="406">0.61365*EXP(17.502*J178/(240.97+J178))</f>
        <v>2.7409906974979226</v>
      </c>
      <c r="AR178">
        <f t="shared" ref="AR178:AR183" si="407">AQ178*1000/AA178</f>
        <v>27.699723617546908</v>
      </c>
      <c r="AS178">
        <f t="shared" ref="AS178:AS183" si="408">(AR178-U178)</f>
        <v>7.0564950866631193</v>
      </c>
      <c r="AT178">
        <f t="shared" ref="AT178:AT183" si="409">IF(D178,P178,(O178+P178)/2)</f>
        <v>22.2177734375</v>
      </c>
      <c r="AU178">
        <f t="shared" ref="AU178:AU183" si="410">0.61365*EXP(17.502*AT178/(240.97+AT178))</f>
        <v>2.6889545923366658</v>
      </c>
      <c r="AV178">
        <f t="shared" ref="AV178:AV183" si="411">IF(AS178&lt;&gt;0,(1000-(AR178+U178)/2)/AS178*AL178,0)</f>
        <v>3.1272602099467993E-2</v>
      </c>
      <c r="AW178">
        <f t="shared" ref="AW178:AW183" si="412">U178*AA178/1000</f>
        <v>2.042724257856229</v>
      </c>
      <c r="AX178">
        <f t="shared" ref="AX178:AX183" si="413">(AU178-AW178)</f>
        <v>0.64623033448043676</v>
      </c>
      <c r="AY178">
        <f t="shared" ref="AY178:AY183" si="414">1/(1.6/F178+1.37/N178)</f>
        <v>1.9576363741773749E-2</v>
      </c>
      <c r="AZ178">
        <f t="shared" ref="AZ178:AZ183" si="415">G178*AA178*0.001</f>
        <v>43.007174950926853</v>
      </c>
      <c r="BA178">
        <f t="shared" ref="BA178:BA183" si="416">G178/S178</f>
        <v>1.0850362758360357</v>
      </c>
      <c r="BB178">
        <f t="shared" ref="BB178:BB183" si="417">(1-AL178*AA178/AQ178/F178)*100</f>
        <v>74.181479628640304</v>
      </c>
      <c r="BC178">
        <f t="shared" ref="BC178:BC183" si="418">(S178-E178/(N178/1.35))</f>
        <v>400.91904785097915</v>
      </c>
      <c r="BD178">
        <f t="shared" ref="BD178:BD183" si="419">E178*BB178/100/BC178</f>
        <v>-1.4085149076642864E-3</v>
      </c>
    </row>
    <row r="179" spans="1:56" x14ac:dyDescent="0.25">
      <c r="A179" s="1">
        <v>105</v>
      </c>
      <c r="B179" s="1" t="s">
        <v>236</v>
      </c>
      <c r="C179" s="1">
        <v>57374.500002514571</v>
      </c>
      <c r="D179" s="1">
        <v>0</v>
      </c>
      <c r="E179">
        <f t="shared" si="392"/>
        <v>-1.0917685660218384</v>
      </c>
      <c r="F179">
        <f t="shared" si="393"/>
        <v>4.4376484339620367E-2</v>
      </c>
      <c r="G179">
        <f t="shared" si="394"/>
        <v>435.64177031083409</v>
      </c>
      <c r="H179">
        <f t="shared" si="395"/>
        <v>0.31667828668465309</v>
      </c>
      <c r="I179">
        <f t="shared" si="396"/>
        <v>0.69999883988879663</v>
      </c>
      <c r="J179">
        <f t="shared" si="397"/>
        <v>22.540010452270508</v>
      </c>
      <c r="K179" s="1">
        <v>6</v>
      </c>
      <c r="L179">
        <f t="shared" si="398"/>
        <v>1.4200000166893005</v>
      </c>
      <c r="M179" s="1">
        <v>1</v>
      </c>
      <c r="N179">
        <f t="shared" si="399"/>
        <v>2.8400000333786011</v>
      </c>
      <c r="O179" s="1">
        <v>21.90235710144043</v>
      </c>
      <c r="P179" s="1">
        <v>22.540010452270508</v>
      </c>
      <c r="Q179" s="1">
        <v>21.076930999755859</v>
      </c>
      <c r="R179" s="1">
        <v>399.43157958984375</v>
      </c>
      <c r="S179" s="1">
        <v>400.589111328125</v>
      </c>
      <c r="T179" s="1">
        <v>20.261184692382813</v>
      </c>
      <c r="U179" s="1">
        <v>20.633241653442383</v>
      </c>
      <c r="V179" s="1">
        <v>76.025100708007813</v>
      </c>
      <c r="W179" s="1">
        <v>77.421958923339844</v>
      </c>
      <c r="X179" s="1">
        <v>500.15597534179687</v>
      </c>
      <c r="Y179" s="1">
        <v>0.10197189450263977</v>
      </c>
      <c r="Z179" s="1">
        <v>9.5722749829292297E-2</v>
      </c>
      <c r="AA179" s="1">
        <v>98.974639892578125</v>
      </c>
      <c r="AB179" s="1">
        <v>0.45568132400512695</v>
      </c>
      <c r="AC179" s="1">
        <v>0.18314099311828613</v>
      </c>
      <c r="AD179" s="1">
        <v>1</v>
      </c>
      <c r="AE179" s="1">
        <v>-0.21956524252891541</v>
      </c>
      <c r="AF179" s="1">
        <v>2.737391471862793</v>
      </c>
      <c r="AG179" s="1">
        <v>1</v>
      </c>
      <c r="AH179" s="1">
        <v>0</v>
      </c>
      <c r="AI179" s="1">
        <v>0.15999999642372131</v>
      </c>
      <c r="AJ179" s="1">
        <v>111115</v>
      </c>
      <c r="AK179">
        <f t="shared" si="400"/>
        <v>0.83359329223632805</v>
      </c>
      <c r="AL179">
        <f t="shared" si="401"/>
        <v>3.166782866846531E-4</v>
      </c>
      <c r="AM179">
        <f t="shared" si="402"/>
        <v>295.69001045227049</v>
      </c>
      <c r="AN179">
        <f t="shared" si="403"/>
        <v>295.05235710144041</v>
      </c>
      <c r="AO179">
        <f t="shared" si="404"/>
        <v>1.631550275574245E-2</v>
      </c>
      <c r="AP179">
        <f t="shared" si="405"/>
        <v>-0.24997530071138699</v>
      </c>
      <c r="AQ179">
        <f t="shared" si="406"/>
        <v>2.7421665023547996</v>
      </c>
      <c r="AR179">
        <f t="shared" si="407"/>
        <v>27.705748718368699</v>
      </c>
      <c r="AS179">
        <f t="shared" si="408"/>
        <v>7.0725070649263166</v>
      </c>
      <c r="AT179">
        <f t="shared" si="409"/>
        <v>22.221183776855469</v>
      </c>
      <c r="AU179">
        <f t="shared" si="410"/>
        <v>2.6895129850781858</v>
      </c>
      <c r="AV179">
        <f t="shared" si="411"/>
        <v>4.3693746718422972E-2</v>
      </c>
      <c r="AW179">
        <f t="shared" si="412"/>
        <v>2.042167662466003</v>
      </c>
      <c r="AX179">
        <f t="shared" si="413"/>
        <v>0.64734532261218281</v>
      </c>
      <c r="AY179">
        <f t="shared" si="414"/>
        <v>2.7369121556797209E-2</v>
      </c>
      <c r="AZ179">
        <f t="shared" si="415"/>
        <v>43.117487338680043</v>
      </c>
      <c r="BA179">
        <f t="shared" si="416"/>
        <v>1.0875027752663933</v>
      </c>
      <c r="BB179">
        <f t="shared" si="417"/>
        <v>74.242986672166595</v>
      </c>
      <c r="BC179">
        <f t="shared" si="418"/>
        <v>401.10808581643727</v>
      </c>
      <c r="BD179">
        <f t="shared" si="419"/>
        <v>-2.0208059114855204E-3</v>
      </c>
    </row>
    <row r="180" spans="1:56" x14ac:dyDescent="0.25">
      <c r="A180" s="1">
        <v>106</v>
      </c>
      <c r="B180" s="1" t="s">
        <v>237</v>
      </c>
      <c r="C180" s="1">
        <v>57974.99998909235</v>
      </c>
      <c r="D180" s="1">
        <v>0</v>
      </c>
      <c r="E180">
        <f t="shared" si="392"/>
        <v>-1.1155793363368334</v>
      </c>
      <c r="F180">
        <f t="shared" si="393"/>
        <v>4.3044782569522648E-2</v>
      </c>
      <c r="G180">
        <f t="shared" si="394"/>
        <v>437.77620343278124</v>
      </c>
      <c r="H180">
        <f t="shared" si="395"/>
        <v>0.30720594271858176</v>
      </c>
      <c r="I180">
        <f t="shared" si="396"/>
        <v>0.69983055305125852</v>
      </c>
      <c r="J180">
        <f t="shared" si="397"/>
        <v>22.531415939331055</v>
      </c>
      <c r="K180" s="1">
        <v>6</v>
      </c>
      <c r="L180">
        <f t="shared" si="398"/>
        <v>1.4200000166893005</v>
      </c>
      <c r="M180" s="1">
        <v>1</v>
      </c>
      <c r="N180">
        <f t="shared" si="399"/>
        <v>2.8400000333786011</v>
      </c>
      <c r="O180" s="1">
        <v>21.899477005004883</v>
      </c>
      <c r="P180" s="1">
        <v>22.531415939331055</v>
      </c>
      <c r="Q180" s="1">
        <v>21.07661247253418</v>
      </c>
      <c r="R180" s="1">
        <v>399.4295654296875</v>
      </c>
      <c r="S180" s="1">
        <v>400.62026977539062</v>
      </c>
      <c r="T180" s="1">
        <v>20.257379531860352</v>
      </c>
      <c r="U180" s="1">
        <v>20.61833381652832</v>
      </c>
      <c r="V180" s="1">
        <v>76.03179931640625</v>
      </c>
      <c r="W180" s="1">
        <v>77.387947082519531</v>
      </c>
      <c r="X180" s="1">
        <v>500.12738037109375</v>
      </c>
      <c r="Y180" s="1">
        <v>0.10065718740224838</v>
      </c>
      <c r="Z180" s="1">
        <v>8.9498825371265411E-2</v>
      </c>
      <c r="AA180" s="1">
        <v>98.984954833984375</v>
      </c>
      <c r="AB180" s="1">
        <v>0.45568132400512695</v>
      </c>
      <c r="AC180" s="1">
        <v>0.18314099311828613</v>
      </c>
      <c r="AD180" s="1">
        <v>1</v>
      </c>
      <c r="AE180" s="1">
        <v>-0.21956524252891541</v>
      </c>
      <c r="AF180" s="1">
        <v>2.737391471862793</v>
      </c>
      <c r="AG180" s="1">
        <v>1</v>
      </c>
      <c r="AH180" s="1">
        <v>0</v>
      </c>
      <c r="AI180" s="1">
        <v>0.15999999642372131</v>
      </c>
      <c r="AJ180" s="1">
        <v>111115</v>
      </c>
      <c r="AK180">
        <f t="shared" si="400"/>
        <v>0.8335456339518228</v>
      </c>
      <c r="AL180">
        <f t="shared" si="401"/>
        <v>3.0720594271858176E-4</v>
      </c>
      <c r="AM180">
        <f t="shared" si="402"/>
        <v>295.68141593933103</v>
      </c>
      <c r="AN180">
        <f t="shared" si="403"/>
        <v>295.04947700500486</v>
      </c>
      <c r="AO180">
        <f t="shared" si="404"/>
        <v>1.6105149624381587E-2</v>
      </c>
      <c r="AP180">
        <f t="shared" si="405"/>
        <v>-0.24425610186518981</v>
      </c>
      <c r="AQ180">
        <f t="shared" si="406"/>
        <v>2.7407353946323272</v>
      </c>
      <c r="AR180">
        <f t="shared" si="407"/>
        <v>27.688403750135919</v>
      </c>
      <c r="AS180">
        <f t="shared" si="408"/>
        <v>7.0700699336075985</v>
      </c>
      <c r="AT180">
        <f t="shared" si="409"/>
        <v>22.215446472167969</v>
      </c>
      <c r="AU180">
        <f t="shared" si="410"/>
        <v>2.6885736443407482</v>
      </c>
      <c r="AV180">
        <f t="shared" si="411"/>
        <v>4.2402110178095344E-2</v>
      </c>
      <c r="AW180">
        <f t="shared" si="412"/>
        <v>2.0409048415810687</v>
      </c>
      <c r="AX180">
        <f t="shared" si="413"/>
        <v>0.64766880275967953</v>
      </c>
      <c r="AY180">
        <f t="shared" si="414"/>
        <v>2.6558319216899211E-2</v>
      </c>
      <c r="AZ180">
        <f t="shared" si="415"/>
        <v>43.333257724187007</v>
      </c>
      <c r="BA180">
        <f t="shared" si="416"/>
        <v>1.0927460152683295</v>
      </c>
      <c r="BB180">
        <f t="shared" si="417"/>
        <v>74.224258062729717</v>
      </c>
      <c r="BC180">
        <f t="shared" si="418"/>
        <v>401.15056276354352</v>
      </c>
      <c r="BD180">
        <f t="shared" si="419"/>
        <v>-2.0641389103203569E-3</v>
      </c>
    </row>
    <row r="181" spans="1:56" x14ac:dyDescent="0.25">
      <c r="A181" s="1">
        <v>107</v>
      </c>
      <c r="B181" s="1" t="s">
        <v>238</v>
      </c>
      <c r="C181" s="1">
        <v>58575.499975670129</v>
      </c>
      <c r="D181" s="1">
        <v>0</v>
      </c>
      <c r="E181">
        <f t="shared" si="392"/>
        <v>-1.1423399254074189</v>
      </c>
      <c r="F181">
        <f t="shared" si="393"/>
        <v>4.2345715736128761E-2</v>
      </c>
      <c r="G181">
        <f t="shared" si="394"/>
        <v>439.44455809172484</v>
      </c>
      <c r="H181">
        <f t="shared" si="395"/>
        <v>0.30339378872374828</v>
      </c>
      <c r="I181">
        <f t="shared" si="396"/>
        <v>0.70238558233484705</v>
      </c>
      <c r="J181">
        <f t="shared" si="397"/>
        <v>22.552509307861328</v>
      </c>
      <c r="K181" s="1">
        <v>6</v>
      </c>
      <c r="L181">
        <f t="shared" si="398"/>
        <v>1.4200000166893005</v>
      </c>
      <c r="M181" s="1">
        <v>1</v>
      </c>
      <c r="N181">
        <f t="shared" si="399"/>
        <v>2.8400000333786011</v>
      </c>
      <c r="O181" s="1">
        <v>21.905513763427734</v>
      </c>
      <c r="P181" s="1">
        <v>22.552509307861328</v>
      </c>
      <c r="Q181" s="1">
        <v>21.076669692993164</v>
      </c>
      <c r="R181" s="1">
        <v>399.38287353515625</v>
      </c>
      <c r="S181" s="1">
        <v>400.60751342773437</v>
      </c>
      <c r="T181" s="1">
        <v>20.271085739135742</v>
      </c>
      <c r="U181" s="1">
        <v>20.627555847167969</v>
      </c>
      <c r="V181" s="1">
        <v>76.056838989257813</v>
      </c>
      <c r="W181" s="1">
        <v>77.394500732421875</v>
      </c>
      <c r="X181" s="1">
        <v>500.1297607421875</v>
      </c>
      <c r="Y181" s="1">
        <v>9.2087410390377045E-2</v>
      </c>
      <c r="Z181" s="1">
        <v>6.500215083360672E-2</v>
      </c>
      <c r="AA181" s="1">
        <v>98.987167358398438</v>
      </c>
      <c r="AB181" s="1">
        <v>0.45568132400512695</v>
      </c>
      <c r="AC181" s="1">
        <v>0.18314099311828613</v>
      </c>
      <c r="AD181" s="1">
        <v>1</v>
      </c>
      <c r="AE181" s="1">
        <v>-0.21956524252891541</v>
      </c>
      <c r="AF181" s="1">
        <v>2.737391471862793</v>
      </c>
      <c r="AG181" s="1">
        <v>1</v>
      </c>
      <c r="AH181" s="1">
        <v>0</v>
      </c>
      <c r="AI181" s="1">
        <v>0.15999999642372131</v>
      </c>
      <c r="AJ181" s="1">
        <v>111115</v>
      </c>
      <c r="AK181">
        <f t="shared" si="400"/>
        <v>0.83354960123697897</v>
      </c>
      <c r="AL181">
        <f t="shared" si="401"/>
        <v>3.0339378872374826E-4</v>
      </c>
      <c r="AM181">
        <f t="shared" si="402"/>
        <v>295.70250930786131</v>
      </c>
      <c r="AN181">
        <f t="shared" si="403"/>
        <v>295.05551376342771</v>
      </c>
      <c r="AO181">
        <f t="shared" si="404"/>
        <v>1.4733985333130084E-2</v>
      </c>
      <c r="AP181">
        <f t="shared" si="405"/>
        <v>-0.24426621050999511</v>
      </c>
      <c r="AQ181">
        <f t="shared" si="406"/>
        <v>2.7442489051731731</v>
      </c>
      <c r="AR181">
        <f t="shared" si="407"/>
        <v>27.72327947558286</v>
      </c>
      <c r="AS181">
        <f t="shared" si="408"/>
        <v>7.0957236284148912</v>
      </c>
      <c r="AT181">
        <f t="shared" si="409"/>
        <v>22.229011535644531</v>
      </c>
      <c r="AU181">
        <f t="shared" si="410"/>
        <v>2.6907950488761583</v>
      </c>
      <c r="AV181">
        <f t="shared" si="411"/>
        <v>4.1723597573602368E-2</v>
      </c>
      <c r="AW181">
        <f t="shared" si="412"/>
        <v>2.0418633228383261</v>
      </c>
      <c r="AX181">
        <f t="shared" si="413"/>
        <v>0.64893172603783222</v>
      </c>
      <c r="AY181">
        <f t="shared" si="414"/>
        <v>2.6132437311757559E-2</v>
      </c>
      <c r="AZ181">
        <f t="shared" si="415"/>
        <v>43.499372016563015</v>
      </c>
      <c r="BA181">
        <f t="shared" si="416"/>
        <v>1.0969453726209164</v>
      </c>
      <c r="BB181">
        <f t="shared" si="417"/>
        <v>74.156424160848019</v>
      </c>
      <c r="BC181">
        <f t="shared" si="418"/>
        <v>401.15052711828895</v>
      </c>
      <c r="BD181">
        <f t="shared" si="419"/>
        <v>-2.1117221172042657E-3</v>
      </c>
    </row>
    <row r="182" spans="1:56" x14ac:dyDescent="0.25">
      <c r="A182" s="1">
        <v>108</v>
      </c>
      <c r="B182" s="1" t="s">
        <v>239</v>
      </c>
      <c r="C182" s="1">
        <v>59175.999962247908</v>
      </c>
      <c r="D182" s="1">
        <v>0</v>
      </c>
      <c r="E182">
        <f t="shared" si="392"/>
        <v>-1.152291572235618</v>
      </c>
      <c r="F182">
        <f t="shared" si="393"/>
        <v>4.2682542409287705E-2</v>
      </c>
      <c r="G182">
        <f t="shared" si="394"/>
        <v>439.50751620793716</v>
      </c>
      <c r="H182">
        <f t="shared" si="395"/>
        <v>0.30557119423903267</v>
      </c>
      <c r="I182">
        <f t="shared" si="396"/>
        <v>0.70201849613641976</v>
      </c>
      <c r="J182">
        <f t="shared" si="397"/>
        <v>22.55171012878418</v>
      </c>
      <c r="K182" s="1">
        <v>6</v>
      </c>
      <c r="L182">
        <f t="shared" si="398"/>
        <v>1.4200000166893005</v>
      </c>
      <c r="M182" s="1">
        <v>1</v>
      </c>
      <c r="N182">
        <f t="shared" si="399"/>
        <v>2.8400000333786011</v>
      </c>
      <c r="O182" s="1">
        <v>21.903224945068359</v>
      </c>
      <c r="P182" s="1">
        <v>22.55171012878418</v>
      </c>
      <c r="Q182" s="1">
        <v>21.077234268188477</v>
      </c>
      <c r="R182" s="1">
        <v>399.39492797851562</v>
      </c>
      <c r="S182" s="1">
        <v>400.63046264648437</v>
      </c>
      <c r="T182" s="1">
        <v>20.268220901489258</v>
      </c>
      <c r="U182" s="1">
        <v>20.627252578735352</v>
      </c>
      <c r="V182" s="1">
        <v>76.067359924316406</v>
      </c>
      <c r="W182" s="1">
        <v>77.414634704589844</v>
      </c>
      <c r="X182" s="1">
        <v>500.12539672851562</v>
      </c>
      <c r="Y182" s="1">
        <v>9.7762301564216614E-2</v>
      </c>
      <c r="Z182" s="1">
        <v>3.7059728056192398E-2</v>
      </c>
      <c r="AA182" s="1">
        <v>98.999961853027344</v>
      </c>
      <c r="AB182" s="1">
        <v>0.45568132400512695</v>
      </c>
      <c r="AC182" s="1">
        <v>0.18314099311828613</v>
      </c>
      <c r="AD182" s="1">
        <v>1</v>
      </c>
      <c r="AE182" s="1">
        <v>-0.21956524252891541</v>
      </c>
      <c r="AF182" s="1">
        <v>2.737391471862793</v>
      </c>
      <c r="AG182" s="1">
        <v>1</v>
      </c>
      <c r="AH182" s="1">
        <v>0</v>
      </c>
      <c r="AI182" s="1">
        <v>0.15999999642372131</v>
      </c>
      <c r="AJ182" s="1">
        <v>111115</v>
      </c>
      <c r="AK182">
        <f t="shared" si="400"/>
        <v>0.83354232788085925</v>
      </c>
      <c r="AL182">
        <f t="shared" si="401"/>
        <v>3.0557119423903266E-4</v>
      </c>
      <c r="AM182">
        <f t="shared" si="402"/>
        <v>295.70171012878416</v>
      </c>
      <c r="AN182">
        <f t="shared" si="403"/>
        <v>295.05322494506834</v>
      </c>
      <c r="AO182">
        <f t="shared" si="404"/>
        <v>1.5641967900649423E-2</v>
      </c>
      <c r="AP182">
        <f t="shared" si="405"/>
        <v>-0.24559234926676413</v>
      </c>
      <c r="AQ182">
        <f t="shared" si="406"/>
        <v>2.7441157145639794</v>
      </c>
      <c r="AR182">
        <f t="shared" si="407"/>
        <v>27.718351231668343</v>
      </c>
      <c r="AS182">
        <f t="shared" si="408"/>
        <v>7.0910986529329918</v>
      </c>
      <c r="AT182">
        <f t="shared" si="409"/>
        <v>22.22746753692627</v>
      </c>
      <c r="AU182">
        <f t="shared" si="410"/>
        <v>2.6905421238284766</v>
      </c>
      <c r="AV182">
        <f t="shared" si="411"/>
        <v>4.2050561822239298E-2</v>
      </c>
      <c r="AW182">
        <f t="shared" si="412"/>
        <v>2.0420972184275596</v>
      </c>
      <c r="AX182">
        <f t="shared" si="413"/>
        <v>0.64844490540091693</v>
      </c>
      <c r="AY182">
        <f t="shared" si="414"/>
        <v>2.6337659253292917E-2</v>
      </c>
      <c r="AZ182">
        <f t="shared" si="415"/>
        <v>43.511227338704579</v>
      </c>
      <c r="BA182">
        <f t="shared" si="416"/>
        <v>1.0970396841634027</v>
      </c>
      <c r="BB182">
        <f t="shared" si="417"/>
        <v>74.17176451350349</v>
      </c>
      <c r="BC182">
        <f t="shared" si="418"/>
        <v>401.17820687332772</v>
      </c>
      <c r="BD182">
        <f t="shared" si="419"/>
        <v>-2.1304123125945713E-3</v>
      </c>
    </row>
    <row r="183" spans="1:56" x14ac:dyDescent="0.25">
      <c r="A183" s="1">
        <v>109</v>
      </c>
      <c r="B183" s="1" t="s">
        <v>240</v>
      </c>
      <c r="C183" s="1">
        <v>59776.499948825687</v>
      </c>
      <c r="D183" s="1">
        <v>0</v>
      </c>
      <c r="E183">
        <f t="shared" si="392"/>
        <v>-1.0357660925932319</v>
      </c>
      <c r="F183">
        <f t="shared" si="393"/>
        <v>4.4001485546781093E-2</v>
      </c>
      <c r="G183">
        <f t="shared" si="394"/>
        <v>433.83636030470956</v>
      </c>
      <c r="H183">
        <f t="shared" si="395"/>
        <v>0.31344911397239233</v>
      </c>
      <c r="I183">
        <f t="shared" si="396"/>
        <v>0.69893752762425221</v>
      </c>
      <c r="J183">
        <f t="shared" si="397"/>
        <v>22.537246704101563</v>
      </c>
      <c r="K183" s="1">
        <v>6</v>
      </c>
      <c r="L183">
        <f t="shared" si="398"/>
        <v>1.4200000166893005</v>
      </c>
      <c r="M183" s="1">
        <v>1</v>
      </c>
      <c r="N183">
        <f t="shared" si="399"/>
        <v>2.8400000333786011</v>
      </c>
      <c r="O183" s="1">
        <v>21.902185440063477</v>
      </c>
      <c r="P183" s="1">
        <v>22.537246704101563</v>
      </c>
      <c r="Q183" s="1">
        <v>21.076587677001953</v>
      </c>
      <c r="R183" s="1">
        <v>399.39956665039062</v>
      </c>
      <c r="S183" s="1">
        <v>400.4915771484375</v>
      </c>
      <c r="T183" s="1">
        <v>20.263444900512695</v>
      </c>
      <c r="U183" s="1">
        <v>20.631732940673828</v>
      </c>
      <c r="V183" s="1">
        <v>76.061882019042969</v>
      </c>
      <c r="W183" s="1">
        <v>77.444931030273438</v>
      </c>
      <c r="X183" s="1">
        <v>500.12286376953125</v>
      </c>
      <c r="Y183" s="1">
        <v>7.5485013425350189E-2</v>
      </c>
      <c r="Z183" s="1">
        <v>0.2279236763715744</v>
      </c>
      <c r="AA183" s="1">
        <v>99.011009216308594</v>
      </c>
      <c r="AB183" s="1">
        <v>0.45568132400512695</v>
      </c>
      <c r="AC183" s="1">
        <v>0.18314099311828613</v>
      </c>
      <c r="AD183" s="1">
        <v>1</v>
      </c>
      <c r="AE183" s="1">
        <v>-0.21956524252891541</v>
      </c>
      <c r="AF183" s="1">
        <v>2.737391471862793</v>
      </c>
      <c r="AG183" s="1">
        <v>1</v>
      </c>
      <c r="AH183" s="1">
        <v>0</v>
      </c>
      <c r="AI183" s="1">
        <v>0.15999999642372131</v>
      </c>
      <c r="AJ183" s="1">
        <v>111115</v>
      </c>
      <c r="AK183">
        <f t="shared" si="400"/>
        <v>0.83353810628255198</v>
      </c>
      <c r="AL183">
        <f t="shared" si="401"/>
        <v>3.1344911397239233E-4</v>
      </c>
      <c r="AM183">
        <f t="shared" si="402"/>
        <v>295.68724670410154</v>
      </c>
      <c r="AN183">
        <f t="shared" si="403"/>
        <v>295.05218544006345</v>
      </c>
      <c r="AO183">
        <f t="shared" si="404"/>
        <v>1.2077601878100586E-2</v>
      </c>
      <c r="AP183">
        <f t="shared" si="405"/>
        <v>-0.24799047708070918</v>
      </c>
      <c r="AQ183">
        <f t="shared" si="406"/>
        <v>2.7417062279617261</v>
      </c>
      <c r="AR183">
        <f t="shared" si="407"/>
        <v>27.690922955566908</v>
      </c>
      <c r="AS183">
        <f t="shared" si="408"/>
        <v>7.0591900148930797</v>
      </c>
      <c r="AT183">
        <f t="shared" si="409"/>
        <v>22.21971607208252</v>
      </c>
      <c r="AU183">
        <f t="shared" si="410"/>
        <v>2.6892726576429435</v>
      </c>
      <c r="AV183">
        <f t="shared" si="411"/>
        <v>4.333015069566596E-2</v>
      </c>
      <c r="AW183">
        <f t="shared" si="412"/>
        <v>2.0427687003374739</v>
      </c>
      <c r="AX183">
        <f t="shared" si="413"/>
        <v>0.64650395730546961</v>
      </c>
      <c r="AY183">
        <f t="shared" si="414"/>
        <v>2.7140869741851953E-2</v>
      </c>
      <c r="AZ183">
        <f t="shared" si="415"/>
        <v>42.954575868499369</v>
      </c>
      <c r="BA183">
        <f t="shared" si="416"/>
        <v>1.0832596365538874</v>
      </c>
      <c r="BB183">
        <f t="shared" si="417"/>
        <v>74.274591711232006</v>
      </c>
      <c r="BC183">
        <f t="shared" si="418"/>
        <v>400.98393074300327</v>
      </c>
      <c r="BD183">
        <f t="shared" si="419"/>
        <v>-1.9185582697329273E-3</v>
      </c>
    </row>
    <row r="184" spans="1:56" x14ac:dyDescent="0.25">
      <c r="A184" s="1" t="s">
        <v>10</v>
      </c>
      <c r="B184" s="1" t="s">
        <v>241</v>
      </c>
    </row>
    <row r="185" spans="1:56" x14ac:dyDescent="0.25">
      <c r="A185" s="1">
        <v>110</v>
      </c>
      <c r="B185" s="1" t="s">
        <v>242</v>
      </c>
      <c r="C185" s="1">
        <v>60374.500015925616</v>
      </c>
      <c r="D185" s="1">
        <v>0</v>
      </c>
      <c r="E185">
        <f>(R185-S185*(1000-T185)/(1000-U185))*AK185</f>
        <v>-0.37418083447802286</v>
      </c>
      <c r="F185">
        <f>IF(AV185&lt;&gt;0,1/(1/AV185-1/N185),0)</f>
        <v>3.2400224372795085E-2</v>
      </c>
      <c r="G185">
        <f>((AY185-AL185/2)*S185-E185)/(AY185+AL185/2)</f>
        <v>413.72756397903163</v>
      </c>
      <c r="H185">
        <f>AL185*1000</f>
        <v>0.24106388151434771</v>
      </c>
      <c r="I185">
        <f>(AQ185-AW185)</f>
        <v>0.72695971737941711</v>
      </c>
      <c r="J185">
        <f>(P185+AP185*D185)</f>
        <v>22.74738883972168</v>
      </c>
      <c r="K185" s="1">
        <v>6</v>
      </c>
      <c r="L185">
        <f>(K185*AE185+AF185)</f>
        <v>1.4200000166893005</v>
      </c>
      <c r="M185" s="1">
        <v>1</v>
      </c>
      <c r="N185">
        <f>L185*(M185+1)*(M185+1)/(M185*M185+1)</f>
        <v>2.8400000333786011</v>
      </c>
      <c r="O185" s="1">
        <v>21.946868896484375</v>
      </c>
      <c r="P185" s="1">
        <v>22.74738883972168</v>
      </c>
      <c r="Q185" s="1">
        <v>21.079414367675781</v>
      </c>
      <c r="R185" s="1">
        <v>399.62637329101562</v>
      </c>
      <c r="S185" s="1">
        <v>399.95962524414062</v>
      </c>
      <c r="T185" s="1">
        <v>20.419351577758789</v>
      </c>
      <c r="U185" s="1">
        <v>20.702583312988281</v>
      </c>
      <c r="V185" s="1">
        <v>76.491989135742188</v>
      </c>
      <c r="W185" s="1">
        <v>77.504623413085938</v>
      </c>
      <c r="X185" s="1">
        <v>500.09912109375</v>
      </c>
      <c r="Y185" s="1">
        <v>83.423942565917969</v>
      </c>
      <c r="Z185" s="1">
        <v>170.91378784179687</v>
      </c>
      <c r="AA185" s="1">
        <v>99.018417358398438</v>
      </c>
      <c r="AB185" s="1">
        <v>0.39601945877075195</v>
      </c>
      <c r="AC185" s="1">
        <v>0.17772793769836426</v>
      </c>
      <c r="AD185" s="1">
        <v>1</v>
      </c>
      <c r="AE185" s="1">
        <v>-0.21956524252891541</v>
      </c>
      <c r="AF185" s="1">
        <v>2.737391471862793</v>
      </c>
      <c r="AG185" s="1">
        <v>1</v>
      </c>
      <c r="AH185" s="1">
        <v>0</v>
      </c>
      <c r="AI185" s="1">
        <v>0.15999999642372131</v>
      </c>
      <c r="AJ185" s="1">
        <v>111115</v>
      </c>
      <c r="AK185">
        <f>X185*0.000001/(K185*0.0001)</f>
        <v>0.83349853515624994</v>
      </c>
      <c r="AL185">
        <f>(U185-T185)/(1000-U185)*AK185</f>
        <v>2.410638815143477E-4</v>
      </c>
      <c r="AM185">
        <f>(P185+273.15)</f>
        <v>295.89738883972166</v>
      </c>
      <c r="AN185">
        <f>(O185+273.15)</f>
        <v>295.09686889648435</v>
      </c>
      <c r="AO185">
        <f>(Y185*AG185+Z185*AH185)*AI185</f>
        <v>13.347830512199607</v>
      </c>
      <c r="AP185">
        <f>((AO185+0.00000010773*(AN185^4-AM185^4))-AL185*44100)/(L185*51.4+0.00000043092*AM185^3)</f>
        <v>-7.3484807431725294E-2</v>
      </c>
      <c r="AQ185">
        <f>0.61365*EXP(17.502*J185/(240.97+J185))</f>
        <v>2.7768967522619059</v>
      </c>
      <c r="AR185">
        <f>AQ185*1000/AA185</f>
        <v>28.044244963145516</v>
      </c>
      <c r="AS185">
        <f>(AR185-U185)</f>
        <v>7.3416616501572349</v>
      </c>
      <c r="AT185">
        <f>IF(D185,P185,(O185+P185)/2)</f>
        <v>22.347128868103027</v>
      </c>
      <c r="AU185">
        <f>0.61365*EXP(17.502*AT185/(240.97+AT185))</f>
        <v>2.7102058431216873</v>
      </c>
      <c r="AV185">
        <f>IF(AS185&lt;&gt;0,(1000-(AR185+U185)/2)/AS185*AL185,0)</f>
        <v>3.2034754923830039E-2</v>
      </c>
      <c r="AW185">
        <f>U185*AA185/1000</f>
        <v>2.0499370348824888</v>
      </c>
      <c r="AX185">
        <f>(AU185-AW185)</f>
        <v>0.66026880823919853</v>
      </c>
      <c r="AY185">
        <f>1/(1.6/F185+1.37/N185)</f>
        <v>2.0054239324292764E-2</v>
      </c>
      <c r="AZ185">
        <f>G185*AA185*0.001</f>
        <v>40.966648602749245</v>
      </c>
      <c r="BA185">
        <f>G185/S185</f>
        <v>1.034423321420223</v>
      </c>
      <c r="BB185">
        <f>(1-AL185*AA185/AQ185/F185)*100</f>
        <v>73.469809073399432</v>
      </c>
      <c r="BC185">
        <f>(S185-E185/(N185/1.35))</f>
        <v>400.13749289224216</v>
      </c>
      <c r="BD185">
        <f>E185*BB185/100/BC185</f>
        <v>-6.8703870435428047E-4</v>
      </c>
    </row>
    <row r="186" spans="1:56" x14ac:dyDescent="0.25">
      <c r="A186" s="1">
        <v>111</v>
      </c>
      <c r="B186" s="1" t="s">
        <v>243</v>
      </c>
      <c r="C186" s="1">
        <v>60975.000002503395</v>
      </c>
      <c r="D186" s="1">
        <v>0</v>
      </c>
      <c r="E186">
        <f>(R186-S186*(1000-T186)/(1000-U186))*AK186</f>
        <v>2.8192569795516751</v>
      </c>
      <c r="F186">
        <f>IF(AV186&lt;&gt;0,1/(1/AV186-1/N186),0)</f>
        <v>4.175035471745156E-2</v>
      </c>
      <c r="G186">
        <f>((AY186-AL186/2)*S186-E186)/(AY186+AL186/2)</f>
        <v>281.85583462489228</v>
      </c>
      <c r="H186">
        <f>AL186*1000</f>
        <v>0.35485603569332896</v>
      </c>
      <c r="I186">
        <f>(AQ186-AW186)</f>
        <v>0.83231754964819826</v>
      </c>
      <c r="J186">
        <f>(P186+AP186*D186)</f>
        <v>23.632417678833008</v>
      </c>
      <c r="K186" s="1">
        <v>6</v>
      </c>
      <c r="L186">
        <f>(K186*AE186+AF186)</f>
        <v>1.4200000166893005</v>
      </c>
      <c r="M186" s="1">
        <v>1</v>
      </c>
      <c r="N186">
        <f>L186*(M186+1)*(M186+1)/(M186*M186+1)</f>
        <v>2.8400000333786011</v>
      </c>
      <c r="O186" s="1">
        <v>22.025369644165039</v>
      </c>
      <c r="P186" s="1">
        <v>23.632417678833008</v>
      </c>
      <c r="Q186" s="1">
        <v>21.076627731323242</v>
      </c>
      <c r="R186" s="1">
        <v>399.4759521484375</v>
      </c>
      <c r="S186" s="1">
        <v>395.9249267578125</v>
      </c>
      <c r="T186" s="1">
        <v>20.762357711791992</v>
      </c>
      <c r="U186" s="1">
        <v>21.179086685180664</v>
      </c>
      <c r="V186" s="1">
        <v>77.359535217285156</v>
      </c>
      <c r="W186" s="1">
        <v>78.91168212890625</v>
      </c>
      <c r="X186" s="1">
        <v>500.09555053710937</v>
      </c>
      <c r="Y186" s="1">
        <v>422.86325073242187</v>
      </c>
      <c r="Z186" s="1">
        <v>423.10366821289062</v>
      </c>
      <c r="AA186" s="1">
        <v>99.020362854003906</v>
      </c>
      <c r="AB186" s="1">
        <v>0.39601945877075195</v>
      </c>
      <c r="AC186" s="1">
        <v>0.17772793769836426</v>
      </c>
      <c r="AD186" s="1">
        <v>1</v>
      </c>
      <c r="AE186" s="1">
        <v>-0.21956524252891541</v>
      </c>
      <c r="AF186" s="1">
        <v>2.737391471862793</v>
      </c>
      <c r="AG186" s="1">
        <v>1</v>
      </c>
      <c r="AH186" s="1">
        <v>0</v>
      </c>
      <c r="AI186" s="1">
        <v>0.15999999642372131</v>
      </c>
      <c r="AJ186" s="1">
        <v>111115</v>
      </c>
      <c r="AK186">
        <f>X186*0.000001/(K186*0.0001)</f>
        <v>0.83349258422851558</v>
      </c>
      <c r="AL186">
        <f>(U186-T186)/(1000-U186)*AK186</f>
        <v>3.5485603569332895E-4</v>
      </c>
      <c r="AM186">
        <f>(P186+273.15)</f>
        <v>296.78241767883299</v>
      </c>
      <c r="AN186">
        <f>(O186+273.15)</f>
        <v>295.17536964416502</v>
      </c>
      <c r="AO186">
        <f>(Y186*AG186+Z186*AH186)*AI186</f>
        <v>67.658118604910669</v>
      </c>
      <c r="AP186">
        <f>((AO186+0.00000010773*(AN186^4-AM186^4))-AL186*44100)/(L186*51.4+0.00000043092*AM186^3)</f>
        <v>0.4041769638662227</v>
      </c>
      <c r="AQ186">
        <f>0.61365*EXP(17.502*J186/(240.97+J186))</f>
        <v>2.9294783981311903</v>
      </c>
      <c r="AR186">
        <f>AQ186*1000/AA186</f>
        <v>29.584605768920753</v>
      </c>
      <c r="AS186">
        <f>(AR186-U186)</f>
        <v>8.4055190837400886</v>
      </c>
      <c r="AT186">
        <f>IF(D186,P186,(O186+P186)/2)</f>
        <v>22.828893661499023</v>
      </c>
      <c r="AU186">
        <f>0.61365*EXP(17.502*AT186/(240.97+AT186))</f>
        <v>2.7906515858194356</v>
      </c>
      <c r="AV186">
        <f>IF(AS186&lt;&gt;0,(1000-(AR186+U186)/2)/AS186*AL186,0)</f>
        <v>4.1145482024024189E-2</v>
      </c>
      <c r="AW186">
        <f>U186*AA186/1000</f>
        <v>2.097160848482992</v>
      </c>
      <c r="AX186">
        <f>(AU186-AW186)</f>
        <v>0.69349073733644362</v>
      </c>
      <c r="AY186">
        <f>1/(1.6/F186+1.37/N186)</f>
        <v>2.5769594739590906E-2</v>
      </c>
      <c r="AZ186">
        <f>G186*AA186*0.001</f>
        <v>27.909467017074952</v>
      </c>
      <c r="BA186">
        <f>G186/S186</f>
        <v>0.71189211786431339</v>
      </c>
      <c r="BB186">
        <f>(1-AL186*AA186/AQ186/F186)*100</f>
        <v>71.270620882881246</v>
      </c>
      <c r="BC186">
        <f>(S186-E186/(N186/1.35))</f>
        <v>394.5847870121566</v>
      </c>
      <c r="BD186">
        <f>E186*BB186/100/BC186</f>
        <v>5.0921931603727525E-3</v>
      </c>
    </row>
    <row r="187" spans="1:56" x14ac:dyDescent="0.25">
      <c r="A187" s="1">
        <v>112</v>
      </c>
      <c r="B187" s="1" t="s">
        <v>244</v>
      </c>
      <c r="C187" s="1">
        <v>61575.499989081174</v>
      </c>
      <c r="D187" s="1">
        <v>0</v>
      </c>
      <c r="E187">
        <f>(R187-S187*(1000-T187)/(1000-U187))*AK187</f>
        <v>4.0072027228624849</v>
      </c>
      <c r="F187">
        <f>IF(AV187&lt;&gt;0,1/(1/AV187-1/N187),0)</f>
        <v>5.1729983745107892E-2</v>
      </c>
      <c r="G187">
        <f>((AY187-AL187/2)*S187-E187)/(AY187+AL187/2)</f>
        <v>264.1365253892792</v>
      </c>
      <c r="H187">
        <f>AL187*1000</f>
        <v>0.43408497614401509</v>
      </c>
      <c r="I187">
        <f>(AQ187-AW187)</f>
        <v>0.82451359683404757</v>
      </c>
      <c r="J187">
        <f>(P187+AP187*D187)</f>
        <v>23.693439483642578</v>
      </c>
      <c r="K187" s="1">
        <v>6</v>
      </c>
      <c r="L187">
        <f>(K187*AE187+AF187)</f>
        <v>1.4200000166893005</v>
      </c>
      <c r="M187" s="1">
        <v>1</v>
      </c>
      <c r="N187">
        <f>L187*(M187+1)*(M187+1)/(M187*M187+1)</f>
        <v>2.8400000333786011</v>
      </c>
      <c r="O187" s="1">
        <v>22.062835693359375</v>
      </c>
      <c r="P187" s="1">
        <v>23.693439483642578</v>
      </c>
      <c r="Q187" s="1">
        <v>21.075942993164062</v>
      </c>
      <c r="R187" s="1">
        <v>399.51516723632812</v>
      </c>
      <c r="S187" s="1">
        <v>394.50216674804687</v>
      </c>
      <c r="T187" s="1">
        <v>20.855575561523438</v>
      </c>
      <c r="U187" s="1">
        <v>21.365232467651367</v>
      </c>
      <c r="V187" s="1">
        <v>77.534011840820312</v>
      </c>
      <c r="W187" s="1">
        <v>79.428825378417969</v>
      </c>
      <c r="X187" s="1">
        <v>500.11367797851562</v>
      </c>
      <c r="Y187" s="1">
        <v>421.68515014648437</v>
      </c>
      <c r="Z187" s="1">
        <v>422.26470947265625</v>
      </c>
      <c r="AA187" s="1">
        <v>99.027717590332031</v>
      </c>
      <c r="AB187" s="1">
        <v>0.39601945877075195</v>
      </c>
      <c r="AC187" s="1">
        <v>0.17772793769836426</v>
      </c>
      <c r="AD187" s="1">
        <v>1</v>
      </c>
      <c r="AE187" s="1">
        <v>-0.21956524252891541</v>
      </c>
      <c r="AF187" s="1">
        <v>2.737391471862793</v>
      </c>
      <c r="AG187" s="1">
        <v>1</v>
      </c>
      <c r="AH187" s="1">
        <v>0</v>
      </c>
      <c r="AI187" s="1">
        <v>0.15999999642372131</v>
      </c>
      <c r="AJ187" s="1">
        <v>111115</v>
      </c>
      <c r="AK187">
        <f>X187*0.000001/(K187*0.0001)</f>
        <v>0.83352279663085926</v>
      </c>
      <c r="AL187">
        <f>(U187-T187)/(1000-U187)*AK187</f>
        <v>4.3408497614401507E-4</v>
      </c>
      <c r="AM187">
        <f>(P187+273.15)</f>
        <v>296.84343948364256</v>
      </c>
      <c r="AN187">
        <f>(O187+273.15)</f>
        <v>295.21283569335935</v>
      </c>
      <c r="AO187">
        <f>(Y187*AG187+Z187*AH187)*AI187</f>
        <v>67.469622515373885</v>
      </c>
      <c r="AP187">
        <f>((AO187+0.00000010773*(AN187^4-AM187^4))-AL187*44100)/(L187*51.4+0.00000043092*AM187^3)</f>
        <v>0.35720778368758971</v>
      </c>
      <c r="AQ187">
        <f>0.61365*EXP(17.502*J187/(240.97+J187))</f>
        <v>2.94026380389242</v>
      </c>
      <c r="AR187">
        <f>AQ187*1000/AA187</f>
        <v>29.69132153541096</v>
      </c>
      <c r="AS187">
        <f>(AR187-U187)</f>
        <v>8.3260890677595931</v>
      </c>
      <c r="AT187">
        <f>IF(D187,P187,(O187+P187)/2)</f>
        <v>22.878137588500977</v>
      </c>
      <c r="AU187">
        <f>0.61365*EXP(17.502*AT187/(240.97+AT187))</f>
        <v>2.7989908944330346</v>
      </c>
      <c r="AV187">
        <f>IF(AS187&lt;&gt;0,(1000-(AR187+U187)/2)/AS187*AL187,0)</f>
        <v>5.0804589188070091E-2</v>
      </c>
      <c r="AW187">
        <f>U187*AA187/1000</f>
        <v>2.1157502070583725</v>
      </c>
      <c r="AX187">
        <f>(AU187-AW187)</f>
        <v>0.68324068737466215</v>
      </c>
      <c r="AY187">
        <f>1/(1.6/F187+1.37/N187)</f>
        <v>3.1834732373411084E-2</v>
      </c>
      <c r="AZ187">
        <f>G187*AA187*0.001</f>
        <v>26.156837241541108</v>
      </c>
      <c r="BA187">
        <f>G187/S187</f>
        <v>0.66954391547860082</v>
      </c>
      <c r="BB187">
        <f>(1-AL187*AA187/AQ187/F187)*100</f>
        <v>71.73800046277772</v>
      </c>
      <c r="BC187">
        <f>(S187-E187/(N187/1.35))</f>
        <v>392.59733449020047</v>
      </c>
      <c r="BD187">
        <f>E187*BB187/100/BC187</f>
        <v>7.3222277772323633E-3</v>
      </c>
    </row>
    <row r="188" spans="1:56" x14ac:dyDescent="0.25">
      <c r="A188" s="1">
        <v>113</v>
      </c>
      <c r="B188" s="1" t="s">
        <v>245</v>
      </c>
      <c r="C188" s="1">
        <v>62175.999975658953</v>
      </c>
      <c r="D188" s="1">
        <v>0</v>
      </c>
      <c r="E188">
        <f>(R188-S188*(1000-T188)/(1000-U188))*AK188</f>
        <v>4.8357870913466829</v>
      </c>
      <c r="F188">
        <f>IF(AV188&lt;&gt;0,1/(1/AV188-1/N188),0)</f>
        <v>6.1056578893555112E-2</v>
      </c>
      <c r="G188">
        <f>((AY188-AL188/2)*S188-E188)/(AY188+AL188/2)</f>
        <v>259.96361423053042</v>
      </c>
      <c r="H188">
        <f>AL188*1000</f>
        <v>0.49635505862394574</v>
      </c>
      <c r="I188">
        <f>(AQ188-AW188)</f>
        <v>0.80150524018400882</v>
      </c>
      <c r="J188">
        <f>(P188+AP188*D188)</f>
        <v>23.659442901611328</v>
      </c>
      <c r="K188" s="1">
        <v>6</v>
      </c>
      <c r="L188">
        <f>(K188*AE188+AF188)</f>
        <v>1.4200000166893005</v>
      </c>
      <c r="M188" s="1">
        <v>1</v>
      </c>
      <c r="N188">
        <f>L188*(M188+1)*(M188+1)/(M188*M188+1)</f>
        <v>2.8400000333786011</v>
      </c>
      <c r="O188" s="1">
        <v>22.060359954833984</v>
      </c>
      <c r="P188" s="1">
        <v>23.659442901611328</v>
      </c>
      <c r="Q188" s="1">
        <v>21.074045181274414</v>
      </c>
      <c r="R188" s="1">
        <v>399.38192749023437</v>
      </c>
      <c r="S188" s="1">
        <v>393.34619140625</v>
      </c>
      <c r="T188" s="1">
        <v>20.949016571044922</v>
      </c>
      <c r="U188" s="1">
        <v>21.531673431396484</v>
      </c>
      <c r="V188" s="1">
        <v>77.911903381347656</v>
      </c>
      <c r="W188" s="1">
        <v>80.078277587890625</v>
      </c>
      <c r="X188" s="1">
        <v>500.1239013671875</v>
      </c>
      <c r="Y188" s="1">
        <v>420.69622802734375</v>
      </c>
      <c r="Z188" s="1">
        <v>420.483642578125</v>
      </c>
      <c r="AA188" s="1">
        <v>99.051544189453125</v>
      </c>
      <c r="AB188" s="1">
        <v>0.39601945877075195</v>
      </c>
      <c r="AC188" s="1">
        <v>0.17772793769836426</v>
      </c>
      <c r="AD188" s="1">
        <v>1</v>
      </c>
      <c r="AE188" s="1">
        <v>-0.21956524252891541</v>
      </c>
      <c r="AF188" s="1">
        <v>2.737391471862793</v>
      </c>
      <c r="AG188" s="1">
        <v>1</v>
      </c>
      <c r="AH188" s="1">
        <v>0</v>
      </c>
      <c r="AI188" s="1">
        <v>0.15999999642372131</v>
      </c>
      <c r="AJ188" s="1">
        <v>111115</v>
      </c>
      <c r="AK188">
        <f>X188*0.000001/(K188*0.0001)</f>
        <v>0.83353983561197909</v>
      </c>
      <c r="AL188">
        <f>(U188-T188)/(1000-U188)*AK188</f>
        <v>4.9635505862394573E-4</v>
      </c>
      <c r="AM188">
        <f>(P188+273.15)</f>
        <v>296.80944290161131</v>
      </c>
      <c r="AN188">
        <f>(O188+273.15)</f>
        <v>295.21035995483396</v>
      </c>
      <c r="AO188">
        <f>(Y188*AG188+Z188*AH188)*AI188</f>
        <v>67.311394979848046</v>
      </c>
      <c r="AP188">
        <f>((AO188+0.00000010773*(AN188^4-AM188^4))-AL188*44100)/(L188*51.4+0.00000043092*AM188^3)</f>
        <v>0.32697502287115887</v>
      </c>
      <c r="AQ188">
        <f>0.61365*EXP(17.502*J188/(240.97+J188))</f>
        <v>2.9342507425468516</v>
      </c>
      <c r="AR188">
        <f>AQ188*1000/AA188</f>
        <v>29.623472976197039</v>
      </c>
      <c r="AS188">
        <f>(AR188-U188)</f>
        <v>8.0917995448005549</v>
      </c>
      <c r="AT188">
        <f>IF(D188,P188,(O188+P188)/2)</f>
        <v>22.859901428222656</v>
      </c>
      <c r="AU188">
        <f>0.61365*EXP(17.502*AT188/(240.97+AT188))</f>
        <v>2.7959001179392322</v>
      </c>
      <c r="AV188">
        <f>IF(AS188&lt;&gt;0,(1000-(AR188+U188)/2)/AS188*AL188,0)</f>
        <v>5.9771562320484806E-2</v>
      </c>
      <c r="AW188">
        <f>U188*AA188/1000</f>
        <v>2.1327455023628428</v>
      </c>
      <c r="AX188">
        <f>(AU188-AW188)</f>
        <v>0.66315461557638944</v>
      </c>
      <c r="AY188">
        <f>1/(1.6/F188+1.37/N188)</f>
        <v>3.7470590317059085E-2</v>
      </c>
      <c r="AZ188">
        <f>G188*AA188*0.001</f>
        <v>25.749797422605329</v>
      </c>
      <c r="BA188">
        <f>G188/S188</f>
        <v>0.66090283803469863</v>
      </c>
      <c r="BB188">
        <f>(1-AL188*AA188/AQ188/F188)*100</f>
        <v>72.557478488228028</v>
      </c>
      <c r="BC188">
        <f>(S188-E188/(N188/1.35))</f>
        <v>391.04748982294348</v>
      </c>
      <c r="BD188">
        <f>E188*BB188/100/BC188</f>
        <v>8.9726318921751428E-3</v>
      </c>
    </row>
    <row r="189" spans="1:56" x14ac:dyDescent="0.25">
      <c r="A189" s="1" t="s">
        <v>10</v>
      </c>
      <c r="B189" s="1" t="s">
        <v>246</v>
      </c>
    </row>
    <row r="190" spans="1:56" x14ac:dyDescent="0.25">
      <c r="A190" s="1" t="s">
        <v>10</v>
      </c>
      <c r="B190" s="1" t="s">
        <v>247</v>
      </c>
    </row>
    <row r="191" spans="1:56" x14ac:dyDescent="0.25">
      <c r="A191" s="1" t="s">
        <v>10</v>
      </c>
      <c r="B191" s="1" t="s">
        <v>248</v>
      </c>
    </row>
    <row r="192" spans="1:56" x14ac:dyDescent="0.25">
      <c r="A192" s="1" t="s">
        <v>10</v>
      </c>
      <c r="B192" s="1" t="s">
        <v>249</v>
      </c>
    </row>
    <row r="193" spans="1:2" x14ac:dyDescent="0.25">
      <c r="A193" s="1" t="s">
        <v>10</v>
      </c>
      <c r="B193" s="1" t="s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tabSelected="1" topLeftCell="U1" workbookViewId="0">
      <selection activeCell="AE16" sqref="AE16"/>
    </sheetView>
  </sheetViews>
  <sheetFormatPr defaultRowHeight="15" x14ac:dyDescent="0.25"/>
  <sheetData>
    <row r="1" spans="1:25" x14ac:dyDescent="0.25">
      <c r="A1" t="s">
        <v>16</v>
      </c>
      <c r="B1" t="s">
        <v>17</v>
      </c>
      <c r="C1" t="s">
        <v>18</v>
      </c>
      <c r="D1" t="s">
        <v>29</v>
      </c>
      <c r="E1" t="s">
        <v>16</v>
      </c>
      <c r="N1" t="s">
        <v>18</v>
      </c>
      <c r="O1" t="s">
        <v>16</v>
      </c>
      <c r="X1" t="s">
        <v>29</v>
      </c>
      <c r="Y1" t="s">
        <v>17</v>
      </c>
    </row>
    <row r="2" spans="1:25" x14ac:dyDescent="0.25">
      <c r="A2">
        <v>6.9467537681419893</v>
      </c>
      <c r="B2">
        <v>0.10388506651954615</v>
      </c>
      <c r="C2">
        <v>273.61677658273601</v>
      </c>
      <c r="D2">
        <v>399.81405639648437</v>
      </c>
      <c r="E2">
        <v>6.9467537681419893</v>
      </c>
      <c r="N2">
        <v>273.61677658273601</v>
      </c>
      <c r="O2">
        <v>6.9467537681419893</v>
      </c>
      <c r="X2">
        <v>399.81405639648437</v>
      </c>
      <c r="Y2">
        <v>0.10388506651954615</v>
      </c>
    </row>
    <row r="3" spans="1:25" x14ac:dyDescent="0.25">
      <c r="A3">
        <v>4.6011946047553742</v>
      </c>
      <c r="B3">
        <v>8.6669963856762261E-2</v>
      </c>
      <c r="C3">
        <v>201.36566576746969</v>
      </c>
      <c r="D3">
        <v>299.74273681640625</v>
      </c>
      <c r="E3">
        <v>4.6011946047553742</v>
      </c>
      <c r="N3">
        <v>201.36566576746969</v>
      </c>
      <c r="O3">
        <v>4.6011946047553742</v>
      </c>
      <c r="X3">
        <v>299.74273681640625</v>
      </c>
      <c r="Y3">
        <v>8.6669963856762261E-2</v>
      </c>
    </row>
    <row r="4" spans="1:25" x14ac:dyDescent="0.25">
      <c r="A4">
        <v>2.4529296289903262</v>
      </c>
      <c r="B4">
        <v>7.4551672639933286E-2</v>
      </c>
      <c r="C4">
        <v>139.11154072386617</v>
      </c>
      <c r="D4">
        <v>199.80012512207031</v>
      </c>
      <c r="E4">
        <v>2.4529296289903262</v>
      </c>
      <c r="N4">
        <v>139.11154072386617</v>
      </c>
      <c r="O4">
        <v>2.4529296289903262</v>
      </c>
      <c r="X4">
        <v>199.80012512207031</v>
      </c>
      <c r="Y4">
        <v>7.4551672639933286E-2</v>
      </c>
    </row>
    <row r="5" spans="1:25" x14ac:dyDescent="0.25">
      <c r="A5">
        <v>0.37107552140339328</v>
      </c>
      <c r="B5">
        <v>6.9166762641479862E-2</v>
      </c>
      <c r="C5">
        <v>87.838649112372707</v>
      </c>
      <c r="D5">
        <v>99.234222412109375</v>
      </c>
      <c r="E5">
        <v>0.37107552140339328</v>
      </c>
      <c r="N5">
        <v>87.838649112372707</v>
      </c>
      <c r="O5">
        <v>0.37107552140339328</v>
      </c>
      <c r="X5">
        <v>99.234222412109375</v>
      </c>
      <c r="Y5">
        <v>6.9166762641479862E-2</v>
      </c>
    </row>
    <row r="6" spans="1:25" x14ac:dyDescent="0.25">
      <c r="A6">
        <v>-0.64323199530786213</v>
      </c>
      <c r="B6">
        <v>6.6874666155544091E-2</v>
      </c>
      <c r="C6">
        <v>65.439946561791004</v>
      </c>
      <c r="D6">
        <v>50.330570220947266</v>
      </c>
      <c r="E6">
        <v>-0.64323199530786213</v>
      </c>
      <c r="N6">
        <v>65.439946561791004</v>
      </c>
      <c r="O6">
        <v>-0.64323199530786213</v>
      </c>
      <c r="X6">
        <v>50.330570220947266</v>
      </c>
      <c r="Y6">
        <v>6.6874666155544091E-2</v>
      </c>
    </row>
    <row r="7" spans="1:25" x14ac:dyDescent="0.25">
      <c r="A7">
        <v>-1.7654106505367779</v>
      </c>
      <c r="B7">
        <v>6.4171109435250992E-2</v>
      </c>
      <c r="C7">
        <v>44.796720317775737</v>
      </c>
      <c r="D7">
        <v>0</v>
      </c>
      <c r="E7">
        <v>-1.7654106505367779</v>
      </c>
      <c r="N7">
        <v>44.796720317775737</v>
      </c>
      <c r="O7">
        <v>-1.7654106505367779</v>
      </c>
      <c r="X7">
        <v>0</v>
      </c>
      <c r="Y7">
        <v>6.4171109435250992E-2</v>
      </c>
    </row>
    <row r="8" spans="1:25" x14ac:dyDescent="0.25">
      <c r="A8">
        <v>6.2601462652280837</v>
      </c>
      <c r="B8">
        <v>6.2059547241706293E-2</v>
      </c>
      <c r="C8">
        <v>221.91467333780292</v>
      </c>
      <c r="D8">
        <v>401.19354248046875</v>
      </c>
      <c r="E8">
        <v>6.2601462652280837</v>
      </c>
      <c r="N8">
        <v>221.91467333780292</v>
      </c>
      <c r="O8">
        <v>6.2601462652280837</v>
      </c>
      <c r="X8">
        <v>401.19354248046875</v>
      </c>
      <c r="Y8">
        <v>6.2059547241706293E-2</v>
      </c>
    </row>
    <row r="9" spans="1:25" x14ac:dyDescent="0.25">
      <c r="A9">
        <v>7.6180926165494061</v>
      </c>
      <c r="B9">
        <v>5.701793973415311E-2</v>
      </c>
      <c r="C9">
        <v>264.77958330220059</v>
      </c>
      <c r="D9">
        <v>500.4774169921875</v>
      </c>
      <c r="E9">
        <v>7.6180926165494061</v>
      </c>
      <c r="N9">
        <v>264.77958330220059</v>
      </c>
      <c r="O9">
        <v>7.6180926165494061</v>
      </c>
      <c r="X9">
        <v>500.4774169921875</v>
      </c>
      <c r="Y9">
        <v>5.701793973415311E-2</v>
      </c>
    </row>
    <row r="10" spans="1:25" x14ac:dyDescent="0.25">
      <c r="A10">
        <v>8.7478536917156955</v>
      </c>
      <c r="B10">
        <v>4.9878246300510382E-2</v>
      </c>
      <c r="C10">
        <v>294.23122595261913</v>
      </c>
      <c r="D10">
        <v>600.3056640625</v>
      </c>
      <c r="E10">
        <v>8.7478536917156955</v>
      </c>
      <c r="N10">
        <v>294.23122595261913</v>
      </c>
      <c r="O10">
        <v>8.7478536917156955</v>
      </c>
      <c r="X10">
        <v>600.3056640625</v>
      </c>
      <c r="Y10">
        <v>4.9878246300510382E-2</v>
      </c>
    </row>
    <row r="11" spans="1:25" x14ac:dyDescent="0.25">
      <c r="A11">
        <v>10.712677435093266</v>
      </c>
      <c r="B11">
        <v>4.4127549783723082E-2</v>
      </c>
      <c r="C11">
        <v>379.26365806021153</v>
      </c>
      <c r="D11">
        <v>800.01007080078125</v>
      </c>
      <c r="E11">
        <v>10.712677435093266</v>
      </c>
      <c r="N11">
        <v>379.26365806021153</v>
      </c>
      <c r="O11">
        <v>10.712677435093266</v>
      </c>
      <c r="X11">
        <v>800.01007080078125</v>
      </c>
      <c r="Y11">
        <v>4.4127549783723082E-2</v>
      </c>
    </row>
    <row r="12" spans="1:25" x14ac:dyDescent="0.25">
      <c r="A12">
        <v>11.111384104475654</v>
      </c>
      <c r="B12">
        <v>3.7972738418748625E-2</v>
      </c>
      <c r="C12">
        <v>398.27586046658979</v>
      </c>
      <c r="D12">
        <v>901.10223388671875</v>
      </c>
      <c r="E12">
        <v>11.111384104475654</v>
      </c>
      <c r="N12">
        <v>398.27586046658979</v>
      </c>
      <c r="O12">
        <v>11.111384104475654</v>
      </c>
      <c r="X12">
        <v>901.10223388671875</v>
      </c>
      <c r="Y12">
        <v>3.7972738418748625E-2</v>
      </c>
    </row>
    <row r="13" spans="1:25" x14ac:dyDescent="0.25">
      <c r="A13">
        <v>10.92952496671508</v>
      </c>
      <c r="B13">
        <v>3.1608537298962423E-2</v>
      </c>
      <c r="C13">
        <v>411.51653437224195</v>
      </c>
      <c r="D13">
        <v>1000.6688842773437</v>
      </c>
      <c r="E13">
        <v>10.92952496671508</v>
      </c>
      <c r="N13">
        <v>411.51653437224195</v>
      </c>
      <c r="O13">
        <v>10.92952496671508</v>
      </c>
      <c r="X13">
        <v>1000.6688842773437</v>
      </c>
      <c r="Y13">
        <v>3.1608537298962423E-2</v>
      </c>
    </row>
    <row r="14" spans="1:25" x14ac:dyDescent="0.25">
      <c r="A14">
        <v>11.605708755990632</v>
      </c>
      <c r="B14">
        <v>2.4790162402159061E-2</v>
      </c>
      <c r="C14">
        <v>411.43535504155017</v>
      </c>
      <c r="D14">
        <v>1200.2655029296875</v>
      </c>
      <c r="E14">
        <v>11.605708755990632</v>
      </c>
      <c r="N14">
        <v>411.43535504155017</v>
      </c>
      <c r="O14">
        <v>11.605708755990632</v>
      </c>
      <c r="X14">
        <v>1200.2655029296875</v>
      </c>
      <c r="Y14">
        <v>2.4790162402159061E-2</v>
      </c>
    </row>
    <row r="29" spans="1:4" x14ac:dyDescent="0.25">
      <c r="A29">
        <v>-1.1614663621584633</v>
      </c>
      <c r="B29">
        <v>2.9425650667053165E-3</v>
      </c>
      <c r="C29">
        <v>1024.7033780924305</v>
      </c>
      <c r="D29">
        <v>400.16769409179687</v>
      </c>
    </row>
    <row r="30" spans="1:4" x14ac:dyDescent="0.25">
      <c r="A30">
        <v>-0.82517271495643452</v>
      </c>
      <c r="B30">
        <v>2.7412676371349589E-3</v>
      </c>
      <c r="C30">
        <v>874.84925288286547</v>
      </c>
      <c r="D30">
        <v>400.386962890625</v>
      </c>
    </row>
    <row r="31" spans="1:4" x14ac:dyDescent="0.25">
      <c r="A31">
        <v>-0.70493015416089222</v>
      </c>
      <c r="B31">
        <v>3.741996059095701E-3</v>
      </c>
      <c r="C31">
        <v>695.63667047102024</v>
      </c>
      <c r="D31">
        <v>400.41815185546875</v>
      </c>
    </row>
    <row r="32" spans="1:4" x14ac:dyDescent="0.25">
      <c r="A32">
        <v>-0.77331933468771308</v>
      </c>
      <c r="B32">
        <v>3.4793237462100745E-3</v>
      </c>
      <c r="C32">
        <v>749.48881340758976</v>
      </c>
      <c r="D32">
        <v>400.61221313476562</v>
      </c>
    </row>
    <row r="33" spans="1:4" x14ac:dyDescent="0.25">
      <c r="A33">
        <v>-0.83447551235893669</v>
      </c>
      <c r="B33">
        <v>3.123214976623124E-3</v>
      </c>
      <c r="C33">
        <v>820.82672695869667</v>
      </c>
      <c r="D33">
        <v>400.56430053710937</v>
      </c>
    </row>
    <row r="35" spans="1:4" x14ac:dyDescent="0.25">
      <c r="A35">
        <v>-0.41131311929225323</v>
      </c>
      <c r="B35">
        <v>1.3189816227615774E-3</v>
      </c>
      <c r="C35">
        <v>891.39530176520748</v>
      </c>
      <c r="D35">
        <v>400.9271240234375</v>
      </c>
    </row>
    <row r="36" spans="1:4" x14ac:dyDescent="0.25">
      <c r="A36">
        <v>-0.52054869226004274</v>
      </c>
      <c r="B36">
        <v>1.1087812488165334E-3</v>
      </c>
      <c r="C36">
        <v>1141.6028252498361</v>
      </c>
      <c r="D36">
        <v>400.569091796875</v>
      </c>
    </row>
    <row r="37" spans="1:4" x14ac:dyDescent="0.25">
      <c r="A37">
        <v>-0.54670651729525421</v>
      </c>
      <c r="B37">
        <v>1.2054451612957689E-3</v>
      </c>
      <c r="C37">
        <v>1116.3044509586834</v>
      </c>
      <c r="D37">
        <v>400.5753173828125</v>
      </c>
    </row>
    <row r="38" spans="1:4" x14ac:dyDescent="0.25">
      <c r="A38">
        <v>-0.55347098472495748</v>
      </c>
      <c r="B38">
        <v>1.0493397168657068E-3</v>
      </c>
      <c r="C38">
        <v>1233.6877703828095</v>
      </c>
      <c r="D38">
        <v>400.54434204101562</v>
      </c>
    </row>
    <row r="39" spans="1:4" x14ac:dyDescent="0.25">
      <c r="A39">
        <v>-0.63247349074648695</v>
      </c>
      <c r="B39">
        <v>1.2277008073217563E-3</v>
      </c>
      <c r="C39">
        <v>1214.325999956435</v>
      </c>
      <c r="D39">
        <v>400.51040649414062</v>
      </c>
    </row>
    <row r="40" spans="1:4" x14ac:dyDescent="0.25">
      <c r="A40">
        <v>-0.77178721603009137</v>
      </c>
      <c r="B40">
        <v>1.2454635975801774E-3</v>
      </c>
      <c r="C40">
        <v>1380.4630854305715</v>
      </c>
      <c r="D40">
        <v>400.5078125</v>
      </c>
    </row>
    <row r="42" spans="1:4" x14ac:dyDescent="0.25">
      <c r="A42">
        <v>-0.30877185369071775</v>
      </c>
      <c r="B42">
        <v>1.7895008028220353E-4</v>
      </c>
      <c r="C42">
        <v>3136.9174565971061</v>
      </c>
      <c r="D42">
        <v>401.06265258789063</v>
      </c>
    </row>
    <row r="43" spans="1:4" x14ac:dyDescent="0.25">
      <c r="A43">
        <v>-0.7676339473182392</v>
      </c>
      <c r="B43">
        <v>1.2049469357466374E-3</v>
      </c>
      <c r="C43">
        <v>1408.1653494747409</v>
      </c>
      <c r="D43">
        <v>400.50927734375</v>
      </c>
    </row>
    <row r="44" spans="1:4" x14ac:dyDescent="0.25">
      <c r="A44">
        <v>-0.89631123552920555</v>
      </c>
      <c r="B44">
        <v>1.6357430028649516E-3</v>
      </c>
      <c r="C44">
        <v>1266.7796739478088</v>
      </c>
      <c r="D44">
        <v>400.51736450195313</v>
      </c>
    </row>
    <row r="45" spans="1:4" x14ac:dyDescent="0.25">
      <c r="A45">
        <v>-0.88068378546857162</v>
      </c>
      <c r="B45">
        <v>1.5085253288858037E-3</v>
      </c>
      <c r="C45">
        <v>1323.717642788167</v>
      </c>
      <c r="D45">
        <v>400.55224609375</v>
      </c>
    </row>
    <row r="46" spans="1:4" x14ac:dyDescent="0.25">
      <c r="A46">
        <v>-1.065161568926152</v>
      </c>
      <c r="B46">
        <v>1.4208814141013955E-3</v>
      </c>
      <c r="C46">
        <v>1587.4885470237025</v>
      </c>
      <c r="D46">
        <v>400.48342895507812</v>
      </c>
    </row>
    <row r="47" spans="1:4" x14ac:dyDescent="0.25">
      <c r="A47">
        <v>-1.19444881843524</v>
      </c>
      <c r="B47">
        <v>1.138221198028434E-3</v>
      </c>
      <c r="C47">
        <v>2063.8290132701645</v>
      </c>
      <c r="D47">
        <v>400.529296875</v>
      </c>
    </row>
    <row r="49" spans="1:4" x14ac:dyDescent="0.25">
      <c r="A49">
        <v>-0.54870793118520678</v>
      </c>
      <c r="B49">
        <v>2.5305854525403671E-4</v>
      </c>
      <c r="C49">
        <v>3841.1665646223796</v>
      </c>
      <c r="D49">
        <v>401.40536499023437</v>
      </c>
    </row>
    <row r="50" spans="1:4" x14ac:dyDescent="0.25">
      <c r="A50">
        <v>-1.3654378805625655</v>
      </c>
      <c r="B50">
        <v>5.7084088993832266E-4</v>
      </c>
      <c r="C50">
        <v>4196.7359625706958</v>
      </c>
      <c r="D50">
        <v>400.55023193359375</v>
      </c>
    </row>
    <row r="51" spans="1:4" x14ac:dyDescent="0.25">
      <c r="A51">
        <v>-1.4384090831045646</v>
      </c>
      <c r="B51">
        <v>4.949924609659942E-4</v>
      </c>
      <c r="C51">
        <v>5013.4532257911023</v>
      </c>
      <c r="D51">
        <v>400.43331909179687</v>
      </c>
    </row>
    <row r="52" spans="1:4" x14ac:dyDescent="0.25">
      <c r="A52">
        <v>-1.5140472562570049</v>
      </c>
      <c r="B52">
        <v>3.5131828582463749E-4</v>
      </c>
      <c r="C52">
        <v>7243.480890719974</v>
      </c>
      <c r="D52">
        <v>400.43777465820313</v>
      </c>
    </row>
    <row r="53" spans="1:4" x14ac:dyDescent="0.25">
      <c r="A53">
        <v>-1.4618583060401507</v>
      </c>
      <c r="B53">
        <v>7.7639515184344714E-4</v>
      </c>
      <c r="C53">
        <v>3388.403012646379</v>
      </c>
      <c r="D53">
        <v>400.44131469726562</v>
      </c>
    </row>
    <row r="54" spans="1:4" x14ac:dyDescent="0.25">
      <c r="A54">
        <v>-1.4369091774100788</v>
      </c>
      <c r="B54">
        <v>7.0242421760346237E-4</v>
      </c>
      <c r="C54">
        <v>3646.8930277613958</v>
      </c>
      <c r="D54">
        <v>400.38662719726562</v>
      </c>
    </row>
    <row r="56" spans="1:4" x14ac:dyDescent="0.25">
      <c r="A56">
        <v>-0.52550624018721714</v>
      </c>
      <c r="B56">
        <v>3.9553181118494541E-4</v>
      </c>
      <c r="C56">
        <v>2507.2518121547951</v>
      </c>
      <c r="D56">
        <v>401.41656494140625</v>
      </c>
    </row>
    <row r="57" spans="1:4" x14ac:dyDescent="0.25">
      <c r="A57">
        <v>-1.2201637214504704</v>
      </c>
      <c r="B57">
        <v>1.1563416462856543E-3</v>
      </c>
      <c r="C57">
        <v>2072.9799783979806</v>
      </c>
      <c r="D57">
        <v>400.36166381835937</v>
      </c>
    </row>
    <row r="58" spans="1:4" x14ac:dyDescent="0.25">
      <c r="A58">
        <v>-1.1294873746972358</v>
      </c>
      <c r="B58">
        <v>1.197518281131458E-3</v>
      </c>
      <c r="C58">
        <v>1894.9717090848285</v>
      </c>
      <c r="D58">
        <v>400.43759155273437</v>
      </c>
    </row>
    <row r="59" spans="1:4" x14ac:dyDescent="0.25">
      <c r="A59">
        <v>-1.0731519345854017</v>
      </c>
      <c r="B59">
        <v>1.3331949537178198E-3</v>
      </c>
      <c r="C59">
        <v>1675.1717391521847</v>
      </c>
      <c r="D59">
        <v>400.34603881835937</v>
      </c>
    </row>
    <row r="60" spans="1:4" x14ac:dyDescent="0.25">
      <c r="A60">
        <v>-0.96207732436808846</v>
      </c>
      <c r="B60">
        <v>1.3675224494945457E-3</v>
      </c>
      <c r="C60">
        <v>1513.8618059029795</v>
      </c>
      <c r="D60">
        <v>400.3026123046875</v>
      </c>
    </row>
    <row r="61" spans="1:4" x14ac:dyDescent="0.25">
      <c r="A61">
        <v>-0.93895773450543152</v>
      </c>
      <c r="B61">
        <v>8.3395137366819782E-4</v>
      </c>
      <c r="C61">
        <v>2184.9259285644639</v>
      </c>
      <c r="D61">
        <v>400.33615112304688</v>
      </c>
    </row>
    <row r="63" spans="1:4" x14ac:dyDescent="0.25">
      <c r="A63">
        <v>-0.31430238716299369</v>
      </c>
      <c r="B63">
        <v>9.6367693618411082E-4</v>
      </c>
      <c r="C63">
        <v>913.91698094767582</v>
      </c>
      <c r="D63">
        <v>400.94793701171875</v>
      </c>
    </row>
    <row r="64" spans="1:4" x14ac:dyDescent="0.25">
      <c r="A64">
        <v>-0.83825678905958312</v>
      </c>
      <c r="B64">
        <v>2.067521436882676E-3</v>
      </c>
      <c r="C64">
        <v>1040.1631060413613</v>
      </c>
      <c r="D64">
        <v>400.34304809570312</v>
      </c>
    </row>
    <row r="65" spans="1:4" x14ac:dyDescent="0.25">
      <c r="A65">
        <v>-0.86234558519378468</v>
      </c>
      <c r="B65">
        <v>2.2117242130360363E-3</v>
      </c>
      <c r="C65">
        <v>1015.4853624352942</v>
      </c>
      <c r="D65">
        <v>400.25070190429687</v>
      </c>
    </row>
    <row r="66" spans="1:4" x14ac:dyDescent="0.25">
      <c r="A66">
        <v>-0.81448665286464805</v>
      </c>
      <c r="B66">
        <v>2.0907653155976791E-3</v>
      </c>
      <c r="C66">
        <v>1014.8540986463298</v>
      </c>
      <c r="D66">
        <v>400.27667236328125</v>
      </c>
    </row>
    <row r="67" spans="1:4" x14ac:dyDescent="0.25">
      <c r="A67">
        <v>-0.79406259609930951</v>
      </c>
      <c r="B67">
        <v>2.0835602967412613E-3</v>
      </c>
      <c r="C67">
        <v>1001.3677538255532</v>
      </c>
      <c r="D67">
        <v>400.23712158203125</v>
      </c>
    </row>
    <row r="68" spans="1:4" x14ac:dyDescent="0.25">
      <c r="A68">
        <v>-0.7608126913097083</v>
      </c>
      <c r="B68">
        <v>2.4414120546102465E-3</v>
      </c>
      <c r="C68">
        <v>890.9866820920322</v>
      </c>
      <c r="D68">
        <v>400.24014282226562</v>
      </c>
    </row>
    <row r="70" spans="1:4" x14ac:dyDescent="0.25">
      <c r="A70">
        <v>-0.30702029743390102</v>
      </c>
      <c r="B70">
        <v>1.0063078580012283E-3</v>
      </c>
      <c r="C70">
        <v>880.32404445248835</v>
      </c>
      <c r="D70">
        <v>400.75628662109375</v>
      </c>
    </row>
    <row r="71" spans="1:4" x14ac:dyDescent="0.25">
      <c r="A71">
        <v>-0.89616124354952353</v>
      </c>
      <c r="B71">
        <v>1.1461201744979289E-3</v>
      </c>
      <c r="C71">
        <v>1638.3577817870237</v>
      </c>
      <c r="D71">
        <v>400.22406005859375</v>
      </c>
    </row>
    <row r="72" spans="1:4" x14ac:dyDescent="0.25">
      <c r="A72">
        <v>-0.88024444373161681</v>
      </c>
      <c r="B72">
        <v>9.2168180979862002E-4</v>
      </c>
      <c r="C72">
        <v>1913.317491227034</v>
      </c>
      <c r="D72">
        <v>400.21200561523437</v>
      </c>
    </row>
    <row r="73" spans="1:4" x14ac:dyDescent="0.25">
      <c r="A73">
        <v>-0.87333026001705383</v>
      </c>
      <c r="B73">
        <v>1.1436010809184691E-3</v>
      </c>
      <c r="C73">
        <v>1609.2814773989876</v>
      </c>
      <c r="D73">
        <v>400.170654296875</v>
      </c>
    </row>
    <row r="74" spans="1:4" x14ac:dyDescent="0.25">
      <c r="A74">
        <v>-0.78885249991889506</v>
      </c>
      <c r="B74">
        <v>1.3758605270710808E-3</v>
      </c>
      <c r="C74">
        <v>1306.8434895621692</v>
      </c>
      <c r="D74">
        <v>400.22103881835937</v>
      </c>
    </row>
    <row r="75" spans="1:4" x14ac:dyDescent="0.25">
      <c r="A75">
        <v>-0.8554035753553787</v>
      </c>
      <c r="B75">
        <v>1.1756954659269991E-3</v>
      </c>
      <c r="C75">
        <v>1551.8883318394996</v>
      </c>
      <c r="D75">
        <v>400.15875244140625</v>
      </c>
    </row>
    <row r="77" spans="1:4" x14ac:dyDescent="0.25">
      <c r="A77">
        <v>-0.4149403471097734</v>
      </c>
      <c r="B77">
        <v>7.4863805070596854E-4</v>
      </c>
      <c r="C77">
        <v>1276.3008958589185</v>
      </c>
      <c r="D77">
        <v>400.66525268554687</v>
      </c>
    </row>
    <row r="78" spans="1:4" x14ac:dyDescent="0.25">
      <c r="A78">
        <v>-0.92300821048324944</v>
      </c>
      <c r="B78">
        <v>1.6419313159536189E-3</v>
      </c>
      <c r="C78">
        <v>1289.2529287583873</v>
      </c>
      <c r="D78">
        <v>400.1563720703125</v>
      </c>
    </row>
    <row r="79" spans="1:4" x14ac:dyDescent="0.25">
      <c r="A79">
        <v>-0.99115591899171218</v>
      </c>
      <c r="B79">
        <v>1.3885354692050125E-3</v>
      </c>
      <c r="C79">
        <v>1530.2330399023213</v>
      </c>
      <c r="D79">
        <v>400.0911865234375</v>
      </c>
    </row>
    <row r="80" spans="1:4" x14ac:dyDescent="0.25">
      <c r="A80">
        <v>-1.0411972192915002</v>
      </c>
      <c r="B80">
        <v>1.4328040590927513E-3</v>
      </c>
      <c r="C80">
        <v>1550.862752115728</v>
      </c>
      <c r="D80">
        <v>400.11181640625</v>
      </c>
    </row>
    <row r="81" spans="1:4" x14ac:dyDescent="0.25">
      <c r="A81">
        <v>-1.1180485582582698</v>
      </c>
      <c r="B81">
        <v>1.7809096316752206E-3</v>
      </c>
      <c r="C81">
        <v>1393.8176979404636</v>
      </c>
      <c r="D81">
        <v>400.09326171875</v>
      </c>
    </row>
    <row r="82" spans="1:4" x14ac:dyDescent="0.25">
      <c r="A82">
        <v>-1.1740351775204492</v>
      </c>
      <c r="B82">
        <v>1.4538572983161871E-3</v>
      </c>
      <c r="C82">
        <v>1679.5062835802071</v>
      </c>
      <c r="D82">
        <v>400.10809326171875</v>
      </c>
    </row>
    <row r="84" spans="1:4" x14ac:dyDescent="0.25">
      <c r="A84">
        <v>-0.6889882096175951</v>
      </c>
      <c r="B84">
        <v>2.6103545885021944E-4</v>
      </c>
      <c r="C84">
        <v>4589.8546415458932</v>
      </c>
      <c r="D84">
        <v>400.80831909179687</v>
      </c>
    </row>
    <row r="85" spans="1:4" x14ac:dyDescent="0.25">
      <c r="A85">
        <v>-1.3879550590588701</v>
      </c>
      <c r="B85">
        <v>-3.5132695615121873E-3</v>
      </c>
      <c r="C85">
        <v>-230.55113381546875</v>
      </c>
      <c r="D85">
        <v>400.53326416015625</v>
      </c>
    </row>
    <row r="86" spans="1:4" x14ac:dyDescent="0.25">
      <c r="A86">
        <v>-1.5728776010334296</v>
      </c>
      <c r="B86">
        <v>-2.5910507221244381E-3</v>
      </c>
      <c r="C86">
        <v>-567.65642680272333</v>
      </c>
      <c r="D86">
        <v>399.83523559570312</v>
      </c>
    </row>
    <row r="87" spans="1:4" x14ac:dyDescent="0.25">
      <c r="A87">
        <v>-1.824341970237618</v>
      </c>
      <c r="B87">
        <v>-3.3872831302513245E-3</v>
      </c>
      <c r="C87">
        <v>-458.27536518948642</v>
      </c>
      <c r="D87">
        <v>399.99557495117187</v>
      </c>
    </row>
    <row r="88" spans="1:4" x14ac:dyDescent="0.25">
      <c r="A88">
        <v>-1.9888455272637431</v>
      </c>
      <c r="B88">
        <v>-3.798309411596357E-3</v>
      </c>
      <c r="C88">
        <v>-434.33262545371679</v>
      </c>
      <c r="D88">
        <v>399.87872314453125</v>
      </c>
    </row>
    <row r="89" spans="1:4" x14ac:dyDescent="0.25">
      <c r="A89">
        <v>-2.1217712546490537</v>
      </c>
      <c r="B89">
        <v>-3.4497828341184637E-3</v>
      </c>
      <c r="C89">
        <v>-579.53162677935643</v>
      </c>
      <c r="D89">
        <v>399.833251953125</v>
      </c>
    </row>
    <row r="91" spans="1:4" x14ac:dyDescent="0.25">
      <c r="A91">
        <v>-1.2707359401127571</v>
      </c>
      <c r="B91">
        <v>-8.1348209202673999E-4</v>
      </c>
      <c r="C91">
        <v>-2085.2588602759183</v>
      </c>
      <c r="D91">
        <v>401.2293701171875</v>
      </c>
    </row>
    <row r="92" spans="1:4" x14ac:dyDescent="0.25">
      <c r="A92">
        <v>-2.4313264264891314</v>
      </c>
      <c r="B92">
        <v>-5.8155031795664887E-4</v>
      </c>
      <c r="C92">
        <v>-6247.8054322887156</v>
      </c>
      <c r="D92">
        <v>399.91397094726562</v>
      </c>
    </row>
    <row r="93" spans="1:4" x14ac:dyDescent="0.25">
      <c r="A93">
        <v>-2.4344480158675523</v>
      </c>
      <c r="B93">
        <v>6.6174586690492189E-5</v>
      </c>
      <c r="C93">
        <v>58892.836832187524</v>
      </c>
      <c r="D93">
        <v>399.80059814453125</v>
      </c>
    </row>
    <row r="94" spans="1:4" x14ac:dyDescent="0.25">
      <c r="A94">
        <v>-2.4074685031414358</v>
      </c>
      <c r="B94">
        <v>7.1042316383971974E-4</v>
      </c>
      <c r="C94">
        <v>5787.2540679989233</v>
      </c>
      <c r="D94">
        <v>399.79580688476562</v>
      </c>
    </row>
    <row r="95" spans="1:4" x14ac:dyDescent="0.25">
      <c r="A95">
        <v>-2.3259434137125727</v>
      </c>
      <c r="B95">
        <v>4.7744072070230587E-4</v>
      </c>
      <c r="C95">
        <v>8144.7027808078055</v>
      </c>
      <c r="D95">
        <v>399.875244140625</v>
      </c>
    </row>
    <row r="96" spans="1:4" x14ac:dyDescent="0.25">
      <c r="A96">
        <v>-2.2403895910957541</v>
      </c>
      <c r="B96">
        <v>1.3883802333322904E-3</v>
      </c>
      <c r="C96">
        <v>2964.383330456832</v>
      </c>
      <c r="D96">
        <v>399.8563232421875</v>
      </c>
    </row>
    <row r="98" spans="1:4" x14ac:dyDescent="0.25">
      <c r="A98">
        <v>-1.3226989813056571</v>
      </c>
      <c r="B98">
        <v>1.2543995456171463E-3</v>
      </c>
      <c r="C98">
        <v>2074.8141037000419</v>
      </c>
      <c r="D98">
        <v>400.9407958984375</v>
      </c>
    </row>
    <row r="99" spans="1:4" x14ac:dyDescent="0.25">
      <c r="A99">
        <v>-2.1962091995323423</v>
      </c>
      <c r="B99">
        <v>2.4498447246022507E-3</v>
      </c>
      <c r="C99">
        <v>1824.0507109283521</v>
      </c>
      <c r="D99">
        <v>399.8232421875</v>
      </c>
    </row>
    <row r="100" spans="1:4" x14ac:dyDescent="0.25">
      <c r="A100">
        <v>-2.1647109065208516</v>
      </c>
      <c r="B100">
        <v>3.67002575414973E-3</v>
      </c>
      <c r="C100">
        <v>1336.3562932736847</v>
      </c>
      <c r="D100">
        <v>399.81866455078125</v>
      </c>
    </row>
    <row r="101" spans="1:4" x14ac:dyDescent="0.25">
      <c r="A101">
        <v>-2.0114670668470183</v>
      </c>
      <c r="B101">
        <v>3.7909183222819475E-3</v>
      </c>
      <c r="C101">
        <v>1241.8787698941958</v>
      </c>
      <c r="D101">
        <v>399.83209228515625</v>
      </c>
    </row>
    <row r="102" spans="1:4" x14ac:dyDescent="0.25">
      <c r="A102">
        <v>-1.8622021447444108</v>
      </c>
      <c r="B102">
        <v>5.0408138475283365E-3</v>
      </c>
      <c r="C102">
        <v>985.36719236304464</v>
      </c>
      <c r="D102">
        <v>399.79827880859375</v>
      </c>
    </row>
    <row r="103" spans="1:4" x14ac:dyDescent="0.25">
      <c r="A103">
        <v>-1.740107490208884</v>
      </c>
      <c r="B103">
        <v>6.1123776779279677E-3</v>
      </c>
      <c r="C103">
        <v>850.46109978111201</v>
      </c>
      <c r="D103">
        <v>399.789794921875</v>
      </c>
    </row>
    <row r="105" spans="1:4" x14ac:dyDescent="0.25">
      <c r="A105">
        <v>-1.0106929755757859</v>
      </c>
      <c r="B105">
        <v>5.4513471543358033E-3</v>
      </c>
      <c r="C105">
        <v>692.11604911229767</v>
      </c>
      <c r="D105">
        <v>400.51708984375</v>
      </c>
    </row>
    <row r="106" spans="1:4" x14ac:dyDescent="0.25">
      <c r="A106">
        <v>-1.5376321978411562</v>
      </c>
      <c r="B106">
        <v>1.0665125711357824E-2</v>
      </c>
      <c r="C106">
        <v>626.71017949355269</v>
      </c>
      <c r="D106">
        <v>399.79156494140625</v>
      </c>
    </row>
    <row r="107" spans="1:4" x14ac:dyDescent="0.25">
      <c r="A107">
        <v>-1.4893461375875827</v>
      </c>
      <c r="B107">
        <v>1.2477150770823679E-2</v>
      </c>
      <c r="C107">
        <v>587.15455301026202</v>
      </c>
      <c r="D107">
        <v>399.775146484375</v>
      </c>
    </row>
    <row r="108" spans="1:4" x14ac:dyDescent="0.25">
      <c r="A108">
        <v>-1.3627142962608298</v>
      </c>
      <c r="B108">
        <v>1.5439522468076344E-2</v>
      </c>
      <c r="C108">
        <v>537.49163541042924</v>
      </c>
      <c r="D108">
        <v>399.77896118164062</v>
      </c>
    </row>
    <row r="109" spans="1:4" x14ac:dyDescent="0.25">
      <c r="A109">
        <v>-1.3387612610398758</v>
      </c>
      <c r="B109">
        <v>1.9159568060891016E-2</v>
      </c>
      <c r="C109">
        <v>508.19590937657142</v>
      </c>
      <c r="D109">
        <v>399.724609375</v>
      </c>
    </row>
    <row r="110" spans="1:4" x14ac:dyDescent="0.25">
      <c r="A110">
        <v>-1.2696765542173085</v>
      </c>
      <c r="B110">
        <v>2.2100464244109611E-2</v>
      </c>
      <c r="C110">
        <v>488.31891106373024</v>
      </c>
      <c r="D110">
        <v>399.72238159179687</v>
      </c>
    </row>
    <row r="112" spans="1:4" x14ac:dyDescent="0.25">
      <c r="A112">
        <v>-0.74267135429352804</v>
      </c>
      <c r="B112">
        <v>1.6135595567159506E-2</v>
      </c>
      <c r="C112">
        <v>469.75227242474102</v>
      </c>
      <c r="D112">
        <v>400.1549072265625</v>
      </c>
    </row>
    <row r="113" spans="1:4" x14ac:dyDescent="0.25">
      <c r="A113">
        <v>-1.1086790209914046</v>
      </c>
      <c r="B113">
        <v>2.7058597761631043E-2</v>
      </c>
      <c r="C113">
        <v>461.80225614586556</v>
      </c>
      <c r="D113">
        <v>399.65426635742187</v>
      </c>
    </row>
    <row r="114" spans="1:4" x14ac:dyDescent="0.25">
      <c r="A114">
        <v>-1.0874040911866645</v>
      </c>
      <c r="B114">
        <v>2.8734704142720863E-2</v>
      </c>
      <c r="C114">
        <v>456.83232739350666</v>
      </c>
      <c r="D114">
        <v>399.69561767578125</v>
      </c>
    </row>
    <row r="115" spans="1:4" x14ac:dyDescent="0.25">
      <c r="A115">
        <v>-1.0282973171031204</v>
      </c>
      <c r="B115">
        <v>2.9526779365027154E-2</v>
      </c>
      <c r="C115">
        <v>451.91807912116951</v>
      </c>
      <c r="D115">
        <v>399.67178344726562</v>
      </c>
    </row>
    <row r="116" spans="1:4" x14ac:dyDescent="0.25">
      <c r="A116">
        <v>-1.0412121174094473</v>
      </c>
      <c r="B116">
        <v>3.1555840003162035E-2</v>
      </c>
      <c r="C116">
        <v>448.97692104965614</v>
      </c>
      <c r="D116">
        <v>399.61279296875</v>
      </c>
    </row>
    <row r="117" spans="1:4" x14ac:dyDescent="0.25">
      <c r="A117">
        <v>-1.0234300255264499</v>
      </c>
      <c r="B117">
        <v>3.2940118748766609E-2</v>
      </c>
      <c r="C117">
        <v>445.88032968307533</v>
      </c>
      <c r="D117">
        <v>399.5850830078125</v>
      </c>
    </row>
    <row r="119" spans="1:4" x14ac:dyDescent="0.25">
      <c r="A119">
        <v>-0.64586330704048112</v>
      </c>
      <c r="B119">
        <v>2.3002138678570733E-2</v>
      </c>
      <c r="C119">
        <v>440.91763709827643</v>
      </c>
      <c r="D119">
        <v>399.96853637695312</v>
      </c>
    </row>
    <row r="120" spans="1:4" x14ac:dyDescent="0.25">
      <c r="A120">
        <v>-1.0231638296614953</v>
      </c>
      <c r="B120">
        <v>3.5661538234629815E-2</v>
      </c>
      <c r="C120">
        <v>442.09619125140023</v>
      </c>
      <c r="D120">
        <v>399.57266235351562</v>
      </c>
    </row>
    <row r="121" spans="1:4" x14ac:dyDescent="0.25">
      <c r="A121">
        <v>-0.9954143532500912</v>
      </c>
      <c r="B121">
        <v>3.8494436530842828E-2</v>
      </c>
      <c r="C121">
        <v>437.52733975600938</v>
      </c>
      <c r="D121">
        <v>399.5330810546875</v>
      </c>
    </row>
    <row r="122" spans="1:4" x14ac:dyDescent="0.25">
      <c r="A122">
        <v>-0.95432320474273513</v>
      </c>
      <c r="B122">
        <v>3.9249287344305994E-2</v>
      </c>
      <c r="C122">
        <v>435.0211120161091</v>
      </c>
      <c r="D122">
        <v>399.54788208007812</v>
      </c>
    </row>
    <row r="123" spans="1:4" x14ac:dyDescent="0.25">
      <c r="A123">
        <v>-1.0124790923076776</v>
      </c>
      <c r="B123">
        <v>4.0546261237347364E-2</v>
      </c>
      <c r="C123">
        <v>436.1390861082167</v>
      </c>
      <c r="D123">
        <v>399.50186157226563</v>
      </c>
    </row>
    <row r="124" spans="1:4" x14ac:dyDescent="0.25">
      <c r="A124">
        <v>-1.0160077758363559</v>
      </c>
      <c r="B124">
        <v>4.0870478765864152E-2</v>
      </c>
      <c r="C124">
        <v>435.97681788875838</v>
      </c>
      <c r="D124">
        <v>399.53988647460937</v>
      </c>
    </row>
    <row r="126" spans="1:4" x14ac:dyDescent="0.25">
      <c r="A126">
        <v>-0.77472879923348625</v>
      </c>
      <c r="B126">
        <v>3.2372877508300875E-2</v>
      </c>
      <c r="C126">
        <v>434.3706467742723</v>
      </c>
      <c r="D126">
        <v>399.75454711914062</v>
      </c>
    </row>
    <row r="127" spans="1:4" x14ac:dyDescent="0.25">
      <c r="A127">
        <v>-1.0123919510388426</v>
      </c>
      <c r="B127">
        <v>4.5080144938594975E-2</v>
      </c>
      <c r="C127">
        <v>432.13793515646114</v>
      </c>
      <c r="D127">
        <v>399.4920654296875</v>
      </c>
    </row>
    <row r="128" spans="1:4" x14ac:dyDescent="0.25">
      <c r="A128">
        <v>-0.96816607412875655</v>
      </c>
      <c r="B128">
        <v>4.6924753136400377E-2</v>
      </c>
      <c r="C128">
        <v>429.14678641274196</v>
      </c>
      <c r="D128">
        <v>399.47607421875</v>
      </c>
    </row>
    <row r="129" spans="1:4" x14ac:dyDescent="0.25">
      <c r="A129">
        <v>-0.99727612693846512</v>
      </c>
      <c r="B129">
        <v>4.8553380529362838E-2</v>
      </c>
      <c r="C129">
        <v>429.08205563811407</v>
      </c>
      <c r="D129">
        <v>399.48794555664062</v>
      </c>
    </row>
    <row r="130" spans="1:4" x14ac:dyDescent="0.25">
      <c r="A130">
        <v>-0.96530527709938552</v>
      </c>
      <c r="B130">
        <v>4.8832540763199719E-2</v>
      </c>
      <c r="C130">
        <v>427.80455838511443</v>
      </c>
      <c r="D130">
        <v>399.49276733398437</v>
      </c>
    </row>
    <row r="131" spans="1:4" x14ac:dyDescent="0.25">
      <c r="A131">
        <v>-0.97670412415344077</v>
      </c>
      <c r="B131">
        <v>4.7840015463475681E-2</v>
      </c>
      <c r="C131">
        <v>428.86120676378329</v>
      </c>
      <c r="D131">
        <v>399.48895263671875</v>
      </c>
    </row>
    <row r="133" spans="1:4" x14ac:dyDescent="0.25">
      <c r="A133">
        <v>-0.76124183352990649</v>
      </c>
      <c r="B133">
        <v>3.1620793821875985E-2</v>
      </c>
      <c r="C133">
        <v>434.61908163337102</v>
      </c>
      <c r="D133">
        <v>399.752685546875</v>
      </c>
    </row>
    <row r="134" spans="1:4" x14ac:dyDescent="0.25">
      <c r="A134">
        <v>-1.0917685660218384</v>
      </c>
      <c r="B134">
        <v>4.4376484339620367E-2</v>
      </c>
      <c r="C134">
        <v>435.64177031083409</v>
      </c>
      <c r="D134">
        <v>399.43157958984375</v>
      </c>
    </row>
    <row r="135" spans="1:4" x14ac:dyDescent="0.25">
      <c r="A135">
        <v>-1.1155793363368334</v>
      </c>
      <c r="B135">
        <v>4.3044782569522648E-2</v>
      </c>
      <c r="C135">
        <v>437.77620343278124</v>
      </c>
      <c r="D135">
        <v>399.4295654296875</v>
      </c>
    </row>
    <row r="136" spans="1:4" x14ac:dyDescent="0.25">
      <c r="A136">
        <v>-1.1423399254074189</v>
      </c>
      <c r="B136">
        <v>4.2345715736128761E-2</v>
      </c>
      <c r="C136">
        <v>439.44455809172484</v>
      </c>
      <c r="D136">
        <v>399.38287353515625</v>
      </c>
    </row>
    <row r="137" spans="1:4" x14ac:dyDescent="0.25">
      <c r="A137">
        <v>-1.152291572235618</v>
      </c>
      <c r="B137">
        <v>4.2682542409287705E-2</v>
      </c>
      <c r="C137">
        <v>439.50751620793716</v>
      </c>
      <c r="D137">
        <v>399.39492797851562</v>
      </c>
    </row>
    <row r="138" spans="1:4" x14ac:dyDescent="0.25">
      <c r="A138">
        <v>-1.0357660925932319</v>
      </c>
      <c r="B138">
        <v>4.4001485546781093E-2</v>
      </c>
      <c r="C138">
        <v>433.83636030470956</v>
      </c>
      <c r="D138">
        <v>399.39956665039062</v>
      </c>
    </row>
    <row r="140" spans="1:4" x14ac:dyDescent="0.25">
      <c r="A140">
        <v>-0.37418083447802286</v>
      </c>
      <c r="B140">
        <v>3.2400224372795085E-2</v>
      </c>
      <c r="C140">
        <v>413.72756397903163</v>
      </c>
      <c r="D140">
        <v>399.62637329101562</v>
      </c>
    </row>
    <row r="141" spans="1:4" x14ac:dyDescent="0.25">
      <c r="A141">
        <v>2.8192569795516751</v>
      </c>
      <c r="B141">
        <v>4.175035471745156E-2</v>
      </c>
      <c r="C141">
        <v>281.85583462489228</v>
      </c>
      <c r="D141">
        <v>399.4759521484375</v>
      </c>
    </row>
    <row r="142" spans="1:4" x14ac:dyDescent="0.25">
      <c r="A142">
        <v>4.0072027228624849</v>
      </c>
      <c r="B142">
        <v>5.1729983745107892E-2</v>
      </c>
      <c r="C142">
        <v>264.1365253892792</v>
      </c>
      <c r="D142">
        <v>399.51516723632812</v>
      </c>
    </row>
    <row r="143" spans="1:4" x14ac:dyDescent="0.25">
      <c r="A143">
        <v>4.8357870913466829</v>
      </c>
      <c r="B143">
        <v>6.1056578893555112E-2</v>
      </c>
      <c r="C143">
        <v>259.96361423053042</v>
      </c>
      <c r="D143">
        <v>399.38192749023437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C.pratensis +H2O 30.10.15_</vt:lpstr>
      <vt:lpstr>Graphs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</cp:lastModifiedBy>
  <dcterms:created xsi:type="dcterms:W3CDTF">2015-11-05T14:49:18Z</dcterms:created>
  <dcterms:modified xsi:type="dcterms:W3CDTF">2016-04-28T09:06:05Z</dcterms:modified>
</cp:coreProperties>
</file>