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32" i="18" l="1"/>
  <c r="L58" i="32" l="1"/>
  <c r="I58" i="32"/>
  <c r="O56" i="18" l="1"/>
  <c r="D154" i="20"/>
  <c r="D153" i="20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6" i="15" l="1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5" i="15" l="1"/>
  <c r="F204" i="15"/>
  <c r="F203" i="15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2" i="13" l="1"/>
  <c r="G121" i="13"/>
  <c r="G120" i="13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2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<sst xmlns="http://schemas.openxmlformats.org/spreadsheetml/2006/main" count="2955" uniqueCount="1289">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</sst>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4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7" workbookViewId="0">
      <selection activeCell="E36" sqref="E3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1108</v>
      </c>
      <c r="B4" s="18">
        <v>0</v>
      </c>
      <c r="C4" s="18">
        <v>0</v>
      </c>
      <c r="D4" s="119">
        <f t="shared" si="0"/>
        <v>0</v>
      </c>
      <c r="E4" s="105"/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1158</v>
      </c>
      <c r="B5" s="18">
        <v>0</v>
      </c>
      <c r="C5" s="18">
        <v>0</v>
      </c>
      <c r="D5" s="119">
        <f t="shared" si="0"/>
        <v>0</v>
      </c>
      <c r="E5" s="20"/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1158</v>
      </c>
      <c r="B6" s="18">
        <v>0</v>
      </c>
      <c r="C6" s="18">
        <v>0</v>
      </c>
      <c r="D6" s="119">
        <f t="shared" si="0"/>
        <v>0</v>
      </c>
      <c r="E6" s="19"/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>
      <c r="A34" s="102"/>
      <c r="B34" s="102"/>
      <c r="C34" s="102"/>
      <c r="D34" s="42">
        <v>-3000000</v>
      </c>
      <c r="E34" s="41" t="s">
        <v>1287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>
      <c r="A35" s="102"/>
      <c r="B35" s="102"/>
      <c r="C35" s="102"/>
      <c r="D35" s="42">
        <v>-4975000</v>
      </c>
      <c r="E35" s="41" t="s">
        <v>1288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>
      <c r="A42" s="102"/>
      <c r="B42" s="102"/>
      <c r="C42" s="102"/>
      <c r="D42" s="120">
        <f>SUM(D30:D39)</f>
        <v>10430900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>
      <c r="A72" s="11"/>
      <c r="B72" s="11"/>
      <c r="C72" s="11"/>
      <c r="D72" s="11"/>
      <c r="E72" s="11"/>
      <c r="F72" s="11"/>
      <c r="G72" s="11"/>
    </row>
    <row r="73" spans="1:7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1024</v>
      </c>
      <c r="P34" t="s">
        <v>60</v>
      </c>
      <c r="Q34" t="s">
        <v>61</v>
      </c>
    </row>
    <row r="35" spans="4:17">
      <c r="D35" s="42">
        <v>200000</v>
      </c>
      <c r="E35" s="41" t="s">
        <v>1042</v>
      </c>
    </row>
    <row r="36" spans="4:17">
      <c r="D36" s="42">
        <v>245000</v>
      </c>
      <c r="E36" s="41" t="s">
        <v>1042</v>
      </c>
    </row>
    <row r="37" spans="4:17">
      <c r="D37" s="7">
        <v>-25000</v>
      </c>
      <c r="E37" s="41" t="s">
        <v>1046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1167</v>
      </c>
      <c r="P35" t="s">
        <v>60</v>
      </c>
      <c r="Q35" t="s">
        <v>61</v>
      </c>
    </row>
    <row r="36" spans="4:17">
      <c r="D36" s="42">
        <v>79552</v>
      </c>
      <c r="E36" s="41" t="s">
        <v>1168</v>
      </c>
    </row>
    <row r="37" spans="4:17">
      <c r="D37" s="7">
        <v>-65500</v>
      </c>
      <c r="E37" s="41" t="s">
        <v>1183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2" activePane="bottomLeft" state="frozen"/>
      <selection pane="bottomLeft" activeCell="I62" sqref="I62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>
      <c r="V56" t="s">
        <v>25</v>
      </c>
    </row>
    <row r="58" spans="1:22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3</v>
      </c>
      <c r="H58" s="82">
        <v>10</v>
      </c>
      <c r="I58" s="79">
        <f>F58*G58*($AE$2-H58)/(36500)</f>
        <v>4438.3561643835619</v>
      </c>
      <c r="J58" s="82">
        <v>0</v>
      </c>
      <c r="K58" s="76">
        <v>3000</v>
      </c>
      <c r="L58" s="76">
        <f>E58+0.1*(I58+K58+K59)</f>
        <v>1828043.8356164384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A28" sqref="AA28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1073</v>
      </c>
    </row>
    <row r="2" spans="1:1">
      <c r="A2" t="s">
        <v>1074</v>
      </c>
    </row>
    <row r="3" spans="1:1">
      <c r="A3" t="s">
        <v>1075</v>
      </c>
    </row>
    <row r="4" spans="1:1">
      <c r="A4" t="s">
        <v>1076</v>
      </c>
    </row>
    <row r="5" spans="1:1">
      <c r="A5" t="s">
        <v>1077</v>
      </c>
    </row>
    <row r="6" spans="1:1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opLeftCell="A16" workbookViewId="0">
      <selection activeCell="G46" sqref="G46"/>
    </sheetView>
  </sheetViews>
  <sheetFormatPr defaultRowHeight="15"/>
  <cols>
    <col min="6" max="6" width="13.7109375" bestFit="1" customWidth="1"/>
    <col min="7" max="7" width="25.140625" bestFit="1" customWidth="1"/>
    <col min="9" max="9" width="29.42578125" customWidth="1"/>
    <col min="10" max="10" width="12.425781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9" t="s">
        <v>1121</v>
      </c>
      <c r="AI1" s="139"/>
      <c r="AJ1" s="139"/>
      <c r="AK1" s="139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9"/>
      <c r="AI2" s="139"/>
      <c r="AJ2" s="139"/>
      <c r="AK2" s="139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40" t="s">
        <v>1122</v>
      </c>
      <c r="AI3" s="141" t="s">
        <v>1123</v>
      </c>
      <c r="AJ3" s="140" t="s">
        <v>1124</v>
      </c>
      <c r="AK3" s="142" t="s">
        <v>1125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40"/>
      <c r="AI4" s="141"/>
      <c r="AJ4" s="140"/>
      <c r="AK4" s="142"/>
    </row>
    <row r="5" spans="1:37" ht="30.75" customHeight="1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>
      <c r="AD23" t="s">
        <v>25</v>
      </c>
    </row>
    <row r="28" spans="1:35">
      <c r="E28" t="s">
        <v>25</v>
      </c>
    </row>
    <row r="35" spans="6:9">
      <c r="F35" s="98" t="s">
        <v>1150</v>
      </c>
      <c r="G35" s="98">
        <v>24</v>
      </c>
    </row>
    <row r="36" spans="6:9">
      <c r="F36" s="98" t="s">
        <v>1149</v>
      </c>
      <c r="G36" s="98">
        <v>21.6</v>
      </c>
    </row>
    <row r="37" spans="6:9">
      <c r="F37" s="98" t="s">
        <v>1151</v>
      </c>
      <c r="G37" s="98">
        <v>31.1</v>
      </c>
    </row>
    <row r="38" spans="6:9">
      <c r="F38" s="98" t="s">
        <v>1152</v>
      </c>
      <c r="G38" s="98">
        <v>8.1329999999999991</v>
      </c>
    </row>
    <row r="39" spans="6:9">
      <c r="F39" s="98" t="s">
        <v>1153</v>
      </c>
      <c r="G39" s="98">
        <v>1325</v>
      </c>
    </row>
    <row r="40" spans="6:9">
      <c r="F40" s="98" t="s">
        <v>1154</v>
      </c>
      <c r="G40" s="98">
        <v>4800</v>
      </c>
    </row>
    <row r="41" spans="6:9">
      <c r="F41" s="98" t="s">
        <v>1156</v>
      </c>
      <c r="G41" s="98">
        <v>5000</v>
      </c>
    </row>
    <row r="42" spans="6:9">
      <c r="F42" s="98" t="s">
        <v>1155</v>
      </c>
      <c r="G42" s="101">
        <f>G36*G38*G39*G40/(G35*G37)+G41</f>
        <v>1501890.4180064306</v>
      </c>
    </row>
    <row r="43" spans="6:9">
      <c r="F43" s="99"/>
      <c r="G43" s="100"/>
    </row>
    <row r="44" spans="6:9">
      <c r="F44" s="99"/>
      <c r="G44" s="99" t="s">
        <v>1235</v>
      </c>
    </row>
    <row r="45" spans="6:9">
      <c r="H45" t="s">
        <v>1276</v>
      </c>
    </row>
    <row r="46" spans="6:9">
      <c r="H46" t="s">
        <v>1277</v>
      </c>
      <c r="I46" t="s">
        <v>1279</v>
      </c>
    </row>
    <row r="47" spans="6:9">
      <c r="H47" t="s">
        <v>1278</v>
      </c>
      <c r="I47" t="s">
        <v>1280</v>
      </c>
    </row>
    <row r="50" spans="1:10" ht="14.25" customHeight="1"/>
    <row r="60" spans="1:10">
      <c r="A60" s="138"/>
      <c r="B60" s="138"/>
      <c r="C60" s="138"/>
      <c r="D60" s="138"/>
      <c r="E60" s="137"/>
      <c r="F60" s="138"/>
      <c r="G60" s="138"/>
      <c r="H60" s="138"/>
      <c r="I60" s="138"/>
      <c r="J60" s="137"/>
    </row>
    <row r="61" spans="1:10">
      <c r="A61" s="137"/>
      <c r="B61" s="137"/>
      <c r="C61" s="137"/>
      <c r="D61" s="137"/>
      <c r="E61" s="137"/>
      <c r="F61" s="137"/>
      <c r="G61" s="137"/>
      <c r="H61" s="137"/>
      <c r="I61" s="137"/>
      <c r="J61" s="122"/>
    </row>
    <row r="62" spans="1:10">
      <c r="A62" s="137"/>
      <c r="B62" s="137"/>
      <c r="C62" s="137"/>
      <c r="D62" s="137"/>
      <c r="E62" s="137"/>
      <c r="F62" s="137"/>
      <c r="G62" s="137"/>
      <c r="H62" s="137"/>
      <c r="I62" s="137"/>
      <c r="J62" s="122"/>
    </row>
    <row r="63" spans="1:10">
      <c r="A63" s="137"/>
      <c r="B63" s="137"/>
      <c r="C63" s="137"/>
      <c r="D63" s="137"/>
      <c r="E63" s="137"/>
      <c r="F63" s="137"/>
      <c r="G63" s="137"/>
      <c r="H63" s="137"/>
      <c r="I63" s="137"/>
      <c r="J63" s="122"/>
    </row>
    <row r="64" spans="1:10">
      <c r="A64" s="137"/>
      <c r="B64" s="137"/>
      <c r="C64" s="137"/>
      <c r="D64" s="137"/>
      <c r="E64" s="137"/>
      <c r="F64" s="137"/>
      <c r="G64" s="137"/>
      <c r="H64" s="137"/>
      <c r="I64" s="137"/>
      <c r="J64" s="122"/>
    </row>
    <row r="65" spans="1:10">
      <c r="A65" s="137"/>
      <c r="B65" s="137"/>
      <c r="C65" s="137"/>
      <c r="D65" s="137"/>
      <c r="E65" s="137"/>
      <c r="F65" s="137"/>
      <c r="G65" s="137"/>
      <c r="H65" s="137"/>
      <c r="I65" s="137"/>
      <c r="J65" s="122"/>
    </row>
    <row r="66" spans="1:10">
      <c r="A66" s="137"/>
      <c r="B66" s="137"/>
      <c r="C66" s="137"/>
      <c r="D66" s="137"/>
      <c r="E66" s="137"/>
      <c r="F66" s="137"/>
      <c r="G66" s="137"/>
      <c r="H66" s="137"/>
      <c r="I66" s="137"/>
      <c r="J66" s="122"/>
    </row>
    <row r="67" spans="1:10">
      <c r="A67" s="137"/>
      <c r="B67" s="137"/>
      <c r="C67" s="137"/>
      <c r="D67" s="137"/>
      <c r="E67" s="137"/>
      <c r="F67" s="137"/>
      <c r="G67" s="137"/>
      <c r="H67" s="137"/>
      <c r="I67" s="137"/>
      <c r="J67" s="122"/>
    </row>
    <row r="68" spans="1:10">
      <c r="A68" s="137"/>
      <c r="B68" s="137"/>
      <c r="C68" s="137"/>
      <c r="D68" s="137"/>
      <c r="E68" s="137"/>
      <c r="F68" s="137"/>
      <c r="G68" s="137"/>
      <c r="H68" s="137"/>
      <c r="I68" s="137"/>
      <c r="J68" s="122"/>
    </row>
    <row r="69" spans="1:10">
      <c r="A69" s="137"/>
      <c r="B69" s="137"/>
      <c r="C69" s="137"/>
      <c r="D69" s="137"/>
      <c r="E69" s="137"/>
      <c r="F69" s="137"/>
      <c r="G69" s="137"/>
      <c r="H69" s="137"/>
      <c r="I69" s="137"/>
      <c r="J69" s="122"/>
    </row>
    <row r="70" spans="1:10">
      <c r="A70" s="137"/>
      <c r="B70" s="137"/>
      <c r="C70" s="137"/>
      <c r="D70" s="137"/>
      <c r="E70" s="137"/>
      <c r="F70" s="137"/>
      <c r="G70" s="137"/>
      <c r="H70" s="137"/>
      <c r="I70" s="137"/>
      <c r="J70" s="122"/>
    </row>
    <row r="71" spans="1:10">
      <c r="A71" s="137"/>
      <c r="B71" s="137"/>
      <c r="C71" s="137"/>
      <c r="D71" s="137"/>
      <c r="E71" s="137"/>
      <c r="F71" s="137"/>
      <c r="G71" s="137"/>
      <c r="H71" s="137"/>
      <c r="I71" s="137"/>
      <c r="J71" s="122"/>
    </row>
    <row r="72" spans="1:10">
      <c r="A72" s="137"/>
      <c r="B72" s="137"/>
      <c r="C72" s="137"/>
      <c r="D72" s="137"/>
      <c r="E72" s="137"/>
      <c r="F72" s="137"/>
      <c r="G72" s="137"/>
      <c r="H72" s="137"/>
      <c r="I72" s="137"/>
      <c r="J72" s="122"/>
    </row>
    <row r="73" spans="1:10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10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10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10">
      <c r="A76" s="121"/>
      <c r="B76" s="121"/>
      <c r="C76" s="121"/>
      <c r="D76" s="121"/>
      <c r="E76" s="121"/>
      <c r="F76" s="121"/>
      <c r="G76" s="121"/>
      <c r="H76" s="121"/>
      <c r="I76" s="121"/>
      <c r="J76" s="121"/>
    </row>
    <row r="77" spans="1:10">
      <c r="A77" s="121"/>
      <c r="B77" s="121"/>
      <c r="C77" s="121"/>
      <c r="D77" s="121"/>
      <c r="E77" s="121"/>
      <c r="F77" s="121"/>
      <c r="G77" s="121"/>
      <c r="H77" s="121"/>
      <c r="I77" s="121"/>
      <c r="J77" s="121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>
      <c r="A1" t="s">
        <v>1204</v>
      </c>
    </row>
    <row r="2" spans="1:12">
      <c r="A2">
        <v>1</v>
      </c>
      <c r="B2" t="s">
        <v>1205</v>
      </c>
      <c r="G2" t="s">
        <v>1206</v>
      </c>
    </row>
    <row r="3" spans="1:12">
      <c r="G3" s="129" t="s">
        <v>1207</v>
      </c>
    </row>
    <row r="4" spans="1:12">
      <c r="G4" t="s">
        <v>1208</v>
      </c>
      <c r="H4" t="s">
        <v>1209</v>
      </c>
      <c r="K4" t="s">
        <v>1220</v>
      </c>
      <c r="L4" s="129" t="s">
        <v>1221</v>
      </c>
    </row>
    <row r="5" spans="1:12">
      <c r="G5" t="s">
        <v>1210</v>
      </c>
      <c r="H5" t="s">
        <v>1211</v>
      </c>
    </row>
    <row r="6" spans="1:12">
      <c r="H6" t="s">
        <v>1212</v>
      </c>
    </row>
    <row r="7" spans="1:12">
      <c r="H7" t="s">
        <v>1213</v>
      </c>
    </row>
    <row r="9" spans="1:12">
      <c r="H9" t="s">
        <v>1219</v>
      </c>
    </row>
    <row r="19" spans="1:12">
      <c r="L19" t="s">
        <v>1226</v>
      </c>
    </row>
    <row r="20" spans="1:12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>
      <c r="G21" s="129" t="s">
        <v>1217</v>
      </c>
      <c r="H21" t="s">
        <v>1218</v>
      </c>
      <c r="L21" t="s">
        <v>1228</v>
      </c>
    </row>
    <row r="22" spans="1:12">
      <c r="L22" t="s">
        <v>1229</v>
      </c>
    </row>
    <row r="23" spans="1:12">
      <c r="L23" t="s">
        <v>1230</v>
      </c>
    </row>
    <row r="24" spans="1:12">
      <c r="L24" t="s">
        <v>1231</v>
      </c>
    </row>
    <row r="25" spans="1:12">
      <c r="L25" t="s">
        <v>1232</v>
      </c>
    </row>
    <row r="30" spans="1:12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G206" sqref="G206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695</v>
      </c>
      <c r="E2" s="11">
        <f>IF(B2&gt;0,1,0)</f>
        <v>1</v>
      </c>
      <c r="F2" s="11">
        <f>B2*(D2-E2)</f>
        <v>67109800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693</v>
      </c>
      <c r="E3" s="11">
        <f t="shared" ref="E3:E66" si="1">IF(B3&gt;0,1,0)</f>
        <v>1</v>
      </c>
      <c r="F3" s="11">
        <f t="shared" ref="F3:F66" si="2">B3*(D3-E3)</f>
        <v>2076000000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690</v>
      </c>
      <c r="E4" s="11">
        <f t="shared" si="1"/>
        <v>0</v>
      </c>
      <c r="F4" s="11">
        <f t="shared" si="2"/>
        <v>-138000000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688</v>
      </c>
      <c r="E5" s="11">
        <f t="shared" si="1"/>
        <v>0</v>
      </c>
      <c r="F5" s="11">
        <f t="shared" si="2"/>
        <v>-68800000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687</v>
      </c>
      <c r="E6" s="11">
        <f t="shared" si="1"/>
        <v>0</v>
      </c>
      <c r="F6" s="11">
        <f t="shared" si="2"/>
        <v>-37785000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686</v>
      </c>
      <c r="E7" s="11">
        <f t="shared" si="1"/>
        <v>0</v>
      </c>
      <c r="F7" s="11">
        <f t="shared" si="2"/>
        <v>-137200000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682</v>
      </c>
      <c r="E8" s="11">
        <f t="shared" si="1"/>
        <v>0</v>
      </c>
      <c r="F8" s="11">
        <f t="shared" si="2"/>
        <v>-136400000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672</v>
      </c>
      <c r="E9" s="11">
        <f t="shared" si="1"/>
        <v>0</v>
      </c>
      <c r="F9" s="11">
        <f t="shared" si="2"/>
        <v>-638736000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671</v>
      </c>
      <c r="E10" s="11">
        <f t="shared" si="1"/>
        <v>1</v>
      </c>
      <c r="F10" s="11">
        <f t="shared" si="2"/>
        <v>1340000000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669</v>
      </c>
      <c r="E11" s="11">
        <f t="shared" si="1"/>
        <v>0</v>
      </c>
      <c r="F11" s="11">
        <f t="shared" si="2"/>
        <v>-712485000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666</v>
      </c>
      <c r="E12" s="11">
        <f t="shared" si="1"/>
        <v>0</v>
      </c>
      <c r="F12" s="11">
        <f t="shared" si="2"/>
        <v>-29970000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665</v>
      </c>
      <c r="E13" s="11">
        <f t="shared" si="1"/>
        <v>0</v>
      </c>
      <c r="F13" s="11">
        <f t="shared" si="2"/>
        <v>-1330465500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661</v>
      </c>
      <c r="E14" s="11">
        <f t="shared" si="1"/>
        <v>0</v>
      </c>
      <c r="F14" s="11">
        <f t="shared" si="2"/>
        <v>-132200000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659</v>
      </c>
      <c r="E15" s="11">
        <f t="shared" si="1"/>
        <v>1</v>
      </c>
      <c r="F15" s="11">
        <f t="shared" si="2"/>
        <v>1316000000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659</v>
      </c>
      <c r="E16" s="11">
        <f t="shared" si="1"/>
        <v>1</v>
      </c>
      <c r="F16" s="11">
        <f t="shared" si="2"/>
        <v>1316000000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659</v>
      </c>
      <c r="E17" s="11">
        <f t="shared" si="1"/>
        <v>1</v>
      </c>
      <c r="F17" s="11">
        <f t="shared" si="2"/>
        <v>789600000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659</v>
      </c>
      <c r="E18" s="11">
        <f t="shared" si="1"/>
        <v>1</v>
      </c>
      <c r="F18" s="11">
        <f t="shared" si="2"/>
        <v>658000000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658</v>
      </c>
      <c r="E19" s="11">
        <f t="shared" si="1"/>
        <v>1</v>
      </c>
      <c r="F19" s="11">
        <f t="shared" si="2"/>
        <v>1971000000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658</v>
      </c>
      <c r="E20" s="11">
        <f t="shared" si="1"/>
        <v>0</v>
      </c>
      <c r="F20" s="11">
        <f t="shared" si="2"/>
        <v>-284716600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658</v>
      </c>
      <c r="E21" s="11">
        <f t="shared" si="1"/>
        <v>0</v>
      </c>
      <c r="F21" s="11">
        <f t="shared" si="2"/>
        <v>-284716600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658</v>
      </c>
      <c r="E22" s="11">
        <f t="shared" si="1"/>
        <v>0</v>
      </c>
      <c r="F22" s="11">
        <f t="shared" si="2"/>
        <v>-284716600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658</v>
      </c>
      <c r="E23" s="11">
        <f t="shared" si="1"/>
        <v>0</v>
      </c>
      <c r="F23" s="11">
        <f t="shared" si="2"/>
        <v>-284716600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658</v>
      </c>
      <c r="E24" s="11">
        <f t="shared" si="1"/>
        <v>0</v>
      </c>
      <c r="F24" s="11">
        <f t="shared" si="2"/>
        <v>-284716600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658</v>
      </c>
      <c r="E25" s="11">
        <f t="shared" si="1"/>
        <v>0</v>
      </c>
      <c r="F25" s="11">
        <f t="shared" si="2"/>
        <v>-131600000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657</v>
      </c>
      <c r="E26" s="11">
        <f t="shared" si="1"/>
        <v>1</v>
      </c>
      <c r="F26" s="11">
        <f t="shared" si="2"/>
        <v>1968000000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655</v>
      </c>
      <c r="E27" s="11">
        <f t="shared" si="1"/>
        <v>0</v>
      </c>
      <c r="F27" s="11">
        <f t="shared" si="2"/>
        <v>-131000000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654</v>
      </c>
      <c r="E28" s="11">
        <f t="shared" si="1"/>
        <v>1</v>
      </c>
      <c r="F28" s="11">
        <f t="shared" si="2"/>
        <v>1306000000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653</v>
      </c>
      <c r="E29" s="11">
        <f t="shared" si="1"/>
        <v>0</v>
      </c>
      <c r="F29" s="11">
        <f t="shared" si="2"/>
        <v>-4571522400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652</v>
      </c>
      <c r="E30" s="11">
        <f t="shared" si="1"/>
        <v>0</v>
      </c>
      <c r="F30" s="11">
        <f t="shared" si="2"/>
        <v>-1956586800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651</v>
      </c>
      <c r="E31" s="11">
        <f t="shared" si="1"/>
        <v>0</v>
      </c>
      <c r="F31" s="11">
        <f t="shared" si="2"/>
        <v>-1104030900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648</v>
      </c>
      <c r="E32" s="11">
        <f t="shared" si="1"/>
        <v>1</v>
      </c>
      <c r="F32" s="11">
        <f t="shared" si="2"/>
        <v>643312100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642</v>
      </c>
      <c r="E33" s="11">
        <f t="shared" si="1"/>
        <v>1</v>
      </c>
      <c r="F33" s="11">
        <f t="shared" si="2"/>
        <v>22493331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641</v>
      </c>
      <c r="E34" s="11">
        <f t="shared" si="1"/>
        <v>0</v>
      </c>
      <c r="F34" s="11">
        <f t="shared" si="2"/>
        <v>-544850000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633</v>
      </c>
      <c r="E35" s="11">
        <f t="shared" si="1"/>
        <v>0</v>
      </c>
      <c r="F35" s="11">
        <f t="shared" si="2"/>
        <v>-120586500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632</v>
      </c>
      <c r="E36" s="11">
        <f t="shared" si="1"/>
        <v>1</v>
      </c>
      <c r="F36" s="11">
        <f t="shared" si="2"/>
        <v>126200000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632</v>
      </c>
      <c r="E37" s="11">
        <f t="shared" si="1"/>
        <v>0</v>
      </c>
      <c r="F37" s="11">
        <f t="shared" si="2"/>
        <v>-126400000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610</v>
      </c>
      <c r="E38" s="11">
        <f t="shared" si="1"/>
        <v>1</v>
      </c>
      <c r="F38" s="11">
        <f t="shared" si="2"/>
        <v>183190854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609</v>
      </c>
      <c r="E39" s="11">
        <f t="shared" si="1"/>
        <v>0</v>
      </c>
      <c r="F39" s="11">
        <f t="shared" si="2"/>
        <v>-57855000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609</v>
      </c>
      <c r="E40" s="11">
        <f t="shared" si="1"/>
        <v>0</v>
      </c>
      <c r="F40" s="11">
        <f t="shared" si="2"/>
        <v>-53654727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604</v>
      </c>
      <c r="E41" s="11">
        <f t="shared" si="1"/>
        <v>0</v>
      </c>
      <c r="F41" s="11">
        <f t="shared" si="2"/>
        <v>-72480000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582</v>
      </c>
      <c r="E42" s="11">
        <f t="shared" si="1"/>
        <v>1</v>
      </c>
      <c r="F42" s="11">
        <f t="shared" si="2"/>
        <v>581118524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578</v>
      </c>
      <c r="E43" s="11">
        <f t="shared" si="1"/>
        <v>0</v>
      </c>
      <c r="F43" s="11">
        <f t="shared" si="2"/>
        <v>-46240000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574</v>
      </c>
      <c r="E44" s="11">
        <f t="shared" si="1"/>
        <v>0</v>
      </c>
      <c r="F44" s="11">
        <f t="shared" si="2"/>
        <v>-121130646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573</v>
      </c>
      <c r="E45" s="11">
        <f t="shared" si="1"/>
        <v>0</v>
      </c>
      <c r="F45" s="11">
        <f t="shared" si="2"/>
        <v>-114600000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572</v>
      </c>
      <c r="E46" s="11">
        <f t="shared" si="1"/>
        <v>0</v>
      </c>
      <c r="F46" s="11">
        <f t="shared" si="2"/>
        <v>-54340000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570</v>
      </c>
      <c r="E47" s="11">
        <f t="shared" si="1"/>
        <v>0</v>
      </c>
      <c r="F47" s="11">
        <f t="shared" si="2"/>
        <v>-25650000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570</v>
      </c>
      <c r="E48" s="11">
        <f t="shared" si="1"/>
        <v>0</v>
      </c>
      <c r="F48" s="11">
        <f t="shared" si="2"/>
        <v>-36582600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567</v>
      </c>
      <c r="E49" s="11">
        <f t="shared" si="1"/>
        <v>0</v>
      </c>
      <c r="F49" s="11">
        <f t="shared" si="2"/>
        <v>-15583428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566</v>
      </c>
      <c r="E50" s="11">
        <f t="shared" si="1"/>
        <v>0</v>
      </c>
      <c r="F50" s="11">
        <f t="shared" si="2"/>
        <v>-79806000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566</v>
      </c>
      <c r="E51" s="11">
        <f t="shared" si="1"/>
        <v>0</v>
      </c>
      <c r="F51" s="11">
        <f t="shared" si="2"/>
        <v>-15138236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565</v>
      </c>
      <c r="E52" s="11">
        <f t="shared" si="1"/>
        <v>0</v>
      </c>
      <c r="F52" s="11">
        <f t="shared" si="2"/>
        <v>-30114500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564</v>
      </c>
      <c r="E53" s="11">
        <f t="shared" si="1"/>
        <v>1</v>
      </c>
      <c r="F53" s="11">
        <f t="shared" si="2"/>
        <v>563000000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558</v>
      </c>
      <c r="E54" s="11">
        <f t="shared" si="1"/>
        <v>0</v>
      </c>
      <c r="F54" s="11">
        <f t="shared" si="2"/>
        <v>-11718000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557</v>
      </c>
      <c r="E55" s="11">
        <f t="shared" si="1"/>
        <v>0</v>
      </c>
      <c r="F55" s="11">
        <f t="shared" si="2"/>
        <v>-546138500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557</v>
      </c>
      <c r="E56" s="11">
        <f t="shared" si="1"/>
        <v>0</v>
      </c>
      <c r="F56" s="11">
        <f t="shared" si="2"/>
        <v>-25065000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544</v>
      </c>
      <c r="E57" s="11">
        <f t="shared" si="1"/>
        <v>1</v>
      </c>
      <c r="F57" s="11">
        <f t="shared" si="2"/>
        <v>1631817627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544</v>
      </c>
      <c r="E58" s="11">
        <f t="shared" si="1"/>
        <v>1</v>
      </c>
      <c r="F58" s="11">
        <f t="shared" si="2"/>
        <v>1086000000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543</v>
      </c>
      <c r="E59" s="11">
        <f t="shared" si="1"/>
        <v>1</v>
      </c>
      <c r="F59" s="11">
        <f t="shared" si="2"/>
        <v>1084000000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543</v>
      </c>
      <c r="E60" s="11">
        <f t="shared" si="1"/>
        <v>0</v>
      </c>
      <c r="F60" s="11">
        <f t="shared" si="2"/>
        <v>-3801814500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519</v>
      </c>
      <c r="E61" s="11">
        <f t="shared" si="1"/>
        <v>1</v>
      </c>
      <c r="F61" s="11">
        <f t="shared" si="2"/>
        <v>1554000000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518</v>
      </c>
      <c r="E62" s="11">
        <f t="shared" si="1"/>
        <v>0</v>
      </c>
      <c r="F62" s="11">
        <f t="shared" si="2"/>
        <v>-14042462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518</v>
      </c>
      <c r="E63" s="11">
        <f t="shared" si="1"/>
        <v>0</v>
      </c>
      <c r="F63" s="11">
        <f t="shared" si="2"/>
        <v>-17088302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518</v>
      </c>
      <c r="E64" s="11">
        <f t="shared" si="1"/>
        <v>1</v>
      </c>
      <c r="F64" s="11">
        <f t="shared" si="2"/>
        <v>1551000000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518</v>
      </c>
      <c r="E65" s="11">
        <f t="shared" si="1"/>
        <v>1</v>
      </c>
      <c r="F65" s="11">
        <f t="shared" si="2"/>
        <v>1535490000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518</v>
      </c>
      <c r="E66" s="11">
        <f t="shared" si="1"/>
        <v>1</v>
      </c>
      <c r="F66" s="11">
        <f t="shared" si="2"/>
        <v>517000000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518</v>
      </c>
      <c r="E67" s="11">
        <f t="shared" ref="E67:E130" si="4">IF(B67&gt;0,1,0)</f>
        <v>1</v>
      </c>
      <c r="F67" s="11">
        <f t="shared" ref="F67:F226" si="5">B67*(D67-E67)</f>
        <v>15510000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517</v>
      </c>
      <c r="E68" s="11">
        <f t="shared" si="4"/>
        <v>1</v>
      </c>
      <c r="F68" s="11">
        <f t="shared" si="5"/>
        <v>15480000000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516</v>
      </c>
      <c r="E69" s="11">
        <f t="shared" si="4"/>
        <v>0</v>
      </c>
      <c r="F69" s="11">
        <f t="shared" si="5"/>
        <v>-103200000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516</v>
      </c>
      <c r="E70" s="11">
        <f t="shared" si="4"/>
        <v>1</v>
      </c>
      <c r="F70" s="11">
        <f t="shared" si="5"/>
        <v>721000000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516</v>
      </c>
      <c r="E71" s="11">
        <f t="shared" si="4"/>
        <v>1</v>
      </c>
      <c r="F71" s="11">
        <f t="shared" si="5"/>
        <v>1339000000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516</v>
      </c>
      <c r="E72" s="11">
        <f t="shared" si="4"/>
        <v>0</v>
      </c>
      <c r="F72" s="11">
        <f t="shared" si="5"/>
        <v>-516000000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514</v>
      </c>
      <c r="E73" s="11">
        <f t="shared" si="4"/>
        <v>1</v>
      </c>
      <c r="F73" s="11">
        <f t="shared" si="5"/>
        <v>7695000000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509</v>
      </c>
      <c r="E74" s="11">
        <f t="shared" si="4"/>
        <v>0</v>
      </c>
      <c r="F74" s="11">
        <f t="shared" si="5"/>
        <v>-7637137800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507</v>
      </c>
      <c r="E75" s="11">
        <f t="shared" si="4"/>
        <v>0</v>
      </c>
      <c r="F75" s="11">
        <f t="shared" si="5"/>
        <v>-1521000000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507</v>
      </c>
      <c r="E76" s="11">
        <f t="shared" si="4"/>
        <v>0</v>
      </c>
      <c r="F76" s="11">
        <f t="shared" si="5"/>
        <v>-101400000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507</v>
      </c>
      <c r="E77" s="11">
        <f t="shared" si="4"/>
        <v>0</v>
      </c>
      <c r="F77" s="11">
        <f t="shared" si="5"/>
        <v>-6085521000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503</v>
      </c>
      <c r="E78" s="11">
        <f t="shared" si="4"/>
        <v>0</v>
      </c>
      <c r="F78" s="11">
        <f t="shared" si="5"/>
        <v>-1509452700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498</v>
      </c>
      <c r="E79" s="11">
        <f t="shared" si="4"/>
        <v>1</v>
      </c>
      <c r="F79" s="11">
        <f t="shared" si="5"/>
        <v>11431000000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493</v>
      </c>
      <c r="E80" s="11">
        <f t="shared" si="4"/>
        <v>0</v>
      </c>
      <c r="F80" s="11">
        <f t="shared" si="5"/>
        <v>-296046500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493</v>
      </c>
      <c r="E81" s="11">
        <f t="shared" si="4"/>
        <v>0</v>
      </c>
      <c r="F81" s="11">
        <f t="shared" si="5"/>
        <v>-98600000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492</v>
      </c>
      <c r="E82" s="11">
        <f t="shared" si="4"/>
        <v>1</v>
      </c>
      <c r="F82" s="11">
        <f t="shared" si="5"/>
        <v>139061511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492</v>
      </c>
      <c r="E83" s="11">
        <f t="shared" si="4"/>
        <v>0</v>
      </c>
      <c r="F83" s="11">
        <f t="shared" si="5"/>
        <v>-98400000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490</v>
      </c>
      <c r="E84" s="11">
        <f t="shared" si="4"/>
        <v>1</v>
      </c>
      <c r="F84" s="11">
        <f t="shared" si="5"/>
        <v>978000000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487</v>
      </c>
      <c r="E85" s="11">
        <f t="shared" si="4"/>
        <v>0</v>
      </c>
      <c r="F85" s="11">
        <f t="shared" si="5"/>
        <v>-97400000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481</v>
      </c>
      <c r="E86" s="11">
        <f t="shared" si="4"/>
        <v>0</v>
      </c>
      <c r="F86" s="11">
        <f t="shared" si="5"/>
        <v>-96200000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479</v>
      </c>
      <c r="E87" s="11">
        <f t="shared" si="4"/>
        <v>0</v>
      </c>
      <c r="F87" s="11">
        <f t="shared" si="5"/>
        <v>-634675000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464</v>
      </c>
      <c r="E88" s="11">
        <f t="shared" si="4"/>
        <v>0</v>
      </c>
      <c r="F88" s="11">
        <f t="shared" si="5"/>
        <v>-232000000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464</v>
      </c>
      <c r="E89" s="11">
        <f t="shared" si="4"/>
        <v>0</v>
      </c>
      <c r="F89" s="11">
        <f t="shared" si="5"/>
        <v>-55680000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462</v>
      </c>
      <c r="E90" s="11">
        <f t="shared" si="4"/>
        <v>1</v>
      </c>
      <c r="F90" s="11">
        <f t="shared" si="5"/>
        <v>197402505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459</v>
      </c>
      <c r="E91" s="11">
        <f t="shared" si="4"/>
        <v>0</v>
      </c>
      <c r="F91" s="11">
        <f t="shared" si="5"/>
        <v>-1377918000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457</v>
      </c>
      <c r="E92" s="11">
        <f t="shared" si="4"/>
        <v>0</v>
      </c>
      <c r="F92" s="11">
        <f t="shared" si="5"/>
        <v>-93685000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457</v>
      </c>
      <c r="E93" s="11">
        <f t="shared" si="4"/>
        <v>0</v>
      </c>
      <c r="F93" s="11">
        <f t="shared" si="5"/>
        <v>-160178500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446</v>
      </c>
      <c r="E94" s="11">
        <f t="shared" si="4"/>
        <v>1</v>
      </c>
      <c r="F94" s="11">
        <f t="shared" si="5"/>
        <v>445000000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441</v>
      </c>
      <c r="E95" s="11">
        <f t="shared" si="4"/>
        <v>1</v>
      </c>
      <c r="F95" s="11">
        <f t="shared" si="5"/>
        <v>3960000000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439</v>
      </c>
      <c r="E96" s="11">
        <f t="shared" si="4"/>
        <v>0</v>
      </c>
      <c r="F96" s="11">
        <f t="shared" si="5"/>
        <v>-11414000000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439</v>
      </c>
      <c r="E97" s="11">
        <f t="shared" si="4"/>
        <v>0</v>
      </c>
      <c r="F97" s="11">
        <f t="shared" si="5"/>
        <v>-11414000000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439</v>
      </c>
      <c r="E98" s="11">
        <f t="shared" si="4"/>
        <v>1</v>
      </c>
      <c r="F98" s="11">
        <f t="shared" si="5"/>
        <v>11388000000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439</v>
      </c>
      <c r="E99" s="11">
        <f t="shared" si="4"/>
        <v>0</v>
      </c>
      <c r="F99" s="11">
        <f t="shared" si="5"/>
        <v>-87800000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437</v>
      </c>
      <c r="E100" s="11">
        <f t="shared" si="4"/>
        <v>1</v>
      </c>
      <c r="F100" s="11">
        <f t="shared" si="5"/>
        <v>12731200000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432</v>
      </c>
      <c r="E101" s="11">
        <f t="shared" si="4"/>
        <v>1</v>
      </c>
      <c r="F101" s="11">
        <f t="shared" si="5"/>
        <v>172376295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431</v>
      </c>
      <c r="E102" s="11">
        <f t="shared" si="4"/>
        <v>1</v>
      </c>
      <c r="F102" s="11">
        <f t="shared" si="5"/>
        <v>860000000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430</v>
      </c>
      <c r="E103" s="11">
        <f t="shared" si="4"/>
        <v>1</v>
      </c>
      <c r="F103" s="11">
        <f t="shared" si="5"/>
        <v>3217500000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430</v>
      </c>
      <c r="E104" s="11">
        <f t="shared" si="4"/>
        <v>0</v>
      </c>
      <c r="F104" s="11">
        <f t="shared" si="5"/>
        <v>-28380000000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430</v>
      </c>
      <c r="E105" s="11">
        <f t="shared" si="4"/>
        <v>0</v>
      </c>
      <c r="F105" s="11">
        <f t="shared" si="5"/>
        <v>-62350000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428</v>
      </c>
      <c r="E106" s="11">
        <f t="shared" si="4"/>
        <v>1</v>
      </c>
      <c r="F106" s="11">
        <f t="shared" si="5"/>
        <v>2562000000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426</v>
      </c>
      <c r="E107" s="11">
        <f t="shared" si="4"/>
        <v>0</v>
      </c>
      <c r="F107" s="11">
        <f t="shared" si="5"/>
        <v>-2558513400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423</v>
      </c>
      <c r="E108" s="11">
        <f t="shared" si="4"/>
        <v>1</v>
      </c>
      <c r="F108" s="11">
        <f t="shared" si="5"/>
        <v>2532000000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411</v>
      </c>
      <c r="E109" s="11">
        <f t="shared" si="4"/>
        <v>0</v>
      </c>
      <c r="F109" s="11">
        <f t="shared" si="5"/>
        <v>-49320000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410</v>
      </c>
      <c r="E110" s="11">
        <f t="shared" si="4"/>
        <v>1</v>
      </c>
      <c r="F110" s="11">
        <f t="shared" si="5"/>
        <v>1636000000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409</v>
      </c>
      <c r="E111" s="11">
        <f t="shared" si="4"/>
        <v>1</v>
      </c>
      <c r="F111" s="11">
        <f t="shared" si="5"/>
        <v>1142400000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405</v>
      </c>
      <c r="E112" s="11">
        <f t="shared" si="4"/>
        <v>0</v>
      </c>
      <c r="F112" s="11">
        <f t="shared" si="5"/>
        <v>-81000000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404</v>
      </c>
      <c r="E113" s="11">
        <f t="shared" si="4"/>
        <v>1</v>
      </c>
      <c r="F113" s="11">
        <f t="shared" si="5"/>
        <v>29140930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387</v>
      </c>
      <c r="E114" s="11">
        <f t="shared" si="4"/>
        <v>0</v>
      </c>
      <c r="F114" s="11">
        <f t="shared" si="5"/>
        <v>-77400000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386</v>
      </c>
      <c r="E115" s="11">
        <f t="shared" si="4"/>
        <v>0</v>
      </c>
      <c r="F115" s="23">
        <f t="shared" si="5"/>
        <v>-4246000000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386</v>
      </c>
      <c r="E116" s="11">
        <f t="shared" si="4"/>
        <v>0</v>
      </c>
      <c r="F116" s="11">
        <f t="shared" si="5"/>
        <v>-77200000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384</v>
      </c>
      <c r="E117" s="11">
        <f t="shared" si="4"/>
        <v>0</v>
      </c>
      <c r="F117" s="11">
        <f t="shared" si="5"/>
        <v>-172992000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384</v>
      </c>
      <c r="E118" s="11">
        <f t="shared" si="4"/>
        <v>0</v>
      </c>
      <c r="F118" s="11">
        <f t="shared" si="5"/>
        <v>-76800000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378</v>
      </c>
      <c r="E119" s="11">
        <f t="shared" si="4"/>
        <v>0</v>
      </c>
      <c r="F119" s="11">
        <f t="shared" si="5"/>
        <v>-58419900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378</v>
      </c>
      <c r="E120" s="11">
        <f t="shared" si="4"/>
        <v>0</v>
      </c>
      <c r="F120" s="11">
        <f t="shared" si="5"/>
        <v>-120960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377</v>
      </c>
      <c r="E121" s="11">
        <f t="shared" si="4"/>
        <v>0</v>
      </c>
      <c r="F121" s="11">
        <f t="shared" si="5"/>
        <v>-162864000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371</v>
      </c>
      <c r="E122" s="11">
        <f t="shared" si="4"/>
        <v>1</v>
      </c>
      <c r="F122" s="11">
        <f t="shared" si="5"/>
        <v>27395910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350</v>
      </c>
      <c r="E123" s="11">
        <f t="shared" si="4"/>
        <v>0</v>
      </c>
      <c r="F123" s="11">
        <f t="shared" si="5"/>
        <v>-18200000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309</v>
      </c>
      <c r="E124" s="11">
        <f t="shared" si="4"/>
        <v>1</v>
      </c>
      <c r="F124" s="11">
        <f t="shared" si="5"/>
        <v>365596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308</v>
      </c>
      <c r="E125" s="11">
        <f t="shared" si="4"/>
        <v>1</v>
      </c>
      <c r="F125" s="11">
        <f t="shared" si="5"/>
        <v>736800000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306</v>
      </c>
      <c r="E126" s="11">
        <f t="shared" si="4"/>
        <v>1</v>
      </c>
      <c r="F126" s="11">
        <f t="shared" si="5"/>
        <v>409554000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306</v>
      </c>
      <c r="E127" s="11">
        <f t="shared" si="4"/>
        <v>1</v>
      </c>
      <c r="F127" s="11">
        <f t="shared" si="5"/>
        <v>409554000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294</v>
      </c>
      <c r="E128" s="11">
        <f t="shared" si="4"/>
        <v>0</v>
      </c>
      <c r="F128" s="11">
        <f t="shared" si="5"/>
        <v>-58800000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292</v>
      </c>
      <c r="E129" s="11">
        <f t="shared" si="4"/>
        <v>0</v>
      </c>
      <c r="F129" s="11">
        <f>B129*(D129-E129)</f>
        <v>-4560456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291</v>
      </c>
      <c r="E130" s="11">
        <f t="shared" si="4"/>
        <v>0</v>
      </c>
      <c r="F130" s="11">
        <f t="shared" si="5"/>
        <v>-58200000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290</v>
      </c>
      <c r="E131" s="11">
        <f t="shared" ref="E131:E227" si="7">IF(B131&gt;0,1,0)</f>
        <v>0</v>
      </c>
      <c r="F131" s="11">
        <f t="shared" si="5"/>
        <v>-58000000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289</v>
      </c>
      <c r="E132" s="11">
        <f t="shared" si="7"/>
        <v>0</v>
      </c>
      <c r="F132" s="11">
        <f t="shared" si="5"/>
        <v>-112710000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289</v>
      </c>
      <c r="E133" s="11">
        <f t="shared" si="7"/>
        <v>0</v>
      </c>
      <c r="F133" s="11">
        <f t="shared" si="5"/>
        <v>-7080500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288</v>
      </c>
      <c r="E134" s="11">
        <f t="shared" si="7"/>
        <v>0</v>
      </c>
      <c r="F134" s="11">
        <f t="shared" si="5"/>
        <v>-27360000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284</v>
      </c>
      <c r="E135" s="11">
        <f t="shared" si="7"/>
        <v>0</v>
      </c>
      <c r="F135" s="11">
        <f t="shared" si="5"/>
        <v>-56800000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282</v>
      </c>
      <c r="E136" s="11">
        <f t="shared" si="7"/>
        <v>1</v>
      </c>
      <c r="F136" s="11">
        <f t="shared" si="5"/>
        <v>14050000000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281</v>
      </c>
      <c r="E137" s="11">
        <f t="shared" si="7"/>
        <v>1</v>
      </c>
      <c r="F137" s="11">
        <f t="shared" si="5"/>
        <v>3360000000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279</v>
      </c>
      <c r="E138" s="11">
        <f t="shared" si="7"/>
        <v>1</v>
      </c>
      <c r="F138" s="11">
        <f t="shared" si="5"/>
        <v>556000000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278</v>
      </c>
      <c r="E139" s="11">
        <f t="shared" si="7"/>
        <v>1</v>
      </c>
      <c r="F139" s="11">
        <f t="shared" si="5"/>
        <v>24248026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265</v>
      </c>
      <c r="E140" s="11">
        <f t="shared" si="7"/>
        <v>0</v>
      </c>
      <c r="F140" s="11">
        <f t="shared" si="5"/>
        <v>-795238500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264</v>
      </c>
      <c r="E141" s="11">
        <f t="shared" si="7"/>
        <v>0</v>
      </c>
      <c r="F141" s="11">
        <f t="shared" si="5"/>
        <v>-792237600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247</v>
      </c>
      <c r="E142" s="11">
        <f t="shared" si="7"/>
        <v>1</v>
      </c>
      <c r="F142" s="11">
        <f t="shared" si="5"/>
        <v>148098150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247</v>
      </c>
      <c r="E143" s="11">
        <f t="shared" si="7"/>
        <v>0</v>
      </c>
      <c r="F143" s="11">
        <f t="shared" si="5"/>
        <v>-11362000000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216</v>
      </c>
      <c r="E144" s="11">
        <f t="shared" si="7"/>
        <v>1</v>
      </c>
      <c r="F144" s="11">
        <f t="shared" si="5"/>
        <v>33133005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215</v>
      </c>
      <c r="E145" s="11">
        <f t="shared" si="7"/>
        <v>1</v>
      </c>
      <c r="F145" s="11">
        <f t="shared" si="5"/>
        <v>642000000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212</v>
      </c>
      <c r="E146" s="11">
        <f t="shared" si="7"/>
        <v>0</v>
      </c>
      <c r="F146" s="11">
        <f t="shared" si="5"/>
        <v>-42400000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207</v>
      </c>
      <c r="E147" s="11">
        <f t="shared" si="7"/>
        <v>0</v>
      </c>
      <c r="F147" s="11">
        <f t="shared" si="5"/>
        <v>-41400000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206</v>
      </c>
      <c r="E148" s="11">
        <f t="shared" si="7"/>
        <v>0</v>
      </c>
      <c r="F148" s="11">
        <f t="shared" si="5"/>
        <v>-41200000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202</v>
      </c>
      <c r="E149" s="11">
        <f t="shared" si="7"/>
        <v>0</v>
      </c>
      <c r="F149" s="11">
        <f t="shared" si="5"/>
        <v>-40400000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201</v>
      </c>
      <c r="E150" s="11">
        <f t="shared" si="7"/>
        <v>1</v>
      </c>
      <c r="F150" s="11">
        <f t="shared" si="5"/>
        <v>4814680000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199</v>
      </c>
      <c r="E151" s="11">
        <f t="shared" si="7"/>
        <v>0</v>
      </c>
      <c r="F151" s="11">
        <f t="shared" si="5"/>
        <v>-39800000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193</v>
      </c>
      <c r="E152" s="11">
        <f t="shared" si="7"/>
        <v>0</v>
      </c>
      <c r="F152" s="11">
        <f t="shared" si="5"/>
        <v>-5790000000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192</v>
      </c>
      <c r="E153" s="11">
        <f t="shared" si="7"/>
        <v>0</v>
      </c>
      <c r="F153" s="11">
        <f t="shared" si="5"/>
        <v>-9984000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192</v>
      </c>
      <c r="E154" s="11">
        <f t="shared" si="7"/>
        <v>0</v>
      </c>
      <c r="F154" s="11">
        <f t="shared" si="5"/>
        <v>-26112000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187</v>
      </c>
      <c r="E155" s="11">
        <f t="shared" si="7"/>
        <v>1</v>
      </c>
      <c r="F155" s="11">
        <f t="shared" si="5"/>
        <v>558000000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186</v>
      </c>
      <c r="E156" s="11">
        <f t="shared" si="7"/>
        <v>1</v>
      </c>
      <c r="F156" s="11">
        <f t="shared" si="5"/>
        <v>34984055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186</v>
      </c>
      <c r="E157" s="11">
        <f t="shared" si="7"/>
        <v>1</v>
      </c>
      <c r="F157" s="11">
        <f t="shared" si="5"/>
        <v>4482124500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178</v>
      </c>
      <c r="E158" s="11">
        <f t="shared" si="7"/>
        <v>1</v>
      </c>
      <c r="F158" s="11">
        <f t="shared" si="5"/>
        <v>4300250400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178</v>
      </c>
      <c r="E159" s="11">
        <f t="shared" si="7"/>
        <v>0</v>
      </c>
      <c r="F159" s="11">
        <f t="shared" si="5"/>
        <v>-35778000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173</v>
      </c>
      <c r="E160" s="11">
        <f t="shared" si="7"/>
        <v>0</v>
      </c>
      <c r="F160" s="11">
        <f t="shared" si="5"/>
        <v>-34600000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170</v>
      </c>
      <c r="E161" s="11">
        <f t="shared" si="7"/>
        <v>0</v>
      </c>
      <c r="F161" s="11">
        <f t="shared" si="5"/>
        <v>-34000000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166</v>
      </c>
      <c r="E162" s="11">
        <f t="shared" si="7"/>
        <v>0</v>
      </c>
      <c r="F162" s="11">
        <f t="shared" si="5"/>
        <v>-33200000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163</v>
      </c>
      <c r="E163" s="11">
        <f t="shared" si="7"/>
        <v>0</v>
      </c>
      <c r="F163" s="11">
        <f t="shared" si="5"/>
        <v>-32600000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156</v>
      </c>
      <c r="E164" s="11">
        <f t="shared" si="7"/>
        <v>1</v>
      </c>
      <c r="F164" s="11">
        <f t="shared" si="5"/>
        <v>70939470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153</v>
      </c>
      <c r="E165" s="11">
        <f t="shared" si="7"/>
        <v>1</v>
      </c>
      <c r="F165" s="11">
        <f t="shared" si="5"/>
        <v>410400000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153</v>
      </c>
      <c r="E166" s="11">
        <f t="shared" si="7"/>
        <v>1</v>
      </c>
      <c r="F166" s="11">
        <f t="shared" si="5"/>
        <v>380000000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146</v>
      </c>
      <c r="E167" s="11">
        <f t="shared" si="7"/>
        <v>0</v>
      </c>
      <c r="F167" s="11">
        <f t="shared" si="5"/>
        <v>-29200000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144</v>
      </c>
      <c r="E168" s="11">
        <f t="shared" si="7"/>
        <v>0</v>
      </c>
      <c r="F168" s="11">
        <f t="shared" si="5"/>
        <v>-28800000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138</v>
      </c>
      <c r="E169" s="11">
        <f t="shared" si="7"/>
        <v>0</v>
      </c>
      <c r="F169" s="11">
        <f t="shared" si="5"/>
        <v>-27600000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135</v>
      </c>
      <c r="E170" s="11">
        <f t="shared" si="7"/>
        <v>0</v>
      </c>
      <c r="F170" s="11">
        <f t="shared" si="5"/>
        <v>-27000000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135</v>
      </c>
      <c r="E171" s="11">
        <f t="shared" si="7"/>
        <v>1</v>
      </c>
      <c r="F171" s="11">
        <f t="shared" si="5"/>
        <v>402000000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132</v>
      </c>
      <c r="E172" s="11">
        <f t="shared" si="7"/>
        <v>0</v>
      </c>
      <c r="F172" s="11">
        <f t="shared" si="5"/>
        <v>-26400000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131</v>
      </c>
      <c r="E173" s="11">
        <f t="shared" si="7"/>
        <v>1</v>
      </c>
      <c r="F173" s="11">
        <f t="shared" si="5"/>
        <v>390000000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130</v>
      </c>
      <c r="E174" s="11">
        <f t="shared" si="7"/>
        <v>1</v>
      </c>
      <c r="F174" s="11">
        <f t="shared" si="5"/>
        <v>258000000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129</v>
      </c>
      <c r="E175" s="11">
        <f t="shared" si="7"/>
        <v>1</v>
      </c>
      <c r="F175" s="11">
        <f t="shared" si="5"/>
        <v>166400000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127</v>
      </c>
      <c r="E176" s="11">
        <f t="shared" si="7"/>
        <v>0</v>
      </c>
      <c r="F176" s="11">
        <f t="shared" si="5"/>
        <v>-25400000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127</v>
      </c>
      <c r="E177" s="11">
        <f t="shared" si="7"/>
        <v>1</v>
      </c>
      <c r="F177" s="11">
        <f t="shared" si="5"/>
        <v>214200000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126</v>
      </c>
      <c r="E178" s="11">
        <f t="shared" si="7"/>
        <v>0</v>
      </c>
      <c r="F178" s="11">
        <f t="shared" si="5"/>
        <v>-25200000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125</v>
      </c>
      <c r="E179" s="11">
        <f t="shared" si="7"/>
        <v>1</v>
      </c>
      <c r="F179" s="11">
        <f t="shared" si="5"/>
        <v>70865008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122</v>
      </c>
      <c r="E180" s="11">
        <f t="shared" si="7"/>
        <v>1</v>
      </c>
      <c r="F180" s="11">
        <f t="shared" si="5"/>
        <v>363000000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115</v>
      </c>
      <c r="E181" s="11">
        <f t="shared" si="7"/>
        <v>1</v>
      </c>
      <c r="F181" s="11">
        <f t="shared" si="5"/>
        <v>228000000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107</v>
      </c>
      <c r="E182" s="11">
        <f t="shared" si="7"/>
        <v>0</v>
      </c>
      <c r="F182" s="11">
        <f t="shared" si="5"/>
        <v>-235474900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95</v>
      </c>
      <c r="E183" s="11">
        <f t="shared" si="7"/>
        <v>1</v>
      </c>
      <c r="F183" s="11">
        <f t="shared" si="5"/>
        <v>63458178</v>
      </c>
      <c r="G183" s="11" t="s">
        <v>264</v>
      </c>
    </row>
    <row r="184" spans="1:7">
      <c r="A184" s="11" t="s">
        <v>891</v>
      </c>
      <c r="B184" s="3">
        <v>677000</v>
      </c>
      <c r="C184" s="11">
        <v>15</v>
      </c>
      <c r="D184" s="11">
        <f>D185+C184</f>
        <v>65</v>
      </c>
      <c r="E184" s="11">
        <f t="shared" si="7"/>
        <v>1</v>
      </c>
      <c r="F184" s="11">
        <f t="shared" si="5"/>
        <v>43328000</v>
      </c>
      <c r="G184" s="11" t="s">
        <v>400</v>
      </c>
    </row>
    <row r="185" spans="1:7">
      <c r="A185" s="11" t="s">
        <v>916</v>
      </c>
      <c r="B185" s="3">
        <v>-10000</v>
      </c>
      <c r="C185" s="11">
        <v>5</v>
      </c>
      <c r="D185" s="11">
        <f t="shared" si="6"/>
        <v>50</v>
      </c>
      <c r="E185" s="11">
        <f t="shared" si="7"/>
        <v>0</v>
      </c>
      <c r="F185" s="11">
        <f t="shared" si="5"/>
        <v>-500000</v>
      </c>
      <c r="G185" s="11" t="s">
        <v>922</v>
      </c>
    </row>
    <row r="186" spans="1:7">
      <c r="A186" s="11" t="s">
        <v>933</v>
      </c>
      <c r="B186" s="3">
        <v>-80500000</v>
      </c>
      <c r="C186" s="11">
        <v>5</v>
      </c>
      <c r="D186" s="11">
        <f t="shared" ref="D186:D227" si="8">D187+C186</f>
        <v>45</v>
      </c>
      <c r="E186" s="11">
        <f t="shared" si="7"/>
        <v>0</v>
      </c>
      <c r="F186" s="11">
        <f t="shared" si="5"/>
        <v>-3622500000</v>
      </c>
      <c r="G186" s="11" t="s">
        <v>1034</v>
      </c>
    </row>
    <row r="187" spans="1:7">
      <c r="A187" s="11" t="s">
        <v>1033</v>
      </c>
      <c r="B187" s="3">
        <v>-1100000</v>
      </c>
      <c r="C187" s="11">
        <v>0</v>
      </c>
      <c r="D187" s="11">
        <f t="shared" si="8"/>
        <v>40</v>
      </c>
      <c r="E187" s="11">
        <f t="shared" si="7"/>
        <v>0</v>
      </c>
      <c r="F187" s="11">
        <f t="shared" si="5"/>
        <v>-44000000</v>
      </c>
      <c r="G187" s="11" t="s">
        <v>1034</v>
      </c>
    </row>
    <row r="188" spans="1:7">
      <c r="A188" s="11" t="s">
        <v>1033</v>
      </c>
      <c r="B188" s="3">
        <v>3000000</v>
      </c>
      <c r="C188" s="11">
        <v>1</v>
      </c>
      <c r="D188" s="11">
        <f t="shared" si="8"/>
        <v>40</v>
      </c>
      <c r="E188" s="11">
        <f t="shared" si="7"/>
        <v>1</v>
      </c>
      <c r="F188" s="11">
        <f t="shared" si="5"/>
        <v>117000000</v>
      </c>
      <c r="G188" s="11" t="s">
        <v>1045</v>
      </c>
    </row>
    <row r="189" spans="1:7">
      <c r="A189" s="11" t="s">
        <v>1044</v>
      </c>
      <c r="B189" s="3">
        <v>2000000</v>
      </c>
      <c r="C189" s="11">
        <v>0</v>
      </c>
      <c r="D189" s="11">
        <f t="shared" si="8"/>
        <v>39</v>
      </c>
      <c r="E189" s="11">
        <f t="shared" si="7"/>
        <v>1</v>
      </c>
      <c r="F189" s="11">
        <f t="shared" si="5"/>
        <v>76000000</v>
      </c>
      <c r="G189" s="11" t="s">
        <v>1045</v>
      </c>
    </row>
    <row r="190" spans="1:7">
      <c r="A190" s="11" t="s">
        <v>1044</v>
      </c>
      <c r="B190" s="3">
        <v>-5000000</v>
      </c>
      <c r="C190" s="11">
        <v>1</v>
      </c>
      <c r="D190" s="11">
        <f t="shared" si="8"/>
        <v>39</v>
      </c>
      <c r="E190" s="11">
        <f t="shared" si="7"/>
        <v>0</v>
      </c>
      <c r="F190" s="11">
        <f t="shared" si="5"/>
        <v>-195000000</v>
      </c>
      <c r="G190" s="11" t="s">
        <v>1034</v>
      </c>
    </row>
    <row r="191" spans="1:7">
      <c r="A191" s="11" t="s">
        <v>1050</v>
      </c>
      <c r="B191" s="3">
        <v>483248</v>
      </c>
      <c r="C191" s="11">
        <v>4</v>
      </c>
      <c r="D191" s="11">
        <f t="shared" si="8"/>
        <v>38</v>
      </c>
      <c r="E191" s="11">
        <f t="shared" si="7"/>
        <v>1</v>
      </c>
      <c r="F191" s="11">
        <f t="shared" si="5"/>
        <v>17880176</v>
      </c>
      <c r="G191" s="11" t="s">
        <v>1052</v>
      </c>
    </row>
    <row r="192" spans="1:7">
      <c r="A192" s="11" t="s">
        <v>1078</v>
      </c>
      <c r="B192" s="3">
        <v>-115300</v>
      </c>
      <c r="C192" s="11">
        <v>4</v>
      </c>
      <c r="D192" s="11">
        <f t="shared" si="8"/>
        <v>34</v>
      </c>
      <c r="E192" s="11">
        <f t="shared" si="7"/>
        <v>0</v>
      </c>
      <c r="F192" s="11">
        <f t="shared" si="5"/>
        <v>-3920200</v>
      </c>
      <c r="G192" s="11" t="s">
        <v>1079</v>
      </c>
    </row>
    <row r="193" spans="1:7">
      <c r="A193" s="11" t="s">
        <v>1089</v>
      </c>
      <c r="B193" s="3">
        <v>90000000</v>
      </c>
      <c r="C193" s="11">
        <v>7</v>
      </c>
      <c r="D193" s="11">
        <f t="shared" si="8"/>
        <v>30</v>
      </c>
      <c r="E193" s="11">
        <f t="shared" si="7"/>
        <v>1</v>
      </c>
      <c r="F193" s="11">
        <f t="shared" si="5"/>
        <v>2610000000</v>
      </c>
      <c r="G193" s="11" t="s">
        <v>1090</v>
      </c>
    </row>
    <row r="194" spans="1:7">
      <c r="A194" s="11" t="s">
        <v>1108</v>
      </c>
      <c r="B194" s="3">
        <v>52000000</v>
      </c>
      <c r="C194" s="11">
        <v>0</v>
      </c>
      <c r="D194" s="11">
        <f t="shared" si="8"/>
        <v>23</v>
      </c>
      <c r="E194" s="11">
        <f t="shared" si="7"/>
        <v>1</v>
      </c>
      <c r="F194" s="11">
        <f t="shared" si="5"/>
        <v>1144000000</v>
      </c>
      <c r="G194" s="11" t="s">
        <v>1114</v>
      </c>
    </row>
    <row r="195" spans="1:7">
      <c r="A195" s="11" t="s">
        <v>1108</v>
      </c>
      <c r="B195" s="3">
        <v>25000000</v>
      </c>
      <c r="C195" s="11">
        <v>0</v>
      </c>
      <c r="D195" s="11">
        <f t="shared" si="8"/>
        <v>23</v>
      </c>
      <c r="E195" s="11">
        <f t="shared" si="7"/>
        <v>1</v>
      </c>
      <c r="F195" s="105">
        <f t="shared" si="5"/>
        <v>550000000</v>
      </c>
      <c r="G195" s="11" t="s">
        <v>1115</v>
      </c>
    </row>
    <row r="196" spans="1:7">
      <c r="A196" s="11" t="s">
        <v>1108</v>
      </c>
      <c r="B196" s="3">
        <v>-168000000</v>
      </c>
      <c r="C196" s="11">
        <v>7</v>
      </c>
      <c r="D196" s="105">
        <f t="shared" si="8"/>
        <v>23</v>
      </c>
      <c r="E196" s="105">
        <f t="shared" si="7"/>
        <v>0</v>
      </c>
      <c r="F196" s="105">
        <f t="shared" si="5"/>
        <v>-3864000000</v>
      </c>
      <c r="G196" s="11" t="s">
        <v>1116</v>
      </c>
    </row>
    <row r="197" spans="1:7">
      <c r="A197" s="11" t="s">
        <v>1184</v>
      </c>
      <c r="B197" s="3">
        <v>-165500</v>
      </c>
      <c r="C197" s="11">
        <v>4</v>
      </c>
      <c r="D197" s="105">
        <f t="shared" si="8"/>
        <v>16</v>
      </c>
      <c r="E197" s="105">
        <f t="shared" si="7"/>
        <v>0</v>
      </c>
      <c r="F197" s="105">
        <f t="shared" si="5"/>
        <v>-2648000</v>
      </c>
      <c r="G197" s="11" t="s">
        <v>1185</v>
      </c>
    </row>
    <row r="198" spans="1:7">
      <c r="A198" s="105" t="s">
        <v>1233</v>
      </c>
      <c r="B198" s="119">
        <v>-200000</v>
      </c>
      <c r="C198" s="105">
        <v>0</v>
      </c>
      <c r="D198" s="105">
        <f t="shared" si="8"/>
        <v>12</v>
      </c>
      <c r="E198" s="105">
        <f t="shared" si="7"/>
        <v>0</v>
      </c>
      <c r="F198" s="105">
        <f t="shared" si="5"/>
        <v>-2400000</v>
      </c>
      <c r="G198" s="105" t="s">
        <v>1234</v>
      </c>
    </row>
    <row r="199" spans="1:7">
      <c r="A199" s="105" t="s">
        <v>1233</v>
      </c>
      <c r="B199" s="119">
        <v>-46981</v>
      </c>
      <c r="C199" s="105">
        <v>3</v>
      </c>
      <c r="D199" s="105">
        <f t="shared" si="8"/>
        <v>12</v>
      </c>
      <c r="E199" s="105">
        <f t="shared" si="7"/>
        <v>0</v>
      </c>
      <c r="F199" s="105">
        <f t="shared" si="5"/>
        <v>-563772</v>
      </c>
      <c r="G199" s="105" t="s">
        <v>875</v>
      </c>
    </row>
    <row r="200" spans="1:7">
      <c r="A200" s="105" t="s">
        <v>1245</v>
      </c>
      <c r="B200" s="119">
        <v>-4650</v>
      </c>
      <c r="C200" s="105">
        <v>2</v>
      </c>
      <c r="D200" s="105">
        <f t="shared" si="8"/>
        <v>9</v>
      </c>
      <c r="E200" s="105">
        <f t="shared" si="7"/>
        <v>0</v>
      </c>
      <c r="F200" s="105">
        <f t="shared" si="5"/>
        <v>-41850</v>
      </c>
      <c r="G200" s="105" t="s">
        <v>875</v>
      </c>
    </row>
    <row r="201" spans="1:7">
      <c r="A201" s="105" t="s">
        <v>1257</v>
      </c>
      <c r="B201" s="119">
        <v>159828</v>
      </c>
      <c r="C201" s="105">
        <v>3</v>
      </c>
      <c r="D201" s="105">
        <f t="shared" si="8"/>
        <v>7</v>
      </c>
      <c r="E201" s="105">
        <f t="shared" si="7"/>
        <v>1</v>
      </c>
      <c r="F201" s="105">
        <f t="shared" si="5"/>
        <v>958968</v>
      </c>
      <c r="G201" s="105" t="s">
        <v>510</v>
      </c>
    </row>
    <row r="202" spans="1:7">
      <c r="A202" s="105" t="s">
        <v>1269</v>
      </c>
      <c r="B202" s="119">
        <v>-300500</v>
      </c>
      <c r="C202" s="105">
        <v>0</v>
      </c>
      <c r="D202" s="105">
        <f t="shared" si="8"/>
        <v>4</v>
      </c>
      <c r="E202" s="105">
        <f t="shared" si="7"/>
        <v>0</v>
      </c>
      <c r="F202" s="105">
        <f t="shared" si="5"/>
        <v>-1202000</v>
      </c>
      <c r="G202" s="105" t="s">
        <v>1273</v>
      </c>
    </row>
    <row r="203" spans="1:7">
      <c r="A203" s="105" t="s">
        <v>1269</v>
      </c>
      <c r="B203" s="119">
        <v>6000000</v>
      </c>
      <c r="C203" s="105">
        <v>2</v>
      </c>
      <c r="D203" s="105">
        <f t="shared" si="8"/>
        <v>4</v>
      </c>
      <c r="E203" s="105">
        <f t="shared" si="7"/>
        <v>1</v>
      </c>
      <c r="F203" s="105">
        <f t="shared" si="5"/>
        <v>18000000</v>
      </c>
      <c r="G203" s="105" t="s">
        <v>1274</v>
      </c>
    </row>
    <row r="204" spans="1:7">
      <c r="A204" s="105" t="s">
        <v>1283</v>
      </c>
      <c r="B204" s="119">
        <v>-685000</v>
      </c>
      <c r="C204" s="105">
        <v>1</v>
      </c>
      <c r="D204" s="105">
        <f t="shared" si="8"/>
        <v>2</v>
      </c>
      <c r="E204" s="105">
        <f t="shared" si="7"/>
        <v>0</v>
      </c>
      <c r="F204" s="105">
        <f t="shared" si="5"/>
        <v>-1370000</v>
      </c>
      <c r="G204" s="105" t="s">
        <v>1284</v>
      </c>
    </row>
    <row r="205" spans="1:7">
      <c r="A205" s="105" t="s">
        <v>1285</v>
      </c>
      <c r="B205" s="119">
        <v>-3000000</v>
      </c>
      <c r="C205" s="105">
        <v>1</v>
      </c>
      <c r="D205" s="105">
        <f t="shared" si="8"/>
        <v>1</v>
      </c>
      <c r="E205" s="105">
        <f t="shared" si="7"/>
        <v>0</v>
      </c>
      <c r="F205" s="105">
        <f t="shared" si="5"/>
        <v>-3000000</v>
      </c>
      <c r="G205" s="105" t="s">
        <v>724</v>
      </c>
    </row>
    <row r="206" spans="1:7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>
      <c r="A228" s="11"/>
      <c r="B228" s="29">
        <f>SUM(B2:B226)</f>
        <v>2741544</v>
      </c>
      <c r="C228" s="11"/>
      <c r="D228" s="11"/>
      <c r="E228" s="11"/>
      <c r="F228" s="29">
        <f>SUM(F2:F226)</f>
        <v>18776141380</v>
      </c>
      <c r="G228" s="11"/>
    </row>
    <row r="229" spans="1:7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>
      <c r="A230" s="11"/>
      <c r="B230" s="11"/>
      <c r="C230" s="11"/>
      <c r="D230" s="11"/>
      <c r="E230" s="11"/>
      <c r="F230" s="11"/>
      <c r="G230" s="11"/>
    </row>
    <row r="231" spans="1:7">
      <c r="A231" s="11"/>
      <c r="B231" s="11"/>
      <c r="C231" s="11"/>
      <c r="D231" s="11"/>
      <c r="E231" s="11"/>
      <c r="F231" s="3">
        <f>F228/D2</f>
        <v>27016030.762589928</v>
      </c>
      <c r="G231" s="11"/>
    </row>
    <row r="232" spans="1:7">
      <c r="A232" s="11"/>
      <c r="B232" s="11"/>
      <c r="C232" s="11"/>
      <c r="D232" s="11"/>
      <c r="E232" s="11"/>
      <c r="F232" s="11" t="s">
        <v>286</v>
      </c>
      <c r="G232" s="11"/>
    </row>
    <row r="237" spans="1:7">
      <c r="D237" t="s">
        <v>25</v>
      </c>
    </row>
    <row r="238" spans="1:7">
      <c r="B238" s="7"/>
    </row>
    <row r="240" spans="1:7" ht="7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8" activePane="bottomLeft" state="frozen"/>
      <selection pane="bottomLeft" activeCell="D123" sqref="D123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513</v>
      </c>
      <c r="F2" s="11">
        <f>IF(B2&gt;0,1,0)</f>
        <v>1</v>
      </c>
      <c r="G2" s="11">
        <f>B2*(E2-F2)</f>
        <v>25600000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509</v>
      </c>
      <c r="F3" s="11">
        <f t="shared" ref="F3:F38" si="1">IF(B3&gt;0,1,0)</f>
        <v>1</v>
      </c>
      <c r="G3" s="11">
        <f t="shared" ref="G3:G23" si="2">B3*(E3-F3)</f>
        <v>1524000000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508</v>
      </c>
      <c r="F4" s="11">
        <f t="shared" si="1"/>
        <v>1</v>
      </c>
      <c r="G4" s="11">
        <f t="shared" si="2"/>
        <v>1521000000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508</v>
      </c>
      <c r="F5" s="11">
        <f t="shared" si="1"/>
        <v>1</v>
      </c>
      <c r="G5" s="11">
        <f t="shared" si="2"/>
        <v>7605000000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507</v>
      </c>
      <c r="F6" s="11">
        <f t="shared" si="1"/>
        <v>1</v>
      </c>
      <c r="G6" s="11">
        <f t="shared" si="2"/>
        <v>1518000000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506</v>
      </c>
      <c r="F7" s="11">
        <f t="shared" si="1"/>
        <v>0</v>
      </c>
      <c r="G7" s="11">
        <f t="shared" si="2"/>
        <v>-1518000000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506</v>
      </c>
      <c r="F8" s="11">
        <f t="shared" si="1"/>
        <v>0</v>
      </c>
      <c r="G8" s="11">
        <f t="shared" si="2"/>
        <v>-101200000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506</v>
      </c>
      <c r="F9" s="11">
        <f t="shared" si="1"/>
        <v>1</v>
      </c>
      <c r="G9" s="11">
        <f>B9*(E9-F9)</f>
        <v>1515000000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505</v>
      </c>
      <c r="F10" s="11">
        <f t="shared" si="1"/>
        <v>1</v>
      </c>
      <c r="G10" s="11">
        <f t="shared" si="2"/>
        <v>1512000000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505</v>
      </c>
      <c r="F11" s="11">
        <f t="shared" si="1"/>
        <v>1</v>
      </c>
      <c r="G11" s="11">
        <f t="shared" si="2"/>
        <v>12600000000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502</v>
      </c>
      <c r="F12" s="11">
        <f t="shared" si="1"/>
        <v>1</v>
      </c>
      <c r="G12" s="11">
        <f t="shared" si="2"/>
        <v>500163330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502</v>
      </c>
      <c r="F13" s="11">
        <f t="shared" si="1"/>
        <v>1</v>
      </c>
      <c r="G13" s="11">
        <f t="shared" si="2"/>
        <v>1503000000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502</v>
      </c>
      <c r="F14" s="11">
        <f t="shared" si="1"/>
        <v>1</v>
      </c>
      <c r="G14" s="11">
        <f t="shared" si="2"/>
        <v>596739096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490</v>
      </c>
      <c r="F15" s="11">
        <f t="shared" si="1"/>
        <v>1</v>
      </c>
      <c r="G15" s="11">
        <f t="shared" si="2"/>
        <v>978000000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478</v>
      </c>
      <c r="F16" s="11">
        <f t="shared" si="1"/>
        <v>1</v>
      </c>
      <c r="G16" s="11">
        <f t="shared" si="2"/>
        <v>1431000000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477</v>
      </c>
      <c r="F17" s="11">
        <f t="shared" si="1"/>
        <v>1</v>
      </c>
      <c r="G17" s="11">
        <f t="shared" si="2"/>
        <v>1428000000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476</v>
      </c>
      <c r="F18" s="11">
        <f t="shared" si="1"/>
        <v>1</v>
      </c>
      <c r="G18" s="11">
        <f t="shared" si="2"/>
        <v>902500000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461</v>
      </c>
      <c r="F19" s="11">
        <f t="shared" si="1"/>
        <v>1</v>
      </c>
      <c r="G19" s="11">
        <f t="shared" si="2"/>
        <v>370075980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460</v>
      </c>
      <c r="F20" s="11">
        <f t="shared" si="1"/>
        <v>1</v>
      </c>
      <c r="G20" s="11">
        <f t="shared" si="2"/>
        <v>1377000000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454</v>
      </c>
      <c r="F21" s="11">
        <f t="shared" si="1"/>
        <v>1</v>
      </c>
      <c r="G21" s="11">
        <f t="shared" si="2"/>
        <v>226500000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440</v>
      </c>
      <c r="F22" s="11">
        <f t="shared" si="1"/>
        <v>0</v>
      </c>
      <c r="G22" s="11">
        <f t="shared" si="2"/>
        <v>-1320000000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432</v>
      </c>
      <c r="F23" s="11">
        <f t="shared" si="1"/>
        <v>1</v>
      </c>
      <c r="G23" s="11">
        <f t="shared" si="2"/>
        <v>1293000000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432</v>
      </c>
      <c r="F24" s="11">
        <f t="shared" si="1"/>
        <v>1</v>
      </c>
      <c r="G24" s="11">
        <f>B24*(E24-F24)</f>
        <v>271893333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430</v>
      </c>
      <c r="F25" s="11">
        <f t="shared" si="1"/>
        <v>0</v>
      </c>
      <c r="G25" s="11">
        <f t="shared" ref="G25:G30" si="3">B25*(E25-F25)</f>
        <v>-1376387000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428</v>
      </c>
      <c r="F26" s="11">
        <f t="shared" si="1"/>
        <v>0</v>
      </c>
      <c r="G26" s="11">
        <f t="shared" si="3"/>
        <v>-1284385200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426</v>
      </c>
      <c r="F27" s="11">
        <f t="shared" si="1"/>
        <v>1</v>
      </c>
      <c r="G27" s="11">
        <f t="shared" si="3"/>
        <v>425000000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426</v>
      </c>
      <c r="F28" s="11">
        <f t="shared" si="1"/>
        <v>1</v>
      </c>
      <c r="G28" s="11">
        <f t="shared" si="3"/>
        <v>2550000000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426</v>
      </c>
      <c r="F29" s="11">
        <f t="shared" si="1"/>
        <v>1</v>
      </c>
      <c r="G29" s="11">
        <f t="shared" si="3"/>
        <v>2465000000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426</v>
      </c>
      <c r="F30" s="11">
        <f t="shared" si="1"/>
        <v>0</v>
      </c>
      <c r="G30" s="11">
        <f t="shared" si="3"/>
        <v>-2130000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425</v>
      </c>
      <c r="F31" s="11">
        <f t="shared" si="1"/>
        <v>0</v>
      </c>
      <c r="G31" s="11">
        <f>B31*(E31-F31)</f>
        <v>-11050000000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423</v>
      </c>
      <c r="F32" s="11">
        <f t="shared" si="1"/>
        <v>0</v>
      </c>
      <c r="G32" s="11">
        <f>B32*(E32-F32)</f>
        <v>-11082600000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404</v>
      </c>
      <c r="F33" s="11">
        <f t="shared" si="1"/>
        <v>1</v>
      </c>
      <c r="G33" s="11">
        <f>B33*(E33-F33)</f>
        <v>131783015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386</v>
      </c>
      <c r="F34" s="11">
        <f t="shared" si="1"/>
        <v>1</v>
      </c>
      <c r="G34" s="11">
        <f t="shared" ref="G34:G126" si="4">B34*(E34-F34)</f>
        <v>10934000000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386</v>
      </c>
      <c r="F35" s="11">
        <f t="shared" si="1"/>
        <v>1</v>
      </c>
      <c r="G35" s="12">
        <f t="shared" si="4"/>
        <v>4235000000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371</v>
      </c>
      <c r="F36" s="11">
        <f t="shared" si="1"/>
        <v>1</v>
      </c>
      <c r="G36" s="11">
        <f t="shared" si="4"/>
        <v>154919370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371</v>
      </c>
      <c r="F37" s="11">
        <f t="shared" si="1"/>
        <v>0</v>
      </c>
      <c r="G37" s="11">
        <f t="shared" si="4"/>
        <v>-333900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370</v>
      </c>
      <c r="F38" s="11">
        <f t="shared" si="1"/>
        <v>1</v>
      </c>
      <c r="G38" s="12">
        <f t="shared" si="4"/>
        <v>738000000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370</v>
      </c>
      <c r="F39" s="11">
        <f>IF(B39&gt;0,1,0)</f>
        <v>1</v>
      </c>
      <c r="G39" s="11">
        <f t="shared" si="4"/>
        <v>738000000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356</v>
      </c>
      <c r="F40" s="11">
        <f>IF(B40&gt;0,1,0)</f>
        <v>0</v>
      </c>
      <c r="G40" s="11">
        <f t="shared" si="4"/>
        <v>-71200000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356</v>
      </c>
      <c r="F41" s="11">
        <f>IF(B41&gt;0,1,0)</f>
        <v>0</v>
      </c>
      <c r="G41" s="11">
        <f t="shared" si="4"/>
        <v>-220720000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356</v>
      </c>
      <c r="F42" s="11">
        <f t="shared" ref="F42:F126" si="5">IF(B42&gt;0,1,0)</f>
        <v>0</v>
      </c>
      <c r="G42" s="11">
        <f t="shared" si="4"/>
        <v>-42720000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354</v>
      </c>
      <c r="F43" s="11">
        <f t="shared" si="5"/>
        <v>1</v>
      </c>
      <c r="G43" s="11">
        <f t="shared" si="4"/>
        <v>229450000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354</v>
      </c>
      <c r="F44" s="11">
        <f t="shared" si="5"/>
        <v>0</v>
      </c>
      <c r="G44" s="11">
        <f t="shared" si="4"/>
        <v>-1770000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354</v>
      </c>
      <c r="F45" s="11">
        <f t="shared" si="5"/>
        <v>1</v>
      </c>
      <c r="G45" s="11">
        <f t="shared" si="4"/>
        <v>10237000000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350</v>
      </c>
      <c r="F46" s="11">
        <f t="shared" si="5"/>
        <v>0</v>
      </c>
      <c r="G46" s="11">
        <f t="shared" si="4"/>
        <v>-70000000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347</v>
      </c>
      <c r="F47" s="11">
        <f t="shared" si="5"/>
        <v>0</v>
      </c>
      <c r="G47" s="11">
        <f t="shared" si="4"/>
        <v>-69400000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346</v>
      </c>
      <c r="F48" s="11">
        <f t="shared" si="5"/>
        <v>0</v>
      </c>
      <c r="G48" s="11">
        <f t="shared" si="4"/>
        <v>-69200000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341</v>
      </c>
      <c r="F49" s="11">
        <f t="shared" si="5"/>
        <v>1</v>
      </c>
      <c r="G49" s="11">
        <f t="shared" si="4"/>
        <v>1020000000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341</v>
      </c>
      <c r="F50" s="11">
        <f t="shared" si="5"/>
        <v>1</v>
      </c>
      <c r="G50" s="12">
        <f t="shared" si="4"/>
        <v>1020000000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340</v>
      </c>
      <c r="F51" s="11">
        <f t="shared" si="5"/>
        <v>1</v>
      </c>
      <c r="G51" s="11">
        <f t="shared" si="4"/>
        <v>259605183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340</v>
      </c>
      <c r="F52" s="11">
        <f t="shared" si="5"/>
        <v>0</v>
      </c>
      <c r="G52" s="11">
        <f t="shared" si="4"/>
        <v>-68000000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333</v>
      </c>
      <c r="F53" s="11">
        <f t="shared" si="5"/>
        <v>0</v>
      </c>
      <c r="G53" s="11">
        <f t="shared" si="4"/>
        <v>-133366500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324</v>
      </c>
      <c r="F54" s="11">
        <f t="shared" si="5"/>
        <v>0</v>
      </c>
      <c r="G54" s="11">
        <f t="shared" si="4"/>
        <v>-324128304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318</v>
      </c>
      <c r="F55" s="11">
        <f t="shared" si="5"/>
        <v>0</v>
      </c>
      <c r="G55" s="11">
        <f t="shared" si="4"/>
        <v>-12720000000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309</v>
      </c>
      <c r="F56" s="11">
        <f t="shared" si="5"/>
        <v>1</v>
      </c>
      <c r="G56" s="11">
        <f t="shared" si="4"/>
        <v>266620816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282</v>
      </c>
      <c r="F57" s="11">
        <f t="shared" si="5"/>
        <v>0</v>
      </c>
      <c r="G57" s="11">
        <f t="shared" si="4"/>
        <v>-14156400000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281</v>
      </c>
      <c r="F58" s="11">
        <f t="shared" si="5"/>
        <v>0</v>
      </c>
      <c r="G58" s="11">
        <f t="shared" si="4"/>
        <v>-3428340500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278</v>
      </c>
      <c r="F59" s="11">
        <f t="shared" si="5"/>
        <v>1</v>
      </c>
      <c r="G59" s="11">
        <f t="shared" si="4"/>
        <v>148168962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277</v>
      </c>
      <c r="F60" s="11">
        <f t="shared" si="5"/>
        <v>0</v>
      </c>
      <c r="G60" s="11">
        <f t="shared" si="4"/>
        <v>-93626000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275</v>
      </c>
      <c r="F61" s="11">
        <f t="shared" si="5"/>
        <v>0</v>
      </c>
      <c r="G61" s="11">
        <f t="shared" si="4"/>
        <v>-41250000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271</v>
      </c>
      <c r="F62" s="11">
        <f t="shared" si="5"/>
        <v>0</v>
      </c>
      <c r="G62" s="11">
        <f t="shared" si="4"/>
        <v>-27100000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267</v>
      </c>
      <c r="F63" s="11">
        <f t="shared" si="5"/>
        <v>0</v>
      </c>
      <c r="G63" s="11">
        <f t="shared" si="4"/>
        <v>-53400000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267</v>
      </c>
      <c r="F64" s="11">
        <f t="shared" si="5"/>
        <v>0</v>
      </c>
      <c r="G64" s="11">
        <f t="shared" si="4"/>
        <v>-23229000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263</v>
      </c>
      <c r="F65" s="11">
        <f t="shared" si="5"/>
        <v>0</v>
      </c>
      <c r="G65" s="11">
        <f t="shared" si="4"/>
        <v>-7224610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262</v>
      </c>
      <c r="F66" s="11">
        <f t="shared" si="5"/>
        <v>0</v>
      </c>
      <c r="G66" s="11">
        <f t="shared" si="4"/>
        <v>-87508000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257</v>
      </c>
      <c r="F67" s="11">
        <f t="shared" si="5"/>
        <v>0</v>
      </c>
      <c r="G67" s="11">
        <f t="shared" si="4"/>
        <v>-5140000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256</v>
      </c>
      <c r="F68" s="11">
        <f t="shared" si="5"/>
        <v>0</v>
      </c>
      <c r="G68" s="11">
        <f t="shared" si="4"/>
        <v>-76928000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256</v>
      </c>
      <c r="F69" s="11">
        <f t="shared" si="5"/>
        <v>0</v>
      </c>
      <c r="G69" s="11">
        <f t="shared" si="4"/>
        <v>-25600000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251</v>
      </c>
      <c r="F70" s="11">
        <f t="shared" si="5"/>
        <v>0</v>
      </c>
      <c r="G70" s="11">
        <f t="shared" si="4"/>
        <v>-50200000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247</v>
      </c>
      <c r="F71" s="11">
        <f t="shared" si="5"/>
        <v>1</v>
      </c>
      <c r="G71" s="11">
        <f t="shared" si="4"/>
        <v>3785694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247</v>
      </c>
      <c r="F72" s="11">
        <f t="shared" si="5"/>
        <v>1</v>
      </c>
      <c r="G72" s="11">
        <f t="shared" si="4"/>
        <v>984000000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247</v>
      </c>
      <c r="F73" s="11">
        <f t="shared" si="5"/>
        <v>1</v>
      </c>
      <c r="G73" s="11">
        <f t="shared" si="4"/>
        <v>639600000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247</v>
      </c>
      <c r="F74" s="11">
        <f t="shared" si="5"/>
        <v>1</v>
      </c>
      <c r="G74" s="11">
        <f t="shared" si="4"/>
        <v>738000000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244</v>
      </c>
      <c r="F75" s="11">
        <f t="shared" si="5"/>
        <v>0</v>
      </c>
      <c r="G75" s="11">
        <f t="shared" si="4"/>
        <v>-48800000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241</v>
      </c>
      <c r="F76" s="11">
        <f t="shared" si="5"/>
        <v>0</v>
      </c>
      <c r="G76" s="11">
        <f t="shared" si="4"/>
        <v>-482168700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241</v>
      </c>
      <c r="F77" s="11">
        <f t="shared" si="5"/>
        <v>0</v>
      </c>
      <c r="G77" s="11">
        <f t="shared" si="4"/>
        <v>-48200000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237</v>
      </c>
      <c r="F78" s="11">
        <f t="shared" si="5"/>
        <v>1</v>
      </c>
      <c r="G78" s="11">
        <f t="shared" si="4"/>
        <v>472000000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229</v>
      </c>
      <c r="F79" s="11">
        <f t="shared" si="5"/>
        <v>0</v>
      </c>
      <c r="G79" s="11">
        <f t="shared" si="4"/>
        <v>-229114500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229</v>
      </c>
      <c r="F80" s="11">
        <f t="shared" si="5"/>
        <v>0</v>
      </c>
      <c r="G80" s="11">
        <f t="shared" si="4"/>
        <v>-32506550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226</v>
      </c>
      <c r="F81" s="11">
        <f t="shared" si="5"/>
        <v>0</v>
      </c>
      <c r="G81" s="11">
        <f t="shared" si="4"/>
        <v>-203513000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216</v>
      </c>
      <c r="F82" s="11">
        <f t="shared" si="5"/>
        <v>1</v>
      </c>
      <c r="G82" s="11">
        <f t="shared" si="4"/>
        <v>17468965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194</v>
      </c>
      <c r="F83" s="11">
        <f t="shared" si="5"/>
        <v>1</v>
      </c>
      <c r="G83" s="11">
        <f t="shared" si="4"/>
        <v>9650000000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193</v>
      </c>
      <c r="F84" s="11">
        <f t="shared" si="5"/>
        <v>1</v>
      </c>
      <c r="G84" s="11">
        <f t="shared" si="4"/>
        <v>5760000000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193</v>
      </c>
      <c r="F85" s="11">
        <f t="shared" si="5"/>
        <v>0</v>
      </c>
      <c r="G85" s="11">
        <f t="shared" si="4"/>
        <v>-13992500000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192</v>
      </c>
      <c r="F86" s="11">
        <f t="shared" si="5"/>
        <v>0</v>
      </c>
      <c r="G86" s="11">
        <f t="shared" si="4"/>
        <v>-53952000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187</v>
      </c>
      <c r="F87" s="11">
        <f t="shared" si="5"/>
        <v>1</v>
      </c>
      <c r="G87" s="11">
        <f t="shared" si="4"/>
        <v>465000000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186</v>
      </c>
      <c r="F88" s="11">
        <f t="shared" si="5"/>
        <v>1</v>
      </c>
      <c r="G88" s="11">
        <f t="shared" si="4"/>
        <v>14492900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181</v>
      </c>
      <c r="F89" s="11">
        <f t="shared" si="5"/>
        <v>1</v>
      </c>
      <c r="G89" s="11">
        <f t="shared" si="4"/>
        <v>2700000000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156</v>
      </c>
      <c r="F90" s="11">
        <f t="shared" si="5"/>
        <v>1</v>
      </c>
      <c r="G90" s="11">
        <f t="shared" si="4"/>
        <v>37951130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127</v>
      </c>
      <c r="F91" s="11">
        <f t="shared" si="5"/>
        <v>1</v>
      </c>
      <c r="G91" s="11">
        <f t="shared" si="4"/>
        <v>34291530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97</v>
      </c>
      <c r="F92" s="11">
        <f t="shared" si="5"/>
        <v>1</v>
      </c>
      <c r="G92" s="11">
        <f t="shared" si="4"/>
        <v>288000000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97</v>
      </c>
      <c r="F93" s="11">
        <f t="shared" si="5"/>
        <v>1</v>
      </c>
      <c r="G93" s="11">
        <f t="shared" si="4"/>
        <v>26340960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96</v>
      </c>
      <c r="F94" s="11">
        <f t="shared" si="5"/>
        <v>1</v>
      </c>
      <c r="G94" s="11">
        <f t="shared" si="4"/>
        <v>522500000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95</v>
      </c>
      <c r="F95" s="11">
        <f t="shared" si="5"/>
        <v>1</v>
      </c>
      <c r="G95" s="11">
        <f t="shared" si="4"/>
        <v>282000000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94</v>
      </c>
      <c r="F96" s="11">
        <f t="shared" si="5"/>
        <v>1</v>
      </c>
      <c r="G96" s="11">
        <f t="shared" si="4"/>
        <v>279000000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93</v>
      </c>
      <c r="F97" s="11">
        <f t="shared" si="5"/>
        <v>1</v>
      </c>
      <c r="G97" s="11">
        <f t="shared" si="4"/>
        <v>276000000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92</v>
      </c>
      <c r="F98" s="11">
        <f t="shared" si="5"/>
        <v>1</v>
      </c>
      <c r="G98" s="11">
        <f t="shared" si="4"/>
        <v>273000000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91</v>
      </c>
      <c r="F99" s="11">
        <f t="shared" si="5"/>
        <v>1</v>
      </c>
      <c r="G99" s="11">
        <f t="shared" si="4"/>
        <v>270000000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89</v>
      </c>
      <c r="F100" s="11">
        <f t="shared" si="5"/>
        <v>1</v>
      </c>
      <c r="G100" s="11">
        <f t="shared" si="4"/>
        <v>87956000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88</v>
      </c>
      <c r="F101" s="11">
        <f t="shared" si="5"/>
        <v>0</v>
      </c>
      <c r="G101" s="11">
        <f t="shared" si="4"/>
        <v>-174829600</v>
      </c>
    </row>
    <row r="102" spans="1:7" ht="30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67</v>
      </c>
      <c r="F102" s="11">
        <f t="shared" si="5"/>
        <v>1</v>
      </c>
      <c r="G102" s="11">
        <f t="shared" si="4"/>
        <v>198000000</v>
      </c>
    </row>
    <row r="103" spans="1:7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67</v>
      </c>
      <c r="F103" s="11">
        <f t="shared" si="5"/>
        <v>1</v>
      </c>
      <c r="G103" s="11">
        <f t="shared" si="4"/>
        <v>19503000</v>
      </c>
    </row>
    <row r="104" spans="1:7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52</v>
      </c>
      <c r="F104" s="11">
        <f t="shared" si="5"/>
        <v>0</v>
      </c>
      <c r="G104" s="11">
        <f t="shared" si="4"/>
        <v>-520000</v>
      </c>
    </row>
    <row r="105" spans="1:7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46</v>
      </c>
      <c r="F105" s="11">
        <f t="shared" si="5"/>
        <v>1</v>
      </c>
      <c r="G105" s="11">
        <f t="shared" si="4"/>
        <v>89955000</v>
      </c>
    </row>
    <row r="106" spans="1:7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41</v>
      </c>
      <c r="F106" s="11">
        <f t="shared" si="5"/>
        <v>0</v>
      </c>
      <c r="G106" s="11">
        <f t="shared" si="4"/>
        <v>-2460000000</v>
      </c>
    </row>
    <row r="107" spans="1:7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41</v>
      </c>
      <c r="F107" s="11">
        <f t="shared" si="5"/>
        <v>1</v>
      </c>
      <c r="G107" s="11">
        <f t="shared" si="4"/>
        <v>234000000</v>
      </c>
    </row>
    <row r="108" spans="1:7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40</v>
      </c>
      <c r="F108" s="11">
        <f t="shared" si="5"/>
        <v>1</v>
      </c>
      <c r="G108" s="11">
        <f t="shared" si="4"/>
        <v>117000000</v>
      </c>
    </row>
    <row r="109" spans="1:7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39</v>
      </c>
      <c r="F109" s="11">
        <f t="shared" si="5"/>
        <v>1</v>
      </c>
      <c r="G109" s="11">
        <f t="shared" si="4"/>
        <v>76000000</v>
      </c>
    </row>
    <row r="110" spans="1:7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39</v>
      </c>
      <c r="F110" s="11">
        <f t="shared" si="5"/>
        <v>0</v>
      </c>
      <c r="G110" s="11">
        <f t="shared" si="4"/>
        <v>-195000000</v>
      </c>
    </row>
    <row r="111" spans="1:7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38</v>
      </c>
      <c r="F111" s="11">
        <f t="shared" si="5"/>
        <v>1</v>
      </c>
      <c r="G111" s="11">
        <f t="shared" si="4"/>
        <v>15268716</v>
      </c>
    </row>
    <row r="112" spans="1:7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30</v>
      </c>
      <c r="F112" s="11">
        <f t="shared" si="5"/>
        <v>1</v>
      </c>
      <c r="G112" s="11">
        <f t="shared" si="4"/>
        <v>1218000000</v>
      </c>
    </row>
    <row r="113" spans="1:7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23</v>
      </c>
      <c r="F113" s="11">
        <f t="shared" si="5"/>
        <v>0</v>
      </c>
      <c r="G113" s="11">
        <f t="shared" si="4"/>
        <v>-575000000</v>
      </c>
    </row>
    <row r="114" spans="1:7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22</v>
      </c>
      <c r="F114" s="11">
        <f t="shared" si="5"/>
        <v>0</v>
      </c>
      <c r="G114" s="11">
        <f t="shared" si="4"/>
        <v>-4400000</v>
      </c>
    </row>
    <row r="115" spans="1:7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20</v>
      </c>
      <c r="F115" s="11">
        <f t="shared" si="5"/>
        <v>0</v>
      </c>
      <c r="G115" s="11">
        <f t="shared" si="4"/>
        <v>-360000000</v>
      </c>
    </row>
    <row r="116" spans="1:7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19</v>
      </c>
      <c r="F116" s="11">
        <f t="shared" si="5"/>
        <v>0</v>
      </c>
      <c r="G116" s="11">
        <f t="shared" si="4"/>
        <v>-47500000</v>
      </c>
    </row>
    <row r="117" spans="1:7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9</v>
      </c>
      <c r="F117" s="11">
        <f t="shared" si="5"/>
        <v>1</v>
      </c>
      <c r="G117" s="11">
        <f t="shared" si="4"/>
        <v>4760000</v>
      </c>
    </row>
    <row r="118" spans="1:7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7</v>
      </c>
      <c r="F118" s="11">
        <f t="shared" si="5"/>
        <v>1</v>
      </c>
      <c r="G118" s="11">
        <f t="shared" si="4"/>
        <v>824004</v>
      </c>
    </row>
    <row r="119" spans="1:7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5</v>
      </c>
      <c r="F119" s="11">
        <f t="shared" si="5"/>
        <v>0</v>
      </c>
      <c r="G119" s="11">
        <f t="shared" si="4"/>
        <v>-16004500</v>
      </c>
    </row>
    <row r="120" spans="1:7">
      <c r="A120" s="11" t="s">
        <v>1269</v>
      </c>
      <c r="B120" s="38">
        <v>16276000</v>
      </c>
      <c r="C120" s="73" t="s">
        <v>1271</v>
      </c>
      <c r="D120" s="11">
        <v>3</v>
      </c>
      <c r="E120" s="11">
        <f t="shared" si="6"/>
        <v>4</v>
      </c>
      <c r="F120" s="11">
        <f t="shared" si="5"/>
        <v>1</v>
      </c>
      <c r="G120" s="11">
        <f t="shared" si="4"/>
        <v>48828000</v>
      </c>
    </row>
    <row r="121" spans="1:7">
      <c r="A121" s="11" t="s">
        <v>1285</v>
      </c>
      <c r="B121" s="38">
        <v>3000000</v>
      </c>
      <c r="C121" s="73" t="s">
        <v>727</v>
      </c>
      <c r="D121" s="11">
        <v>0</v>
      </c>
      <c r="E121" s="11">
        <f t="shared" si="6"/>
        <v>1</v>
      </c>
      <c r="F121" s="11">
        <f t="shared" si="5"/>
        <v>1</v>
      </c>
      <c r="G121" s="11">
        <f t="shared" si="4"/>
        <v>0</v>
      </c>
    </row>
    <row r="122" spans="1:7">
      <c r="A122" s="11" t="s">
        <v>1285</v>
      </c>
      <c r="B122" s="38">
        <v>4975000</v>
      </c>
      <c r="C122" s="73" t="s">
        <v>1286</v>
      </c>
      <c r="D122" s="11">
        <v>1</v>
      </c>
      <c r="E122" s="11">
        <f t="shared" si="6"/>
        <v>1</v>
      </c>
      <c r="F122" s="11">
        <f t="shared" si="5"/>
        <v>1</v>
      </c>
      <c r="G122" s="11">
        <f t="shared" si="4"/>
        <v>0</v>
      </c>
    </row>
    <row r="123" spans="1:7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>
      <c r="A127" s="11"/>
      <c r="B127" s="29">
        <f>SUM(B2:B126)</f>
        <v>25809895</v>
      </c>
      <c r="C127" s="11"/>
      <c r="D127" s="11"/>
      <c r="E127" s="11"/>
      <c r="F127" s="11"/>
      <c r="G127" s="29">
        <f>SUM(G2:G126)</f>
        <v>21569049120</v>
      </c>
    </row>
    <row r="128" spans="1:7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>
      <c r="A129" s="11"/>
      <c r="B129" s="11"/>
      <c r="C129" s="11"/>
      <c r="D129" s="11"/>
      <c r="E129" s="11"/>
      <c r="F129" s="11"/>
      <c r="G129" s="11"/>
    </row>
    <row r="130" spans="1:7">
      <c r="A130" s="11"/>
      <c r="B130" s="11"/>
      <c r="C130" s="11"/>
      <c r="D130" s="11"/>
      <c r="E130" s="11"/>
      <c r="F130" s="11"/>
      <c r="G130" s="3">
        <f>G127/E2</f>
        <v>42044930.058479533</v>
      </c>
    </row>
    <row r="131" spans="1:7">
      <c r="A131" s="11"/>
      <c r="B131" s="11"/>
      <c r="C131" s="11"/>
      <c r="D131" s="11"/>
      <c r="E131" s="11"/>
      <c r="F131" s="11"/>
      <c r="G131" s="11" t="s">
        <v>286</v>
      </c>
    </row>
    <row r="134" spans="1:7" ht="30">
      <c r="B134" s="72" t="s">
        <v>857</v>
      </c>
    </row>
    <row r="135" spans="1:7">
      <c r="B135" s="7"/>
    </row>
    <row r="137" spans="1:7">
      <c r="B137" s="7"/>
    </row>
    <row r="138" spans="1:7">
      <c r="G138" t="s">
        <v>574</v>
      </c>
    </row>
    <row r="139" spans="1:7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D1" zoomScaleNormal="100" workbookViewId="0">
      <selection activeCell="L20" sqref="L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89305126</v>
      </c>
      <c r="G16" s="101">
        <f t="shared" si="0"/>
        <v>7830784</v>
      </c>
      <c r="H16" s="11"/>
      <c r="K16" s="19" t="s">
        <v>299</v>
      </c>
      <c r="L16" s="43">
        <f>'مسکن ایلیا'!B228</f>
        <v>2741544</v>
      </c>
      <c r="M16" s="2" t="s">
        <v>753</v>
      </c>
      <c r="N16" s="3">
        <f>'مسکن مریم یاران'!B127</f>
        <v>25809895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-10430900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123000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10430900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35000</v>
      </c>
      <c r="M28" s="118"/>
      <c r="N28" s="119"/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26700</v>
      </c>
      <c r="M29" s="118"/>
      <c r="N29" s="119"/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89305126</v>
      </c>
      <c r="M31" s="2"/>
      <c r="N31" s="3">
        <f>SUM(N16:N26)</f>
        <v>156931357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2927726</v>
      </c>
      <c r="M32" s="2"/>
      <c r="N32" s="3">
        <f>N16+N17+N22</f>
        <v>26300457</v>
      </c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146305126</v>
      </c>
      <c r="M33" s="3"/>
      <c r="N33" s="2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2900000</v>
      </c>
      <c r="P38" s="118" t="s">
        <v>1187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21000000</v>
      </c>
      <c r="P39" s="118" t="s">
        <v>1188</v>
      </c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5000000</v>
      </c>
      <c r="P42" s="118" t="s">
        <v>1275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131100000</v>
      </c>
      <c r="P56" s="56" t="s">
        <v>1202</v>
      </c>
    </row>
    <row r="57" spans="1:16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>
      <c r="E63" s="26"/>
      <c r="K63" s="2" t="s">
        <v>328</v>
      </c>
      <c r="L63" s="3">
        <f>L62/30</f>
        <v>104444.44444446666</v>
      </c>
    </row>
    <row r="64" spans="1:16">
      <c r="E64" s="26"/>
    </row>
    <row r="66" spans="1:28">
      <c r="O66" t="s">
        <v>1246</v>
      </c>
    </row>
    <row r="67" spans="1:28">
      <c r="A67" t="s">
        <v>25</v>
      </c>
      <c r="O67" t="s">
        <v>1247</v>
      </c>
    </row>
    <row r="69" spans="1:28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>
      <c r="K76" s="47">
        <v>75000</v>
      </c>
      <c r="L76" s="48" t="s">
        <v>791</v>
      </c>
      <c r="AA76" t="s">
        <v>1255</v>
      </c>
    </row>
    <row r="77" spans="1:28">
      <c r="K77" s="47">
        <v>450000</v>
      </c>
      <c r="L77" s="48" t="s">
        <v>793</v>
      </c>
    </row>
    <row r="78" spans="1:28">
      <c r="K78" s="47">
        <v>500000</v>
      </c>
      <c r="L78" s="48" t="s">
        <v>564</v>
      </c>
      <c r="AA78" t="s">
        <v>1256</v>
      </c>
    </row>
    <row r="79" spans="1:28">
      <c r="K79" s="47">
        <v>50000</v>
      </c>
      <c r="L79" s="48" t="s">
        <v>796</v>
      </c>
      <c r="AA79" s="1">
        <f>AA75*300000/365000000</f>
        <v>973972.60273972608</v>
      </c>
    </row>
    <row r="80" spans="1:28">
      <c r="K80" s="47">
        <v>140000</v>
      </c>
      <c r="L80" s="48" t="s">
        <v>314</v>
      </c>
    </row>
    <row r="81" spans="11:12">
      <c r="K81" s="47"/>
      <c r="L81" s="48" t="s">
        <v>25</v>
      </c>
    </row>
    <row r="82" spans="11:12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433</v>
      </c>
      <c r="F2">
        <v>1</v>
      </c>
      <c r="G2">
        <f>B2*(E2-F2)</f>
        <v>21600000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427</v>
      </c>
      <c r="F3">
        <v>1</v>
      </c>
      <c r="G3">
        <f t="shared" ref="G3:G21" si="1">B3*(E3-F3)</f>
        <v>6390000000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425</v>
      </c>
      <c r="F4">
        <v>0</v>
      </c>
      <c r="G4">
        <f t="shared" si="1"/>
        <v>-1275000000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424</v>
      </c>
      <c r="F5">
        <v>0</v>
      </c>
      <c r="G5">
        <f t="shared" si="1"/>
        <v>-1357181600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422</v>
      </c>
      <c r="F6">
        <v>0</v>
      </c>
      <c r="G6">
        <f t="shared" si="1"/>
        <v>-1266379800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420</v>
      </c>
      <c r="F7">
        <v>0</v>
      </c>
      <c r="G7">
        <f t="shared" si="1"/>
        <v>-2438478000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398</v>
      </c>
      <c r="F8">
        <v>0</v>
      </c>
      <c r="G8">
        <f t="shared" si="1"/>
        <v>21657966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126</v>
      </c>
      <c r="F9">
        <v>1</v>
      </c>
      <c r="G9">
        <f>B9*(E9-F9)</f>
        <v>-10000000</v>
      </c>
    </row>
    <row r="10" spans="1:7">
      <c r="A10" t="s">
        <v>894</v>
      </c>
      <c r="B10" s="3">
        <v>850000</v>
      </c>
      <c r="C10" t="s">
        <v>900</v>
      </c>
      <c r="D10">
        <v>14</v>
      </c>
      <c r="E10">
        <f t="shared" si="0"/>
        <v>61</v>
      </c>
      <c r="F10">
        <v>1</v>
      </c>
      <c r="G10">
        <f t="shared" si="1"/>
        <v>51000000</v>
      </c>
    </row>
    <row r="11" spans="1:7">
      <c r="A11" t="s">
        <v>916</v>
      </c>
      <c r="B11" s="3">
        <v>-700000</v>
      </c>
      <c r="C11" t="s">
        <v>926</v>
      </c>
      <c r="D11">
        <v>6</v>
      </c>
      <c r="E11">
        <f t="shared" si="0"/>
        <v>47</v>
      </c>
      <c r="F11">
        <v>1</v>
      </c>
      <c r="G11">
        <f t="shared" si="1"/>
        <v>-32200000</v>
      </c>
    </row>
    <row r="12" spans="1:7">
      <c r="A12" t="s">
        <v>924</v>
      </c>
      <c r="B12" s="3">
        <v>1000000</v>
      </c>
      <c r="C12" t="s">
        <v>927</v>
      </c>
      <c r="D12">
        <v>8</v>
      </c>
      <c r="E12">
        <f t="shared" si="0"/>
        <v>41</v>
      </c>
      <c r="F12">
        <v>1</v>
      </c>
      <c r="G12">
        <f t="shared" si="1"/>
        <v>40000000</v>
      </c>
    </row>
    <row r="13" spans="1:7">
      <c r="A13" t="s">
        <v>1050</v>
      </c>
      <c r="B13" s="3">
        <v>4857</v>
      </c>
      <c r="C13" t="s">
        <v>475</v>
      </c>
      <c r="D13">
        <v>1</v>
      </c>
      <c r="E13">
        <f t="shared" si="0"/>
        <v>33</v>
      </c>
      <c r="F13">
        <v>1</v>
      </c>
      <c r="G13">
        <f t="shared" si="1"/>
        <v>155424</v>
      </c>
    </row>
    <row r="14" spans="1:7">
      <c r="A14" t="s">
        <v>1056</v>
      </c>
      <c r="B14" s="3">
        <v>-191000</v>
      </c>
      <c r="C14" t="s">
        <v>926</v>
      </c>
      <c r="D14">
        <v>15</v>
      </c>
      <c r="E14">
        <f t="shared" si="0"/>
        <v>32</v>
      </c>
      <c r="F14">
        <v>1</v>
      </c>
      <c r="G14">
        <f t="shared" si="1"/>
        <v>-5921000</v>
      </c>
    </row>
    <row r="15" spans="1:7">
      <c r="A15" t="s">
        <v>1110</v>
      </c>
      <c r="B15" s="3">
        <v>-200000</v>
      </c>
      <c r="C15" t="s">
        <v>814</v>
      </c>
      <c r="D15">
        <v>16</v>
      </c>
      <c r="E15">
        <f t="shared" si="0"/>
        <v>17</v>
      </c>
      <c r="F15">
        <v>1</v>
      </c>
      <c r="G15">
        <f t="shared" si="1"/>
        <v>-3200000</v>
      </c>
    </row>
    <row r="16" spans="1:7">
      <c r="A16" t="s">
        <v>1281</v>
      </c>
      <c r="B16" s="3">
        <v>-700000</v>
      </c>
      <c r="C16" t="s">
        <v>1282</v>
      </c>
      <c r="D16">
        <v>1</v>
      </c>
      <c r="E16">
        <f t="shared" si="0"/>
        <v>1</v>
      </c>
      <c r="F16">
        <v>1</v>
      </c>
      <c r="G16">
        <f t="shared" si="1"/>
        <v>0</v>
      </c>
    </row>
    <row r="17" spans="2:7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>
      <c r="D24" t="s">
        <v>25</v>
      </c>
    </row>
    <row r="27" spans="2:7">
      <c r="B27" s="7">
        <f>SUM(B2:B25)</f>
        <v>80574</v>
      </c>
      <c r="G27" s="7">
        <f>SUM(G2:G21)</f>
        <v>136052990</v>
      </c>
    </row>
    <row r="28" spans="2:7">
      <c r="B28" t="s">
        <v>283</v>
      </c>
      <c r="G28" t="s">
        <v>284</v>
      </c>
    </row>
    <row r="30" spans="2:7">
      <c r="G30" s="3">
        <f>G27/E2</f>
        <v>314210.13856812933</v>
      </c>
    </row>
    <row r="31" spans="2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1"/>
        <v>500000</v>
      </c>
      <c r="D8" s="18"/>
      <c r="F8" s="18">
        <f t="shared" si="2"/>
        <v>0</v>
      </c>
    </row>
    <row r="9" spans="1:21">
      <c r="B9" s="18"/>
      <c r="C9" s="18">
        <f t="shared" si="1"/>
        <v>500000</v>
      </c>
      <c r="D9" s="18"/>
      <c r="F9" s="18">
        <f t="shared" si="2"/>
        <v>0</v>
      </c>
    </row>
    <row r="10" spans="1:21">
      <c r="B10" s="18"/>
      <c r="C10" s="18">
        <f t="shared" si="1"/>
        <v>500000</v>
      </c>
      <c r="D10" s="18"/>
      <c r="F10" s="18">
        <f t="shared" si="2"/>
        <v>0</v>
      </c>
    </row>
    <row r="11" spans="1:21">
      <c r="B11" s="18"/>
      <c r="C11" s="18">
        <f t="shared" si="1"/>
        <v>500000</v>
      </c>
      <c r="D11" s="18"/>
      <c r="F11" s="18"/>
    </row>
    <row r="12" spans="1:21" ht="4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 t="shared" ref="Q74:Q76" si="7">O74*P74</f>
        <v>750</v>
      </c>
    </row>
    <row r="75" spans="15:17">
      <c r="O75">
        <v>45</v>
      </c>
      <c r="P75">
        <v>5.5</v>
      </c>
      <c r="Q75">
        <f t="shared" si="7"/>
        <v>247.5</v>
      </c>
    </row>
    <row r="76" spans="15:17">
      <c r="O76">
        <v>15</v>
      </c>
      <c r="P76">
        <v>10</v>
      </c>
      <c r="Q76">
        <f t="shared" si="7"/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2018-04-26T07:17:34Z</dcterms:modified>
</cp:coreProperties>
</file>