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1" activeTab="38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S32" i="18"/>
  <c r="S31" i="18"/>
  <c r="S29" i="18"/>
  <c r="N34" i="18" l="1"/>
  <c r="Q79" i="18" l="1"/>
  <c r="P77" i="18"/>
  <c r="P81" i="18"/>
  <c r="S72" i="18"/>
  <c r="R69" i="18"/>
  <c r="S30" i="18" l="1"/>
  <c r="U28" i="18" l="1"/>
  <c r="AC15" i="33" l="1"/>
  <c r="N28" i="18"/>
  <c r="Q35" i="18" s="1"/>
  <c r="K176" i="20" l="1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175" i="20" l="1"/>
  <c r="K175" i="20"/>
  <c r="I174" i="20"/>
  <c r="J174" i="20"/>
  <c r="I175" i="20"/>
  <c r="N52" i="18"/>
  <c r="B196" i="13" l="1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I2" i="45"/>
  <c r="I25" i="45" s="1"/>
  <c r="S12" i="44"/>
  <c r="R12" i="44"/>
  <c r="Q12" i="44"/>
  <c r="I30" i="45" l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<sst xmlns="http://schemas.openxmlformats.org/spreadsheetml/2006/main" count="8570" uniqueCount="4096">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</sst>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4" workbookViewId="0">
      <selection activeCell="E51" sqref="E5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64997</v>
      </c>
      <c r="C24" s="119">
        <f>SUM(C2:C22)</f>
        <v>7835443</v>
      </c>
      <c r="D24" s="119">
        <f>SUM(D2:D22)</f>
        <v>-7770446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2669910</v>
      </c>
      <c r="H25" s="18">
        <f>SUM(H2:H23)</f>
        <v>235063290</v>
      </c>
      <c r="I25" s="18">
        <f>SUM(I2:I23)</f>
        <v>-232393380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52824.991853657986</v>
      </c>
      <c r="I30" s="18">
        <f>G30*I25/G25</f>
        <v>-52224.991853657986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32750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f>SUM(D30:D62)</f>
        <v>-12330340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76" sqref="F17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848</v>
      </c>
      <c r="H2" s="36">
        <f>IF(B2&gt;0,1,0)</f>
        <v>1</v>
      </c>
      <c r="I2" s="11">
        <f>B2*(G2-H2)</f>
        <v>14144900</v>
      </c>
      <c r="J2" s="53">
        <f>C2*(G2-H2)</f>
        <v>14144900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847</v>
      </c>
      <c r="H3" s="36">
        <f t="shared" ref="H3:H66" si="2">IF(B3&gt;0,1,0)</f>
        <v>1</v>
      </c>
      <c r="I3" s="11">
        <f t="shared" ref="I3:I66" si="3">B3*(G3-H3)</f>
        <v>16835400000</v>
      </c>
      <c r="J3" s="53">
        <f t="shared" ref="J3:J66" si="4">C3*(G3-H3)</f>
        <v>9633402000</v>
      </c>
      <c r="K3" s="53">
        <f t="shared" ref="K3:K66" si="5">D3*(G3-H3)</f>
        <v>7201998000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847</v>
      </c>
      <c r="H4" s="36">
        <f t="shared" si="2"/>
        <v>0</v>
      </c>
      <c r="I4" s="11">
        <f t="shared" si="3"/>
        <v>0</v>
      </c>
      <c r="J4" s="53">
        <f t="shared" si="4"/>
        <v>7199500</v>
      </c>
      <c r="K4" s="53">
        <f t="shared" si="5"/>
        <v>-7199500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845</v>
      </c>
      <c r="H5" s="36">
        <f t="shared" si="2"/>
        <v>1</v>
      </c>
      <c r="I5" s="11">
        <f t="shared" si="3"/>
        <v>1688000000</v>
      </c>
      <c r="J5" s="53">
        <f t="shared" si="4"/>
        <v>0</v>
      </c>
      <c r="K5" s="53">
        <f t="shared" si="5"/>
        <v>1688000000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838</v>
      </c>
      <c r="H6" s="36">
        <f t="shared" si="2"/>
        <v>0</v>
      </c>
      <c r="I6" s="11">
        <f t="shared" si="3"/>
        <v>-4190000</v>
      </c>
      <c r="J6" s="53">
        <f t="shared" si="4"/>
        <v>0</v>
      </c>
      <c r="K6" s="53">
        <f t="shared" si="5"/>
        <v>-4190000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834</v>
      </c>
      <c r="H7" s="36">
        <f t="shared" si="2"/>
        <v>0</v>
      </c>
      <c r="I7" s="11">
        <f t="shared" si="3"/>
        <v>-1001217000</v>
      </c>
      <c r="J7" s="53">
        <f t="shared" si="4"/>
        <v>0</v>
      </c>
      <c r="K7" s="53">
        <f t="shared" si="5"/>
        <v>-1001217000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833</v>
      </c>
      <c r="H8" s="36">
        <f t="shared" si="2"/>
        <v>0</v>
      </c>
      <c r="I8" s="11">
        <f t="shared" si="3"/>
        <v>-166600000</v>
      </c>
      <c r="J8" s="53">
        <f t="shared" si="4"/>
        <v>0</v>
      </c>
      <c r="K8" s="53">
        <f t="shared" si="5"/>
        <v>-166600000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831</v>
      </c>
      <c r="H9" s="36">
        <f t="shared" si="2"/>
        <v>0</v>
      </c>
      <c r="I9" s="11">
        <f t="shared" si="3"/>
        <v>-586270500</v>
      </c>
      <c r="J9" s="53">
        <f t="shared" si="4"/>
        <v>0</v>
      </c>
      <c r="K9" s="53">
        <f t="shared" si="5"/>
        <v>-586270500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822</v>
      </c>
      <c r="H10" s="36">
        <f t="shared" si="2"/>
        <v>0</v>
      </c>
      <c r="I10" s="11">
        <f t="shared" si="3"/>
        <v>-164400000</v>
      </c>
      <c r="J10" s="53">
        <f t="shared" si="4"/>
        <v>0</v>
      </c>
      <c r="K10" s="53">
        <f t="shared" si="5"/>
        <v>-164400000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822</v>
      </c>
      <c r="H11" s="36">
        <f t="shared" si="2"/>
        <v>1</v>
      </c>
      <c r="I11" s="11">
        <f t="shared" si="3"/>
        <v>821000000</v>
      </c>
      <c r="J11" s="53">
        <f t="shared" si="4"/>
        <v>0</v>
      </c>
      <c r="K11" s="53">
        <f t="shared" si="5"/>
        <v>821000000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818</v>
      </c>
      <c r="H12" s="36">
        <f t="shared" si="2"/>
        <v>0</v>
      </c>
      <c r="I12" s="11">
        <f t="shared" si="3"/>
        <v>-245400000</v>
      </c>
      <c r="J12" s="53">
        <f t="shared" si="4"/>
        <v>0</v>
      </c>
      <c r="K12" s="53">
        <f t="shared" si="5"/>
        <v>-245400000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813</v>
      </c>
      <c r="H13" s="36">
        <f t="shared" si="2"/>
        <v>0</v>
      </c>
      <c r="I13" s="11">
        <f t="shared" si="3"/>
        <v>-50406000</v>
      </c>
      <c r="J13" s="53">
        <f t="shared" si="4"/>
        <v>0</v>
      </c>
      <c r="K13" s="53">
        <f t="shared" si="5"/>
        <v>-50406000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813</v>
      </c>
      <c r="H14" s="36">
        <f t="shared" si="2"/>
        <v>1</v>
      </c>
      <c r="I14" s="11">
        <f t="shared" si="3"/>
        <v>1624000000</v>
      </c>
      <c r="J14" s="53">
        <f t="shared" si="4"/>
        <v>0</v>
      </c>
      <c r="K14" s="53">
        <f t="shared" si="5"/>
        <v>1624000000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812</v>
      </c>
      <c r="H15" s="36">
        <f t="shared" si="2"/>
        <v>1</v>
      </c>
      <c r="I15" s="11">
        <f t="shared" si="3"/>
        <v>1459800000</v>
      </c>
      <c r="J15" s="53">
        <f t="shared" si="4"/>
        <v>0</v>
      </c>
      <c r="K15" s="53">
        <f t="shared" si="5"/>
        <v>1459800000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812</v>
      </c>
      <c r="H16" s="36">
        <f t="shared" si="2"/>
        <v>0</v>
      </c>
      <c r="I16" s="11">
        <f t="shared" si="3"/>
        <v>-162400000</v>
      </c>
      <c r="J16" s="53">
        <f t="shared" si="4"/>
        <v>0</v>
      </c>
      <c r="K16" s="53">
        <f t="shared" si="5"/>
        <v>-162400000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808</v>
      </c>
      <c r="H17" s="36">
        <f t="shared" si="2"/>
        <v>0</v>
      </c>
      <c r="I17" s="11">
        <f t="shared" si="3"/>
        <v>-1616000000</v>
      </c>
      <c r="J17" s="53">
        <f t="shared" si="4"/>
        <v>0</v>
      </c>
      <c r="K17" s="53">
        <f t="shared" si="5"/>
        <v>-1616000000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807</v>
      </c>
      <c r="H18" s="36">
        <f t="shared" si="2"/>
        <v>0</v>
      </c>
      <c r="I18" s="11">
        <f t="shared" si="3"/>
        <v>-242100000</v>
      </c>
      <c r="J18" s="53">
        <f t="shared" si="4"/>
        <v>0</v>
      </c>
      <c r="K18" s="53">
        <f t="shared" si="5"/>
        <v>-242100000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806</v>
      </c>
      <c r="H19" s="36">
        <f t="shared" si="2"/>
        <v>0</v>
      </c>
      <c r="I19" s="11">
        <f t="shared" si="3"/>
        <v>-161200000</v>
      </c>
      <c r="J19" s="53">
        <f t="shared" si="4"/>
        <v>0</v>
      </c>
      <c r="K19" s="53">
        <f t="shared" si="5"/>
        <v>-161200000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804</v>
      </c>
      <c r="H20" s="36">
        <f t="shared" si="2"/>
        <v>1</v>
      </c>
      <c r="I20" s="11">
        <f t="shared" si="3"/>
        <v>217684467</v>
      </c>
      <c r="J20" s="53">
        <f t="shared" si="4"/>
        <v>118403956</v>
      </c>
      <c r="K20" s="53">
        <f t="shared" si="5"/>
        <v>99280511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802</v>
      </c>
      <c r="H21" s="36">
        <f t="shared" si="2"/>
        <v>0</v>
      </c>
      <c r="I21" s="11">
        <f t="shared" si="3"/>
        <v>-1207571400</v>
      </c>
      <c r="J21" s="53">
        <f t="shared" si="4"/>
        <v>0</v>
      </c>
      <c r="K21" s="53">
        <f t="shared" si="5"/>
        <v>-1207571400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799</v>
      </c>
      <c r="H22" s="36">
        <f t="shared" si="2"/>
        <v>1</v>
      </c>
      <c r="I22" s="11">
        <f t="shared" si="3"/>
        <v>2394000000</v>
      </c>
      <c r="J22" s="53">
        <f t="shared" si="4"/>
        <v>0</v>
      </c>
      <c r="K22" s="53">
        <f t="shared" si="5"/>
        <v>2394000000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798</v>
      </c>
      <c r="H23" s="36">
        <f t="shared" si="2"/>
        <v>1</v>
      </c>
      <c r="I23" s="11">
        <f t="shared" si="3"/>
        <v>797000000</v>
      </c>
      <c r="J23" s="53">
        <f t="shared" si="4"/>
        <v>0</v>
      </c>
      <c r="K23" s="53">
        <f t="shared" si="5"/>
        <v>797000000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797</v>
      </c>
      <c r="H24" s="36">
        <f t="shared" si="2"/>
        <v>0</v>
      </c>
      <c r="I24" s="11">
        <f t="shared" si="3"/>
        <v>-2391717300</v>
      </c>
      <c r="J24" s="53">
        <f t="shared" si="4"/>
        <v>0</v>
      </c>
      <c r="K24" s="53">
        <f t="shared" si="5"/>
        <v>-2391717300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782</v>
      </c>
      <c r="H25" s="36">
        <f t="shared" si="2"/>
        <v>1</v>
      </c>
      <c r="I25" s="11">
        <f t="shared" si="3"/>
        <v>1171500000</v>
      </c>
      <c r="J25" s="53">
        <f t="shared" si="4"/>
        <v>0</v>
      </c>
      <c r="K25" s="53">
        <f t="shared" si="5"/>
        <v>1171500000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774</v>
      </c>
      <c r="H26" s="36">
        <f t="shared" si="2"/>
        <v>0</v>
      </c>
      <c r="I26" s="11">
        <f t="shared" si="3"/>
        <v>-126936000</v>
      </c>
      <c r="J26" s="53">
        <f t="shared" si="4"/>
        <v>0</v>
      </c>
      <c r="K26" s="53">
        <f t="shared" si="5"/>
        <v>-126936000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773</v>
      </c>
      <c r="H27" s="36">
        <f t="shared" si="2"/>
        <v>1</v>
      </c>
      <c r="I27" s="11">
        <f t="shared" si="3"/>
        <v>153931396</v>
      </c>
      <c r="J27" s="53">
        <f t="shared" si="4"/>
        <v>82922836</v>
      </c>
      <c r="K27" s="53">
        <f t="shared" si="5"/>
        <v>71008560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771</v>
      </c>
      <c r="H28" s="36">
        <f t="shared" si="2"/>
        <v>0</v>
      </c>
      <c r="I28" s="11">
        <f t="shared" si="3"/>
        <v>-170391000</v>
      </c>
      <c r="J28" s="53">
        <f t="shared" si="4"/>
        <v>-170391000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771</v>
      </c>
      <c r="H29" s="36">
        <f t="shared" si="2"/>
        <v>0</v>
      </c>
      <c r="I29" s="11">
        <f t="shared" si="3"/>
        <v>-385885500</v>
      </c>
      <c r="J29" s="53">
        <f t="shared" si="4"/>
        <v>0</v>
      </c>
      <c r="K29" s="53">
        <f t="shared" si="5"/>
        <v>-385885500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771</v>
      </c>
      <c r="H30" s="36">
        <f t="shared" si="2"/>
        <v>0</v>
      </c>
      <c r="I30" s="11">
        <f t="shared" si="3"/>
        <v>-11565000000</v>
      </c>
      <c r="J30" s="53">
        <f t="shared" si="4"/>
        <v>-11565000000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754</v>
      </c>
      <c r="H31" s="36">
        <f t="shared" si="2"/>
        <v>0</v>
      </c>
      <c r="I31" s="11">
        <f t="shared" si="3"/>
        <v>-2270218600</v>
      </c>
      <c r="J31" s="53">
        <f t="shared" si="4"/>
        <v>0</v>
      </c>
      <c r="K31" s="53">
        <f t="shared" si="5"/>
        <v>-2270218600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752</v>
      </c>
      <c r="H32" s="36">
        <f t="shared" si="2"/>
        <v>0</v>
      </c>
      <c r="I32" s="11">
        <f t="shared" si="3"/>
        <v>-2260436800</v>
      </c>
      <c r="J32" s="53">
        <f t="shared" si="4"/>
        <v>0</v>
      </c>
      <c r="K32" s="53">
        <f t="shared" si="5"/>
        <v>-2260436800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751</v>
      </c>
      <c r="H33" s="36">
        <f t="shared" si="2"/>
        <v>0</v>
      </c>
      <c r="I33" s="11">
        <f t="shared" si="3"/>
        <v>-672520500</v>
      </c>
      <c r="J33" s="53">
        <f t="shared" si="4"/>
        <v>0</v>
      </c>
      <c r="K33" s="53">
        <f t="shared" si="5"/>
        <v>-672520500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751</v>
      </c>
      <c r="H34" s="36">
        <f t="shared" si="2"/>
        <v>0</v>
      </c>
      <c r="I34" s="11">
        <f t="shared" si="3"/>
        <v>0</v>
      </c>
      <c r="J34" s="53">
        <f t="shared" si="4"/>
        <v>751000000</v>
      </c>
      <c r="K34" s="53">
        <f t="shared" si="5"/>
        <v>-751000000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742</v>
      </c>
      <c r="H35" s="36">
        <f t="shared" si="2"/>
        <v>1</v>
      </c>
      <c r="I35" s="11">
        <f t="shared" si="3"/>
        <v>38881752</v>
      </c>
      <c r="J35" s="53">
        <f t="shared" si="4"/>
        <v>-16052283</v>
      </c>
      <c r="K35" s="53">
        <f t="shared" si="5"/>
        <v>54934035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742</v>
      </c>
      <c r="H36" s="36">
        <f t="shared" si="2"/>
        <v>0</v>
      </c>
      <c r="I36" s="11">
        <f t="shared" si="3"/>
        <v>0</v>
      </c>
      <c r="J36" s="53">
        <f t="shared" si="4"/>
        <v>16073946</v>
      </c>
      <c r="K36" s="53">
        <f t="shared" si="5"/>
        <v>-16073946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732</v>
      </c>
      <c r="H37" s="36">
        <f t="shared" si="2"/>
        <v>0</v>
      </c>
      <c r="I37" s="11">
        <f t="shared" si="3"/>
        <v>-40260000</v>
      </c>
      <c r="J37" s="53">
        <f t="shared" si="4"/>
        <v>0</v>
      </c>
      <c r="K37" s="53">
        <f t="shared" si="5"/>
        <v>-40260000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731</v>
      </c>
      <c r="H38" s="36">
        <f t="shared" si="2"/>
        <v>1</v>
      </c>
      <c r="I38" s="11">
        <f t="shared" si="3"/>
        <v>2190000000</v>
      </c>
      <c r="J38" s="53">
        <f t="shared" si="4"/>
        <v>2190000000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730</v>
      </c>
      <c r="H39" s="36">
        <f t="shared" si="2"/>
        <v>1</v>
      </c>
      <c r="I39" s="11">
        <f t="shared" si="3"/>
        <v>1822500000</v>
      </c>
      <c r="J39" s="53">
        <f t="shared" si="4"/>
        <v>1822500000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730</v>
      </c>
      <c r="H40" s="36">
        <f t="shared" si="2"/>
        <v>0</v>
      </c>
      <c r="I40" s="11">
        <f t="shared" si="3"/>
        <v>-36500000</v>
      </c>
      <c r="J40" s="53">
        <f t="shared" si="4"/>
        <v>0</v>
      </c>
      <c r="K40" s="53">
        <f t="shared" si="5"/>
        <v>-36500000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730</v>
      </c>
      <c r="H41" s="36">
        <f t="shared" si="2"/>
        <v>1</v>
      </c>
      <c r="I41" s="11">
        <f t="shared" si="3"/>
        <v>2187000000</v>
      </c>
      <c r="J41" s="53">
        <f t="shared" si="4"/>
        <v>0</v>
      </c>
      <c r="K41" s="53">
        <f t="shared" si="5"/>
        <v>2187000000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727</v>
      </c>
      <c r="H42" s="36">
        <f t="shared" si="2"/>
        <v>0</v>
      </c>
      <c r="I42" s="11">
        <f t="shared" si="3"/>
        <v>-64848400</v>
      </c>
      <c r="J42" s="53">
        <f t="shared" si="4"/>
        <v>0</v>
      </c>
      <c r="K42" s="53">
        <f t="shared" si="5"/>
        <v>-64848400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723</v>
      </c>
      <c r="H43" s="36">
        <f t="shared" si="2"/>
        <v>0</v>
      </c>
      <c r="I43" s="11">
        <f t="shared" si="3"/>
        <v>-144600000</v>
      </c>
      <c r="J43" s="53">
        <f t="shared" si="4"/>
        <v>0</v>
      </c>
      <c r="K43" s="53">
        <f t="shared" si="5"/>
        <v>-144600000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721</v>
      </c>
      <c r="H44" s="36">
        <f t="shared" si="2"/>
        <v>0</v>
      </c>
      <c r="I44" s="11">
        <f t="shared" si="3"/>
        <v>-144200000</v>
      </c>
      <c r="J44" s="53">
        <f t="shared" si="4"/>
        <v>0</v>
      </c>
      <c r="K44" s="53">
        <f t="shared" si="5"/>
        <v>-144200000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721</v>
      </c>
      <c r="H45" s="36">
        <f t="shared" si="2"/>
        <v>0</v>
      </c>
      <c r="I45" s="11">
        <f t="shared" si="3"/>
        <v>-403760000</v>
      </c>
      <c r="J45" s="53">
        <f t="shared" si="4"/>
        <v>0</v>
      </c>
      <c r="K45" s="53">
        <f t="shared" si="5"/>
        <v>-403760000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717</v>
      </c>
      <c r="H46" s="36">
        <f t="shared" si="2"/>
        <v>0</v>
      </c>
      <c r="I46" s="11">
        <f t="shared" si="3"/>
        <v>-505843500</v>
      </c>
      <c r="J46" s="53">
        <f t="shared" si="4"/>
        <v>0</v>
      </c>
      <c r="K46" s="53">
        <f t="shared" si="5"/>
        <v>-505843500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711</v>
      </c>
      <c r="H47" s="36">
        <f t="shared" si="2"/>
        <v>1</v>
      </c>
      <c r="I47" s="11">
        <f t="shared" si="3"/>
        <v>29254840</v>
      </c>
      <c r="J47" s="53">
        <f t="shared" si="4"/>
        <v>4766230</v>
      </c>
      <c r="K47" s="53">
        <f t="shared" si="5"/>
        <v>24488610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711</v>
      </c>
      <c r="H48" s="36">
        <f t="shared" si="2"/>
        <v>1</v>
      </c>
      <c r="I48" s="11">
        <f t="shared" si="3"/>
        <v>1210337000</v>
      </c>
      <c r="J48" s="53">
        <f t="shared" si="4"/>
        <v>0</v>
      </c>
      <c r="K48" s="53">
        <f t="shared" si="5"/>
        <v>1210337000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702</v>
      </c>
      <c r="H49" s="36">
        <f t="shared" si="2"/>
        <v>0</v>
      </c>
      <c r="I49" s="11">
        <f t="shared" si="3"/>
        <v>-108810000</v>
      </c>
      <c r="J49" s="53">
        <f t="shared" si="4"/>
        <v>0</v>
      </c>
      <c r="K49" s="53">
        <f t="shared" si="5"/>
        <v>-108810000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702</v>
      </c>
      <c r="H50" s="36">
        <f t="shared" si="2"/>
        <v>0</v>
      </c>
      <c r="I50" s="11">
        <f t="shared" si="3"/>
        <v>-96876000</v>
      </c>
      <c r="J50" s="53">
        <f t="shared" si="4"/>
        <v>0</v>
      </c>
      <c r="K50" s="53">
        <f t="shared" si="5"/>
        <v>-96876000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702</v>
      </c>
      <c r="H51" s="36">
        <f t="shared" si="2"/>
        <v>0</v>
      </c>
      <c r="I51" s="11">
        <f t="shared" si="3"/>
        <v>-519480000</v>
      </c>
      <c r="J51" s="53">
        <f t="shared" si="4"/>
        <v>0</v>
      </c>
      <c r="K51" s="53">
        <f t="shared" si="5"/>
        <v>-519480000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702</v>
      </c>
      <c r="H52" s="36">
        <f t="shared" si="2"/>
        <v>0</v>
      </c>
      <c r="I52" s="11">
        <f t="shared" si="3"/>
        <v>-140400000</v>
      </c>
      <c r="J52" s="53">
        <f t="shared" si="4"/>
        <v>0</v>
      </c>
      <c r="K52" s="53">
        <f t="shared" si="5"/>
        <v>-140400000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701</v>
      </c>
      <c r="H53" s="36">
        <f t="shared" si="2"/>
        <v>0</v>
      </c>
      <c r="I53" s="11">
        <f t="shared" si="3"/>
        <v>-739555000</v>
      </c>
      <c r="J53" s="53">
        <f t="shared" si="4"/>
        <v>0</v>
      </c>
      <c r="K53" s="53">
        <f t="shared" si="5"/>
        <v>-739555000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701</v>
      </c>
      <c r="H54" s="36">
        <f t="shared" si="2"/>
        <v>0</v>
      </c>
      <c r="I54" s="11">
        <f t="shared" si="3"/>
        <v>-140200000</v>
      </c>
      <c r="J54" s="53">
        <f t="shared" si="4"/>
        <v>0</v>
      </c>
      <c r="K54" s="53">
        <f t="shared" si="5"/>
        <v>-140200000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701</v>
      </c>
      <c r="H55" s="36">
        <f t="shared" si="2"/>
        <v>0</v>
      </c>
      <c r="I55" s="11">
        <f t="shared" si="3"/>
        <v>-701350500</v>
      </c>
      <c r="J55" s="53">
        <f t="shared" si="4"/>
        <v>0</v>
      </c>
      <c r="K55" s="53">
        <f t="shared" si="5"/>
        <v>-701350500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701</v>
      </c>
      <c r="H56" s="36">
        <f t="shared" si="2"/>
        <v>0</v>
      </c>
      <c r="I56" s="11">
        <f t="shared" si="3"/>
        <v>-26638000</v>
      </c>
      <c r="J56" s="53">
        <f t="shared" si="4"/>
        <v>0</v>
      </c>
      <c r="K56" s="53">
        <f t="shared" si="5"/>
        <v>-26638000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701</v>
      </c>
      <c r="H57" s="36">
        <f t="shared" si="2"/>
        <v>0</v>
      </c>
      <c r="I57" s="11">
        <f t="shared" si="3"/>
        <v>-73605000</v>
      </c>
      <c r="J57" s="53">
        <f t="shared" si="4"/>
        <v>0</v>
      </c>
      <c r="K57" s="53">
        <f t="shared" si="5"/>
        <v>-73605000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701</v>
      </c>
      <c r="H58" s="36">
        <f t="shared" si="2"/>
        <v>0</v>
      </c>
      <c r="I58" s="11">
        <f t="shared" si="3"/>
        <v>-42060000</v>
      </c>
      <c r="J58" s="53">
        <f t="shared" si="4"/>
        <v>0</v>
      </c>
      <c r="K58" s="53">
        <f t="shared" si="5"/>
        <v>-42060000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698</v>
      </c>
      <c r="H59" s="36">
        <f t="shared" si="2"/>
        <v>1</v>
      </c>
      <c r="I59" s="11">
        <f t="shared" si="3"/>
        <v>697000000</v>
      </c>
      <c r="J59" s="53">
        <f t="shared" si="4"/>
        <v>697000000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697</v>
      </c>
      <c r="H60" s="36">
        <f t="shared" si="2"/>
        <v>1</v>
      </c>
      <c r="I60" s="11">
        <f t="shared" si="3"/>
        <v>2436000000</v>
      </c>
      <c r="J60" s="53">
        <f t="shared" si="4"/>
        <v>2436000000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695</v>
      </c>
      <c r="H61" s="36">
        <f t="shared" si="2"/>
        <v>1</v>
      </c>
      <c r="I61" s="11">
        <f t="shared" si="3"/>
        <v>694000000</v>
      </c>
      <c r="J61" s="53">
        <f t="shared" si="4"/>
        <v>694000000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695</v>
      </c>
      <c r="H62" s="36">
        <f t="shared" si="2"/>
        <v>1</v>
      </c>
      <c r="I62" s="11">
        <f t="shared" si="3"/>
        <v>2082000000</v>
      </c>
      <c r="J62" s="53">
        <f t="shared" si="4"/>
        <v>2082000000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693</v>
      </c>
      <c r="H63" s="36">
        <f t="shared" si="2"/>
        <v>0</v>
      </c>
      <c r="I63" s="11">
        <f t="shared" si="3"/>
        <v>-138600000</v>
      </c>
      <c r="J63" s="53">
        <f t="shared" si="4"/>
        <v>0</v>
      </c>
      <c r="K63" s="53">
        <f t="shared" si="5"/>
        <v>-138600000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688</v>
      </c>
      <c r="H64" s="36">
        <f t="shared" si="2"/>
        <v>0</v>
      </c>
      <c r="I64" s="11">
        <f t="shared" si="3"/>
        <v>-34400000</v>
      </c>
      <c r="J64" s="53">
        <f t="shared" si="4"/>
        <v>0</v>
      </c>
      <c r="K64" s="53">
        <f t="shared" si="5"/>
        <v>-34400000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684</v>
      </c>
      <c r="H65" s="36">
        <f t="shared" si="2"/>
        <v>0</v>
      </c>
      <c r="I65" s="11">
        <f t="shared" si="3"/>
        <v>-136800000</v>
      </c>
      <c r="J65" s="53">
        <f t="shared" si="4"/>
        <v>0</v>
      </c>
      <c r="K65" s="53">
        <f t="shared" si="5"/>
        <v>-136800000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681</v>
      </c>
      <c r="H66" s="36">
        <f t="shared" si="2"/>
        <v>0</v>
      </c>
      <c r="I66" s="11">
        <f t="shared" si="3"/>
        <v>-115770000</v>
      </c>
      <c r="J66" s="53">
        <f t="shared" si="4"/>
        <v>0</v>
      </c>
      <c r="K66" s="53">
        <f t="shared" si="5"/>
        <v>-115770000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680</v>
      </c>
      <c r="H67" s="36">
        <f t="shared" ref="H67:H131" si="8">IF(B67&gt;0,1,0)</f>
        <v>1</v>
      </c>
      <c r="I67" s="11">
        <f t="shared" ref="I67:I119" si="9">B67*(G67-H67)</f>
        <v>62009675</v>
      </c>
      <c r="J67" s="53">
        <f t="shared" ref="J67:J131" si="10">C67*(G67-H67)</f>
        <v>44625917</v>
      </c>
      <c r="K67" s="53">
        <f t="shared" ref="K67:K131" si="11">D67*(G67-H67)</f>
        <v>17383758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662</v>
      </c>
      <c r="H68" s="36">
        <f t="shared" si="8"/>
        <v>0</v>
      </c>
      <c r="I68" s="11">
        <f t="shared" si="9"/>
        <v>-95990000</v>
      </c>
      <c r="J68" s="53">
        <f t="shared" si="10"/>
        <v>0</v>
      </c>
      <c r="K68" s="53">
        <f t="shared" si="11"/>
        <v>-95990000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655</v>
      </c>
      <c r="H69" s="36">
        <f t="shared" si="8"/>
        <v>1</v>
      </c>
      <c r="I69" s="11">
        <f t="shared" si="9"/>
        <v>640920000</v>
      </c>
      <c r="J69" s="53">
        <f t="shared" si="10"/>
        <v>0</v>
      </c>
      <c r="K69" s="53">
        <f t="shared" si="11"/>
        <v>640920000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652</v>
      </c>
      <c r="H70" s="36">
        <f t="shared" si="8"/>
        <v>0</v>
      </c>
      <c r="I70" s="11">
        <f t="shared" si="9"/>
        <v>-29992000</v>
      </c>
      <c r="J70" s="53">
        <f t="shared" si="10"/>
        <v>0</v>
      </c>
      <c r="K70" s="53">
        <f t="shared" si="11"/>
        <v>-29992000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650</v>
      </c>
      <c r="H71" s="36">
        <f t="shared" si="8"/>
        <v>1</v>
      </c>
      <c r="I71" s="11">
        <f t="shared" si="9"/>
        <v>74854362</v>
      </c>
      <c r="J71" s="53">
        <f t="shared" si="10"/>
        <v>67373988</v>
      </c>
      <c r="K71" s="53">
        <f t="shared" si="11"/>
        <v>7480374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649</v>
      </c>
      <c r="H72" s="36">
        <f t="shared" si="8"/>
        <v>0</v>
      </c>
      <c r="I72" s="11">
        <f t="shared" si="9"/>
        <v>-98627881</v>
      </c>
      <c r="J72" s="53">
        <f t="shared" si="10"/>
        <v>0</v>
      </c>
      <c r="K72" s="53">
        <f t="shared" si="11"/>
        <v>-98627881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648</v>
      </c>
      <c r="H73" s="36">
        <f t="shared" si="8"/>
        <v>0</v>
      </c>
      <c r="I73" s="11">
        <f t="shared" si="9"/>
        <v>-521964000</v>
      </c>
      <c r="J73" s="53">
        <f t="shared" si="10"/>
        <v>0</v>
      </c>
      <c r="K73" s="53">
        <f t="shared" si="11"/>
        <v>-521964000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641</v>
      </c>
      <c r="H74" s="36">
        <f t="shared" si="8"/>
        <v>1</v>
      </c>
      <c r="I74" s="11">
        <f t="shared" si="9"/>
        <v>4476800000</v>
      </c>
      <c r="J74" s="53">
        <f t="shared" si="10"/>
        <v>0</v>
      </c>
      <c r="K74" s="53">
        <f t="shared" si="11"/>
        <v>4476800000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640</v>
      </c>
      <c r="H75" s="36">
        <f t="shared" si="8"/>
        <v>1</v>
      </c>
      <c r="I75" s="11">
        <f t="shared" si="9"/>
        <v>1917000000</v>
      </c>
      <c r="J75" s="53">
        <f t="shared" si="10"/>
        <v>0</v>
      </c>
      <c r="K75" s="53">
        <f t="shared" si="11"/>
        <v>1917000000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638</v>
      </c>
      <c r="H76" s="36">
        <f t="shared" si="8"/>
        <v>1</v>
      </c>
      <c r="I76" s="11">
        <f t="shared" si="9"/>
        <v>1911000000</v>
      </c>
      <c r="J76" s="53">
        <f t="shared" si="10"/>
        <v>0</v>
      </c>
      <c r="K76" s="53">
        <f t="shared" si="11"/>
        <v>1911000000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637</v>
      </c>
      <c r="H77" s="36">
        <f t="shared" si="8"/>
        <v>1</v>
      </c>
      <c r="I77" s="11">
        <f t="shared" si="9"/>
        <v>1908000000</v>
      </c>
      <c r="J77" s="53">
        <f t="shared" si="10"/>
        <v>0</v>
      </c>
      <c r="K77" s="53">
        <f t="shared" si="11"/>
        <v>1908000000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636</v>
      </c>
      <c r="H78" s="36">
        <f t="shared" si="8"/>
        <v>0</v>
      </c>
      <c r="I78" s="11">
        <f t="shared" si="9"/>
        <v>-2035200000</v>
      </c>
      <c r="J78" s="53">
        <f t="shared" si="10"/>
        <v>-2035200000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635</v>
      </c>
      <c r="H79" s="36">
        <f t="shared" si="8"/>
        <v>0</v>
      </c>
      <c r="I79" s="11">
        <f t="shared" si="9"/>
        <v>-508000000</v>
      </c>
      <c r="J79" s="53">
        <f t="shared" si="10"/>
        <v>-508000000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634</v>
      </c>
      <c r="H80" s="36">
        <f t="shared" si="8"/>
        <v>0</v>
      </c>
      <c r="I80" s="11">
        <f t="shared" si="9"/>
        <v>-30681162</v>
      </c>
      <c r="J80" s="53">
        <f t="shared" si="10"/>
        <v>0</v>
      </c>
      <c r="K80" s="53">
        <f t="shared" si="11"/>
        <v>-30681162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633</v>
      </c>
      <c r="H81" s="36">
        <f t="shared" si="8"/>
        <v>0</v>
      </c>
      <c r="I81" s="11">
        <f t="shared" si="9"/>
        <v>-88620000</v>
      </c>
      <c r="J81" s="53">
        <f t="shared" si="10"/>
        <v>0</v>
      </c>
      <c r="K81" s="53">
        <f t="shared" si="11"/>
        <v>-88620000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632</v>
      </c>
      <c r="H82" s="36">
        <f t="shared" si="8"/>
        <v>0</v>
      </c>
      <c r="I82" s="11">
        <f t="shared" si="9"/>
        <v>-158000000</v>
      </c>
      <c r="J82" s="53">
        <f t="shared" si="10"/>
        <v>0</v>
      </c>
      <c r="K82" s="53">
        <f t="shared" si="11"/>
        <v>-158000000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631</v>
      </c>
      <c r="H83" s="36">
        <f t="shared" si="8"/>
        <v>0</v>
      </c>
      <c r="I83" s="11">
        <f t="shared" si="9"/>
        <v>-126200000</v>
      </c>
      <c r="J83" s="53">
        <f t="shared" si="10"/>
        <v>0</v>
      </c>
      <c r="K83" s="53">
        <f t="shared" si="11"/>
        <v>-126200000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628</v>
      </c>
      <c r="H84" s="36">
        <f t="shared" si="8"/>
        <v>1</v>
      </c>
      <c r="I84" s="11">
        <f t="shared" si="9"/>
        <v>1025270400</v>
      </c>
      <c r="J84" s="53">
        <f t="shared" si="10"/>
        <v>0</v>
      </c>
      <c r="K84" s="53">
        <f t="shared" si="11"/>
        <v>1025270400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624</v>
      </c>
      <c r="H85" s="36">
        <f t="shared" si="8"/>
        <v>1</v>
      </c>
      <c r="I85" s="11">
        <f t="shared" si="9"/>
        <v>1557500000</v>
      </c>
      <c r="J85" s="53">
        <f t="shared" si="10"/>
        <v>0</v>
      </c>
      <c r="K85" s="53">
        <f t="shared" si="11"/>
        <v>1557500000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620</v>
      </c>
      <c r="H86" s="36">
        <f t="shared" si="8"/>
        <v>1</v>
      </c>
      <c r="I86" s="11">
        <f t="shared" si="9"/>
        <v>115319700</v>
      </c>
      <c r="J86" s="53">
        <f t="shared" si="10"/>
        <v>52584050</v>
      </c>
      <c r="K86" s="53">
        <f t="shared" si="11"/>
        <v>62735650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617</v>
      </c>
      <c r="H87" s="36">
        <f t="shared" si="8"/>
        <v>0</v>
      </c>
      <c r="I87" s="11">
        <f t="shared" si="9"/>
        <v>-123400000</v>
      </c>
      <c r="J87" s="53">
        <f t="shared" si="10"/>
        <v>0</v>
      </c>
      <c r="K87" s="53">
        <f t="shared" si="11"/>
        <v>-123400000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616</v>
      </c>
      <c r="H88" s="36">
        <f t="shared" si="8"/>
        <v>0</v>
      </c>
      <c r="I88" s="11">
        <f t="shared" si="9"/>
        <v>-72688000</v>
      </c>
      <c r="J88" s="53">
        <f t="shared" si="10"/>
        <v>-42504000</v>
      </c>
      <c r="K88" s="53">
        <f t="shared" si="11"/>
        <v>-30184000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608</v>
      </c>
      <c r="H89" s="36">
        <f t="shared" si="8"/>
        <v>0</v>
      </c>
      <c r="I89" s="11">
        <f t="shared" si="9"/>
        <v>-1946147200</v>
      </c>
      <c r="J89" s="53">
        <f t="shared" si="10"/>
        <v>0</v>
      </c>
      <c r="K89" s="53">
        <f t="shared" si="11"/>
        <v>-1946147200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607</v>
      </c>
      <c r="H90" s="36">
        <f t="shared" si="8"/>
        <v>0</v>
      </c>
      <c r="I90" s="11">
        <f t="shared" si="9"/>
        <v>-1942946300</v>
      </c>
      <c r="J90" s="53">
        <f t="shared" si="10"/>
        <v>0</v>
      </c>
      <c r="K90" s="53">
        <f t="shared" si="11"/>
        <v>-1942946300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606</v>
      </c>
      <c r="H91" s="36">
        <f t="shared" si="8"/>
        <v>0</v>
      </c>
      <c r="I91" s="11">
        <f t="shared" si="9"/>
        <v>-1939745400</v>
      </c>
      <c r="J91" s="53">
        <f t="shared" si="10"/>
        <v>0</v>
      </c>
      <c r="K91" s="53">
        <f t="shared" si="11"/>
        <v>-1939745400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605</v>
      </c>
      <c r="H92" s="36">
        <f t="shared" si="8"/>
        <v>0</v>
      </c>
      <c r="I92" s="11">
        <f t="shared" si="9"/>
        <v>-1936544500</v>
      </c>
      <c r="J92" s="53">
        <f t="shared" si="10"/>
        <v>0</v>
      </c>
      <c r="K92" s="53">
        <f t="shared" si="11"/>
        <v>-1936544500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604</v>
      </c>
      <c r="H93" s="36">
        <f t="shared" si="8"/>
        <v>0</v>
      </c>
      <c r="I93" s="11">
        <f t="shared" si="9"/>
        <v>-1933343600</v>
      </c>
      <c r="J93" s="53">
        <f t="shared" si="10"/>
        <v>0</v>
      </c>
      <c r="K93" s="53">
        <f t="shared" si="11"/>
        <v>-1933343600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603</v>
      </c>
      <c r="H94" s="36">
        <f t="shared" si="8"/>
        <v>0</v>
      </c>
      <c r="I94" s="11">
        <f t="shared" si="9"/>
        <v>-1930142700</v>
      </c>
      <c r="J94" s="53">
        <f t="shared" si="10"/>
        <v>0</v>
      </c>
      <c r="K94" s="53">
        <f t="shared" si="11"/>
        <v>-1930142700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601</v>
      </c>
      <c r="H95" s="36">
        <f t="shared" si="8"/>
        <v>0</v>
      </c>
      <c r="I95" s="11">
        <f t="shared" si="9"/>
        <v>-719154196</v>
      </c>
      <c r="J95" s="53">
        <f t="shared" si="10"/>
        <v>0</v>
      </c>
      <c r="K95" s="53">
        <f t="shared" si="11"/>
        <v>-719154196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591</v>
      </c>
      <c r="H96" s="36">
        <f t="shared" si="8"/>
        <v>0</v>
      </c>
      <c r="I96" s="11">
        <f t="shared" si="9"/>
        <v>-118200000</v>
      </c>
      <c r="J96" s="53">
        <f t="shared" si="10"/>
        <v>0</v>
      </c>
      <c r="K96" s="53">
        <f t="shared" si="11"/>
        <v>-118200000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590</v>
      </c>
      <c r="H97" s="36">
        <f t="shared" si="8"/>
        <v>1</v>
      </c>
      <c r="I97" s="11">
        <f t="shared" si="9"/>
        <v>93979662</v>
      </c>
      <c r="J97" s="53">
        <f t="shared" si="10"/>
        <v>40597414</v>
      </c>
      <c r="K97" s="53">
        <f t="shared" si="11"/>
        <v>53382248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585</v>
      </c>
      <c r="H98" s="36">
        <f t="shared" si="8"/>
        <v>1</v>
      </c>
      <c r="I98" s="11">
        <f t="shared" si="9"/>
        <v>66790912</v>
      </c>
      <c r="J98" s="53">
        <f t="shared" si="10"/>
        <v>0</v>
      </c>
      <c r="K98" s="53">
        <f t="shared" si="11"/>
        <v>66790912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582</v>
      </c>
      <c r="H99" s="36">
        <f t="shared" si="8"/>
        <v>0</v>
      </c>
      <c r="I99" s="11">
        <f t="shared" si="9"/>
        <v>-771150000</v>
      </c>
      <c r="J99" s="53">
        <f t="shared" si="10"/>
        <v>0</v>
      </c>
      <c r="K99" s="53">
        <f t="shared" si="11"/>
        <v>-771150000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577</v>
      </c>
      <c r="H100" s="36">
        <f t="shared" si="8"/>
        <v>1</v>
      </c>
      <c r="I100" s="11">
        <f t="shared" si="9"/>
        <v>763200000</v>
      </c>
      <c r="J100" s="53">
        <f t="shared" si="10"/>
        <v>0</v>
      </c>
      <c r="K100" s="53">
        <f t="shared" si="11"/>
        <v>763200000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560</v>
      </c>
      <c r="H101" s="36">
        <f t="shared" si="8"/>
        <v>1</v>
      </c>
      <c r="I101" s="11">
        <f t="shared" si="9"/>
        <v>37366355</v>
      </c>
      <c r="J101" s="53">
        <f t="shared" si="10"/>
        <v>37366355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557</v>
      </c>
      <c r="H102" s="36">
        <f t="shared" si="8"/>
        <v>1</v>
      </c>
      <c r="I102" s="11">
        <f t="shared" si="9"/>
        <v>1668000000</v>
      </c>
      <c r="J102" s="53">
        <f t="shared" si="10"/>
        <v>0</v>
      </c>
      <c r="K102" s="53">
        <f t="shared" si="11"/>
        <v>1668000000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550</v>
      </c>
      <c r="H103" s="36">
        <f t="shared" si="8"/>
        <v>0</v>
      </c>
      <c r="I103" s="11">
        <f t="shared" si="9"/>
        <v>-550000000</v>
      </c>
      <c r="J103" s="53">
        <f t="shared" si="10"/>
        <v>-550000000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540</v>
      </c>
      <c r="H104" s="36">
        <f t="shared" si="8"/>
        <v>1</v>
      </c>
      <c r="I104" s="11">
        <f t="shared" si="9"/>
        <v>1617000000</v>
      </c>
      <c r="J104" s="53">
        <f t="shared" si="10"/>
        <v>1617000000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539</v>
      </c>
      <c r="H105" s="36">
        <f t="shared" si="8"/>
        <v>1</v>
      </c>
      <c r="I105" s="11">
        <f t="shared" si="9"/>
        <v>602560000</v>
      </c>
      <c r="J105" s="53">
        <f t="shared" si="10"/>
        <v>602560000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539</v>
      </c>
      <c r="H106" s="36">
        <f t="shared" si="8"/>
        <v>0</v>
      </c>
      <c r="I106" s="11">
        <f t="shared" si="9"/>
        <v>-1617000000</v>
      </c>
      <c r="J106" s="53">
        <f t="shared" si="10"/>
        <v>0</v>
      </c>
      <c r="K106" s="53">
        <f t="shared" si="11"/>
        <v>-1617000000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530</v>
      </c>
      <c r="H107" s="36">
        <f t="shared" si="8"/>
        <v>1</v>
      </c>
      <c r="I107" s="11">
        <f t="shared" si="9"/>
        <v>47871326</v>
      </c>
      <c r="J107" s="53">
        <f t="shared" si="10"/>
        <v>39735835</v>
      </c>
      <c r="K107" s="53">
        <f t="shared" si="11"/>
        <v>8135491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528</v>
      </c>
      <c r="H108" s="36">
        <f t="shared" si="8"/>
        <v>0</v>
      </c>
      <c r="I108" s="11">
        <f t="shared" si="9"/>
        <v>-897969600</v>
      </c>
      <c r="J108" s="53">
        <f t="shared" si="10"/>
        <v>0</v>
      </c>
      <c r="K108" s="53">
        <f t="shared" si="11"/>
        <v>-897969600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524</v>
      </c>
      <c r="H109" s="36">
        <f t="shared" si="8"/>
        <v>0</v>
      </c>
      <c r="I109" s="11">
        <f t="shared" si="9"/>
        <v>-524262000</v>
      </c>
      <c r="J109" s="53">
        <f t="shared" si="10"/>
        <v>0</v>
      </c>
      <c r="K109" s="53">
        <f t="shared" si="11"/>
        <v>-524262000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521</v>
      </c>
      <c r="H110" s="36">
        <f t="shared" si="8"/>
        <v>1</v>
      </c>
      <c r="I110" s="11">
        <f t="shared" si="9"/>
        <v>10400000000</v>
      </c>
      <c r="J110" s="53">
        <f t="shared" si="10"/>
        <v>0</v>
      </c>
      <c r="K110" s="53">
        <f t="shared" si="11"/>
        <v>10400000000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501</v>
      </c>
      <c r="H111" s="36">
        <f t="shared" si="8"/>
        <v>1</v>
      </c>
      <c r="I111" s="11">
        <f t="shared" si="9"/>
        <v>87339000</v>
      </c>
      <c r="J111" s="53">
        <f t="shared" si="10"/>
        <v>43681500</v>
      </c>
      <c r="K111" s="53">
        <f t="shared" si="11"/>
        <v>43657500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485</v>
      </c>
      <c r="H112" s="36">
        <f t="shared" si="8"/>
        <v>0</v>
      </c>
      <c r="I112" s="11">
        <f t="shared" si="9"/>
        <v>-13774000000</v>
      </c>
      <c r="J112" s="53">
        <f t="shared" si="10"/>
        <v>0</v>
      </c>
      <c r="K112" s="53">
        <f t="shared" si="11"/>
        <v>-13774000000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470</v>
      </c>
      <c r="H113" s="36">
        <f t="shared" si="8"/>
        <v>1</v>
      </c>
      <c r="I113" s="11">
        <f t="shared" si="9"/>
        <v>76465760</v>
      </c>
      <c r="J113" s="53">
        <f t="shared" si="10"/>
        <v>57457659</v>
      </c>
      <c r="K113" s="53">
        <f t="shared" si="11"/>
        <v>19008101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470</v>
      </c>
      <c r="H114" s="36">
        <f t="shared" si="8"/>
        <v>0</v>
      </c>
      <c r="I114" s="11">
        <f t="shared" si="9"/>
        <v>-2679000</v>
      </c>
      <c r="J114" s="53">
        <f t="shared" si="10"/>
        <v>-1175000</v>
      </c>
      <c r="K114" s="53">
        <f t="shared" si="11"/>
        <v>-1504000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457</v>
      </c>
      <c r="H115" s="36">
        <f t="shared" si="8"/>
        <v>0</v>
      </c>
      <c r="I115" s="11">
        <f t="shared" si="9"/>
        <v>0</v>
      </c>
      <c r="J115" s="53">
        <f t="shared" si="10"/>
        <v>228500000</v>
      </c>
      <c r="K115" s="53">
        <f t="shared" si="11"/>
        <v>-228500000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449</v>
      </c>
      <c r="H116" s="36">
        <f t="shared" si="8"/>
        <v>0</v>
      </c>
      <c r="I116" s="11">
        <f t="shared" si="9"/>
        <v>-71840000</v>
      </c>
      <c r="J116" s="53">
        <f t="shared" si="10"/>
        <v>0</v>
      </c>
      <c r="K116" s="53">
        <f t="shared" si="11"/>
        <v>-71840000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440</v>
      </c>
      <c r="H117" s="36">
        <f t="shared" si="8"/>
        <v>1</v>
      </c>
      <c r="I117" s="11">
        <f t="shared" si="9"/>
        <v>649720</v>
      </c>
      <c r="J117" s="53">
        <f t="shared" si="10"/>
        <v>46947099</v>
      </c>
      <c r="K117" s="53">
        <f t="shared" si="11"/>
        <v>-46297379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418</v>
      </c>
      <c r="H118" s="36">
        <f t="shared" si="8"/>
        <v>1</v>
      </c>
      <c r="I118" s="11">
        <f t="shared" si="9"/>
        <v>16429591500</v>
      </c>
      <c r="J118" s="53">
        <f t="shared" si="10"/>
        <v>0</v>
      </c>
      <c r="K118" s="53">
        <f t="shared" si="11"/>
        <v>16429591500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409</v>
      </c>
      <c r="H119" s="36">
        <f t="shared" si="8"/>
        <v>1</v>
      </c>
      <c r="I119" s="11">
        <f t="shared" si="9"/>
        <v>38972568</v>
      </c>
      <c r="J119" s="53">
        <f t="shared" si="10"/>
        <v>44902032</v>
      </c>
      <c r="K119" s="53">
        <f t="shared" si="11"/>
        <v>-5929464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405</v>
      </c>
      <c r="H120" s="11">
        <f t="shared" si="8"/>
        <v>1</v>
      </c>
      <c r="I120" s="11">
        <f t="shared" ref="I120:I206" si="13">B120*(G120-H120)</f>
        <v>808000000</v>
      </c>
      <c r="J120" s="11">
        <f t="shared" si="10"/>
        <v>0</v>
      </c>
      <c r="K120" s="11">
        <f t="shared" si="11"/>
        <v>808000000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379</v>
      </c>
      <c r="H121" s="11">
        <f t="shared" si="8"/>
        <v>1</v>
      </c>
      <c r="I121" s="11">
        <f t="shared" si="13"/>
        <v>982800000</v>
      </c>
      <c r="J121" s="11">
        <f t="shared" si="10"/>
        <v>0</v>
      </c>
      <c r="K121" s="11">
        <f t="shared" si="11"/>
        <v>982800000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378</v>
      </c>
      <c r="H122" s="11">
        <f t="shared" si="8"/>
        <v>1</v>
      </c>
      <c r="I122" s="11">
        <f t="shared" si="13"/>
        <v>144975727</v>
      </c>
      <c r="J122" s="11">
        <f t="shared" si="10"/>
        <v>41812316</v>
      </c>
      <c r="K122" s="11">
        <f t="shared" si="11"/>
        <v>103163411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377</v>
      </c>
      <c r="H123" s="11">
        <f t="shared" si="8"/>
        <v>0</v>
      </c>
      <c r="I123" s="11">
        <f t="shared" si="13"/>
        <v>0</v>
      </c>
      <c r="J123" s="11">
        <f t="shared" si="10"/>
        <v>301600000</v>
      </c>
      <c r="K123" s="11">
        <f t="shared" si="11"/>
        <v>-301600000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363</v>
      </c>
      <c r="H124" s="11">
        <f t="shared" si="8"/>
        <v>0</v>
      </c>
      <c r="I124" s="11">
        <f t="shared" si="13"/>
        <v>-1089000000</v>
      </c>
      <c r="J124" s="11">
        <f t="shared" si="10"/>
        <v>0</v>
      </c>
      <c r="K124" s="11">
        <f t="shared" si="11"/>
        <v>-1089000000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348</v>
      </c>
      <c r="H125" s="11">
        <f t="shared" si="8"/>
        <v>1</v>
      </c>
      <c r="I125" s="11">
        <f t="shared" si="13"/>
        <v>139046370</v>
      </c>
      <c r="J125" s="11">
        <f t="shared" si="10"/>
        <v>41249625</v>
      </c>
      <c r="K125" s="11">
        <f t="shared" si="11"/>
        <v>97796745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348</v>
      </c>
      <c r="H126" s="11">
        <f t="shared" si="8"/>
        <v>1</v>
      </c>
      <c r="I126" s="11">
        <f t="shared" si="13"/>
        <v>14574000000</v>
      </c>
      <c r="J126" s="11">
        <f t="shared" si="10"/>
        <v>0</v>
      </c>
      <c r="K126" s="11">
        <f t="shared" si="11"/>
        <v>14574000000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323</v>
      </c>
      <c r="H127" s="11">
        <f t="shared" si="8"/>
        <v>0</v>
      </c>
      <c r="I127" s="11">
        <f t="shared" si="13"/>
        <v>-1615000</v>
      </c>
      <c r="J127" s="11">
        <f t="shared" si="10"/>
        <v>0</v>
      </c>
      <c r="K127" s="11">
        <f t="shared" si="11"/>
        <v>-1615000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317</v>
      </c>
      <c r="H128" s="11">
        <f t="shared" si="8"/>
        <v>1</v>
      </c>
      <c r="I128" s="11">
        <f t="shared" si="13"/>
        <v>243754184</v>
      </c>
      <c r="J128" s="11">
        <f t="shared" si="10"/>
        <v>38140252</v>
      </c>
      <c r="K128" s="11">
        <f t="shared" si="11"/>
        <v>205613932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314</v>
      </c>
      <c r="H129" s="11">
        <f t="shared" si="8"/>
        <v>1</v>
      </c>
      <c r="I129" s="11">
        <f t="shared" si="13"/>
        <v>782500000</v>
      </c>
      <c r="J129" s="11">
        <f t="shared" si="10"/>
        <v>0</v>
      </c>
      <c r="K129" s="11">
        <f t="shared" si="11"/>
        <v>782500000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300</v>
      </c>
      <c r="H130" s="11">
        <f t="shared" si="8"/>
        <v>0</v>
      </c>
      <c r="I130" s="11">
        <f t="shared" si="13"/>
        <v>-300000000</v>
      </c>
      <c r="J130" s="11">
        <f t="shared" si="10"/>
        <v>-300000000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295</v>
      </c>
      <c r="H131" s="11">
        <f t="shared" si="8"/>
        <v>0</v>
      </c>
      <c r="I131" s="11">
        <f t="shared" si="13"/>
        <v>-14750000000</v>
      </c>
      <c r="J131" s="11">
        <f t="shared" si="10"/>
        <v>0</v>
      </c>
      <c r="K131" s="11">
        <f t="shared" si="11"/>
        <v>-14750000000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287</v>
      </c>
      <c r="H132" s="11">
        <f t="shared" ref="H132:H206" si="15">IF(B132&gt;0,1,0)</f>
        <v>1</v>
      </c>
      <c r="I132" s="11">
        <f t="shared" si="13"/>
        <v>175686082</v>
      </c>
      <c r="J132" s="11">
        <f t="shared" ref="J132:J206" si="16">C132*(G132-H132)</f>
        <v>30307706</v>
      </c>
      <c r="K132" s="11">
        <f t="shared" ref="K132:K206" si="17">D132*(G132-H132)</f>
        <v>145378376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283</v>
      </c>
      <c r="H133" s="11">
        <f t="shared" si="15"/>
        <v>0</v>
      </c>
      <c r="I133" s="11">
        <f t="shared" si="13"/>
        <v>-342628100</v>
      </c>
      <c r="J133" s="11">
        <f t="shared" si="16"/>
        <v>0</v>
      </c>
      <c r="K133" s="11">
        <f t="shared" si="17"/>
        <v>-342628100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274</v>
      </c>
      <c r="H134" s="11">
        <f t="shared" si="15"/>
        <v>0</v>
      </c>
      <c r="I134" s="11">
        <f t="shared" si="13"/>
        <v>-17810000</v>
      </c>
      <c r="J134" s="11">
        <f t="shared" si="16"/>
        <v>0</v>
      </c>
      <c r="K134" s="11">
        <f t="shared" si="17"/>
        <v>-17810000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274</v>
      </c>
      <c r="H135" s="11">
        <f t="shared" si="15"/>
        <v>0</v>
      </c>
      <c r="I135" s="11">
        <f t="shared" si="13"/>
        <v>-8850200</v>
      </c>
      <c r="J135" s="11">
        <f t="shared" si="16"/>
        <v>0</v>
      </c>
      <c r="K135" s="11">
        <f t="shared" si="17"/>
        <v>-8850200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266</v>
      </c>
      <c r="H136" s="11">
        <f t="shared" si="15"/>
        <v>0</v>
      </c>
      <c r="I136" s="11">
        <f t="shared" si="13"/>
        <v>-266000000</v>
      </c>
      <c r="J136" s="11">
        <f t="shared" si="16"/>
        <v>-266000000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257</v>
      </c>
      <c r="H137" s="11">
        <f t="shared" si="15"/>
        <v>1</v>
      </c>
      <c r="I137" s="11">
        <f t="shared" si="13"/>
        <v>74463488</v>
      </c>
      <c r="J137" s="11">
        <f t="shared" si="16"/>
        <v>24923904</v>
      </c>
      <c r="K137" s="11">
        <f t="shared" si="17"/>
        <v>49539584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240</v>
      </c>
      <c r="H138" s="11">
        <f t="shared" si="15"/>
        <v>0</v>
      </c>
      <c r="I138" s="11">
        <f t="shared" si="13"/>
        <v>-240120000</v>
      </c>
      <c r="J138" s="11">
        <f t="shared" si="16"/>
        <v>-240120000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228</v>
      </c>
      <c r="H139" s="11">
        <f t="shared" si="15"/>
        <v>1</v>
      </c>
      <c r="I139" s="11">
        <f t="shared" si="13"/>
        <v>64068480</v>
      </c>
      <c r="J139" s="11">
        <f t="shared" si="16"/>
        <v>20159189</v>
      </c>
      <c r="K139" s="11">
        <f t="shared" si="17"/>
        <v>43909291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225</v>
      </c>
      <c r="H140" s="11">
        <f t="shared" si="15"/>
        <v>1</v>
      </c>
      <c r="I140" s="11">
        <f t="shared" si="13"/>
        <v>336000000</v>
      </c>
      <c r="J140" s="11">
        <f t="shared" si="16"/>
        <v>0</v>
      </c>
      <c r="K140" s="11">
        <f t="shared" si="17"/>
        <v>336000000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212</v>
      </c>
      <c r="H141" s="11">
        <f t="shared" si="15"/>
        <v>0</v>
      </c>
      <c r="I141" s="11">
        <f t="shared" si="13"/>
        <v>0</v>
      </c>
      <c r="J141" s="11">
        <f t="shared" si="16"/>
        <v>-212000000</v>
      </c>
      <c r="K141" s="11">
        <f t="shared" si="17"/>
        <v>212000000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198</v>
      </c>
      <c r="H142" s="11">
        <f t="shared" si="15"/>
        <v>1</v>
      </c>
      <c r="I142" s="11">
        <f t="shared" si="13"/>
        <v>57305921</v>
      </c>
      <c r="J142" s="11">
        <f t="shared" si="16"/>
        <v>15961334</v>
      </c>
      <c r="K142" s="11">
        <f t="shared" si="17"/>
        <v>41344587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178</v>
      </c>
      <c r="H143" s="11">
        <f t="shared" si="15"/>
        <v>0</v>
      </c>
      <c r="I143" s="11">
        <f t="shared" si="13"/>
        <v>0</v>
      </c>
      <c r="J143" s="11">
        <f t="shared" si="16"/>
        <v>-178000000</v>
      </c>
      <c r="K143" s="11">
        <f t="shared" si="17"/>
        <v>178000000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168</v>
      </c>
      <c r="H144" s="11">
        <f t="shared" si="15"/>
        <v>1</v>
      </c>
      <c r="I144" s="11">
        <f t="shared" si="13"/>
        <v>49240284</v>
      </c>
      <c r="J144" s="11">
        <f t="shared" si="16"/>
        <v>12467719</v>
      </c>
      <c r="K144" s="11">
        <f t="shared" si="17"/>
        <v>36772565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153</v>
      </c>
      <c r="H145" s="11">
        <f t="shared" si="15"/>
        <v>0</v>
      </c>
      <c r="I145" s="11">
        <f t="shared" si="13"/>
        <v>-1530000</v>
      </c>
      <c r="J145" s="11">
        <f t="shared" si="16"/>
        <v>-765000</v>
      </c>
      <c r="K145" s="11">
        <f t="shared" si="17"/>
        <v>-765000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148</v>
      </c>
      <c r="H146" s="11">
        <f t="shared" si="15"/>
        <v>0</v>
      </c>
      <c r="I146" s="11">
        <f t="shared" si="13"/>
        <v>-148074000</v>
      </c>
      <c r="J146" s="11">
        <f t="shared" si="16"/>
        <v>-148074000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142</v>
      </c>
      <c r="H147" s="11">
        <f t="shared" si="15"/>
        <v>0</v>
      </c>
      <c r="I147" s="11">
        <f t="shared" si="13"/>
        <v>-3834000000</v>
      </c>
      <c r="J147" s="11">
        <f t="shared" si="16"/>
        <v>0</v>
      </c>
      <c r="K147" s="11">
        <f t="shared" si="17"/>
        <v>-3834000000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139</v>
      </c>
      <c r="H148" s="11">
        <f t="shared" si="15"/>
        <v>1</v>
      </c>
      <c r="I148" s="11">
        <f t="shared" si="13"/>
        <v>34836168</v>
      </c>
      <c r="J148" s="11">
        <f t="shared" si="16"/>
        <v>9040380</v>
      </c>
      <c r="K148" s="11">
        <f t="shared" si="17"/>
        <v>25795788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131</v>
      </c>
      <c r="H149" s="11">
        <f t="shared" si="15"/>
        <v>1</v>
      </c>
      <c r="I149" s="11">
        <f t="shared" si="13"/>
        <v>6812000000</v>
      </c>
      <c r="J149" s="11">
        <f t="shared" si="16"/>
        <v>0</v>
      </c>
      <c r="K149" s="11">
        <f t="shared" si="17"/>
        <v>6812000000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124</v>
      </c>
      <c r="H150" s="11">
        <f t="shared" si="15"/>
        <v>0</v>
      </c>
      <c r="I150" s="11">
        <f t="shared" si="13"/>
        <v>-6448000000</v>
      </c>
      <c r="J150" s="11">
        <f t="shared" si="16"/>
        <v>0</v>
      </c>
      <c r="K150" s="11">
        <f t="shared" si="17"/>
        <v>-6448000000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119</v>
      </c>
      <c r="H151" s="105">
        <f t="shared" si="15"/>
        <v>0</v>
      </c>
      <c r="I151" s="105">
        <f t="shared" si="13"/>
        <v>-952000000</v>
      </c>
      <c r="J151" s="105">
        <f t="shared" si="16"/>
        <v>-805883589</v>
      </c>
      <c r="K151" s="11">
        <f t="shared" si="17"/>
        <v>-146116411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119</v>
      </c>
      <c r="H152" s="105">
        <f t="shared" si="15"/>
        <v>0</v>
      </c>
      <c r="I152" s="105">
        <f t="shared" si="13"/>
        <v>-3716370</v>
      </c>
      <c r="J152" s="105">
        <f t="shared" si="16"/>
        <v>0</v>
      </c>
      <c r="K152" s="105">
        <f t="shared" si="17"/>
        <v>-3716370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108</v>
      </c>
      <c r="H153" s="105">
        <f t="shared" si="15"/>
        <v>1</v>
      </c>
      <c r="I153" s="105">
        <f t="shared" si="13"/>
        <v>14454309</v>
      </c>
      <c r="J153" s="105">
        <f t="shared" si="16"/>
        <v>4400910</v>
      </c>
      <c r="K153" s="105">
        <f t="shared" si="17"/>
        <v>10053399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105</v>
      </c>
      <c r="H154" s="105">
        <f t="shared" si="15"/>
        <v>1</v>
      </c>
      <c r="I154" s="105">
        <f t="shared" si="13"/>
        <v>709704528</v>
      </c>
      <c r="J154" s="105">
        <f t="shared" si="16"/>
        <v>709704528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100</v>
      </c>
      <c r="H155" s="105">
        <f t="shared" si="15"/>
        <v>0</v>
      </c>
      <c r="I155" s="105">
        <f t="shared" si="13"/>
        <v>-20000000</v>
      </c>
      <c r="J155" s="105">
        <f t="shared" si="16"/>
        <v>0</v>
      </c>
      <c r="K155" s="105">
        <f t="shared" si="17"/>
        <v>-20000000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100</v>
      </c>
      <c r="H156" s="105">
        <f t="shared" si="15"/>
        <v>0</v>
      </c>
      <c r="I156" s="105">
        <f t="shared" si="13"/>
        <v>-24784000</v>
      </c>
      <c r="J156" s="105">
        <f t="shared" si="16"/>
        <v>0</v>
      </c>
      <c r="K156" s="105">
        <f t="shared" si="17"/>
        <v>-24784000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99</v>
      </c>
      <c r="H157" s="105">
        <f t="shared" si="15"/>
        <v>0</v>
      </c>
      <c r="I157" s="105">
        <f t="shared" si="13"/>
        <v>-16071660</v>
      </c>
      <c r="J157" s="105">
        <f t="shared" si="16"/>
        <v>0</v>
      </c>
      <c r="K157" s="105">
        <f t="shared" si="17"/>
        <v>-16071660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99</v>
      </c>
      <c r="H158" s="105">
        <f t="shared" si="15"/>
        <v>0</v>
      </c>
      <c r="I158" s="105">
        <f t="shared" si="13"/>
        <v>-297089100</v>
      </c>
      <c r="J158" s="105">
        <f t="shared" si="16"/>
        <v>0</v>
      </c>
      <c r="K158" s="105">
        <f t="shared" si="17"/>
        <v>-297089100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97</v>
      </c>
      <c r="H159" s="105">
        <f t="shared" si="15"/>
        <v>0</v>
      </c>
      <c r="I159" s="105">
        <f t="shared" si="13"/>
        <v>-97048500</v>
      </c>
      <c r="J159" s="105">
        <f t="shared" si="16"/>
        <v>0</v>
      </c>
      <c r="K159" s="105">
        <f t="shared" si="17"/>
        <v>-97048500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93</v>
      </c>
      <c r="H160" s="105">
        <f t="shared" si="15"/>
        <v>0</v>
      </c>
      <c r="I160" s="105">
        <f t="shared" si="13"/>
        <v>-9300000</v>
      </c>
      <c r="J160" s="105">
        <f t="shared" si="16"/>
        <v>0</v>
      </c>
      <c r="K160" s="105">
        <f t="shared" si="17"/>
        <v>-9300000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92</v>
      </c>
      <c r="H161" s="105">
        <f t="shared" si="15"/>
        <v>0</v>
      </c>
      <c r="I161" s="105">
        <f t="shared" si="13"/>
        <v>-184000000</v>
      </c>
      <c r="J161" s="105">
        <f t="shared" si="16"/>
        <v>0</v>
      </c>
      <c r="K161" s="105">
        <f t="shared" si="17"/>
        <v>-184000000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92</v>
      </c>
      <c r="H162" s="105">
        <f t="shared" si="15"/>
        <v>0</v>
      </c>
      <c r="I162" s="105">
        <f t="shared" si="13"/>
        <v>-92046000</v>
      </c>
      <c r="J162" s="105">
        <f t="shared" si="16"/>
        <v>0</v>
      </c>
      <c r="K162" s="105">
        <f t="shared" si="17"/>
        <v>-92046000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89</v>
      </c>
      <c r="H163" s="105">
        <f t="shared" si="15"/>
        <v>0</v>
      </c>
      <c r="I163" s="105">
        <f t="shared" si="13"/>
        <v>-445000</v>
      </c>
      <c r="J163" s="105">
        <f t="shared" si="16"/>
        <v>0</v>
      </c>
      <c r="K163" s="105">
        <f t="shared" si="17"/>
        <v>-445000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79</v>
      </c>
      <c r="H164" s="105">
        <f t="shared" si="15"/>
        <v>1</v>
      </c>
      <c r="I164" s="105">
        <f t="shared" si="13"/>
        <v>234000000</v>
      </c>
      <c r="J164" s="105">
        <f t="shared" si="16"/>
        <v>0</v>
      </c>
      <c r="K164" s="105">
        <f t="shared" si="17"/>
        <v>234000000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78</v>
      </c>
      <c r="H165" s="105">
        <f t="shared" si="15"/>
        <v>1</v>
      </c>
      <c r="I165" s="105">
        <f t="shared" si="13"/>
        <v>231000000</v>
      </c>
      <c r="J165" s="105">
        <f t="shared" si="16"/>
        <v>0</v>
      </c>
      <c r="K165" s="105">
        <f t="shared" si="17"/>
        <v>231000000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77</v>
      </c>
      <c r="H166" s="105">
        <f t="shared" si="15"/>
        <v>1</v>
      </c>
      <c r="I166" s="105">
        <f t="shared" si="13"/>
        <v>1543864</v>
      </c>
      <c r="J166" s="105">
        <f t="shared" si="16"/>
        <v>4547992</v>
      </c>
      <c r="K166" s="105">
        <f t="shared" si="17"/>
        <v>-3004128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72</v>
      </c>
      <c r="H167" s="105">
        <f t="shared" si="15"/>
        <v>0</v>
      </c>
      <c r="I167" s="105">
        <f t="shared" si="13"/>
        <v>-216064800</v>
      </c>
      <c r="J167" s="105">
        <f t="shared" si="16"/>
        <v>0</v>
      </c>
      <c r="K167" s="105">
        <f t="shared" si="17"/>
        <v>-216064800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54</v>
      </c>
      <c r="H168" s="105">
        <f t="shared" si="15"/>
        <v>0</v>
      </c>
      <c r="I168" s="105">
        <f t="shared" si="13"/>
        <v>-162048600</v>
      </c>
      <c r="J168" s="105">
        <f t="shared" si="16"/>
        <v>0</v>
      </c>
      <c r="K168" s="105">
        <f t="shared" si="17"/>
        <v>-162048600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46</v>
      </c>
      <c r="H169" s="105">
        <f t="shared" si="15"/>
        <v>1</v>
      </c>
      <c r="I169" s="105">
        <f t="shared" si="13"/>
        <v>976725</v>
      </c>
      <c r="J169" s="105">
        <f t="shared" si="16"/>
        <v>3083175</v>
      </c>
      <c r="K169" s="105">
        <f t="shared" si="17"/>
        <v>-2106450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22</v>
      </c>
      <c r="H170" s="105">
        <f t="shared" si="15"/>
        <v>1</v>
      </c>
      <c r="I170" s="105">
        <f t="shared" si="13"/>
        <v>105000000</v>
      </c>
      <c r="J170" s="105">
        <f t="shared" si="16"/>
        <v>0</v>
      </c>
      <c r="K170" s="105">
        <f t="shared" si="17"/>
        <v>105000000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21</v>
      </c>
      <c r="H171" s="105">
        <f t="shared" si="15"/>
        <v>0</v>
      </c>
      <c r="I171" s="105">
        <f t="shared" si="13"/>
        <v>-105000000</v>
      </c>
      <c r="J171" s="105">
        <f t="shared" si="16"/>
        <v>0</v>
      </c>
      <c r="K171" s="105">
        <f t="shared" si="17"/>
        <v>-105000000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15</v>
      </c>
      <c r="H172" s="105">
        <f t="shared" si="15"/>
        <v>1</v>
      </c>
      <c r="I172" s="105">
        <f t="shared" si="13"/>
        <v>6944</v>
      </c>
      <c r="J172" s="105">
        <f t="shared" si="16"/>
        <v>877534</v>
      </c>
      <c r="K172" s="105">
        <f t="shared" si="17"/>
        <v>-870590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14</v>
      </c>
      <c r="H173" s="105">
        <f t="shared" si="15"/>
        <v>1</v>
      </c>
      <c r="I173" s="105">
        <f t="shared" si="13"/>
        <v>10205000</v>
      </c>
      <c r="J173" s="105">
        <f t="shared" si="16"/>
        <v>0</v>
      </c>
      <c r="K173" s="105">
        <f t="shared" si="17"/>
        <v>10205000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3</v>
      </c>
      <c r="H174" s="105">
        <f t="shared" si="15"/>
        <v>0</v>
      </c>
      <c r="I174" s="105">
        <f t="shared" si="13"/>
        <v>-96000</v>
      </c>
      <c r="J174" s="105">
        <f t="shared" si="16"/>
        <v>0</v>
      </c>
      <c r="K174" s="105">
        <f t="shared" si="17"/>
        <v>-96000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1</v>
      </c>
      <c r="G175" s="36">
        <f t="shared" si="14"/>
        <v>1</v>
      </c>
      <c r="H175" s="105">
        <f t="shared" si="15"/>
        <v>0</v>
      </c>
      <c r="I175" s="105">
        <f t="shared" si="13"/>
        <v>-750000</v>
      </c>
      <c r="J175" s="105">
        <f t="shared" si="16"/>
        <v>0</v>
      </c>
      <c r="K175" s="105">
        <f t="shared" si="17"/>
        <v>-750000</v>
      </c>
    </row>
    <row r="176" spans="1:13" x14ac:dyDescent="0.25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 x14ac:dyDescent="0.25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64637</v>
      </c>
      <c r="C207" s="29">
        <f>SUM(C2:C205)</f>
        <v>7835443</v>
      </c>
      <c r="D207" s="29">
        <f>SUM(D2:D205)</f>
        <v>-7770806</v>
      </c>
      <c r="E207" s="11"/>
      <c r="F207" s="11"/>
      <c r="G207" s="11"/>
      <c r="H207" s="11"/>
      <c r="I207" s="29">
        <f>SUM(I2:I206)</f>
        <v>18769471500</v>
      </c>
      <c r="J207" s="29">
        <f>SUM(J2:J206)</f>
        <v>7691856909</v>
      </c>
      <c r="K207" s="29">
        <f>SUM(K2:K206)</f>
        <v>11077614591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22133810.731132075</v>
      </c>
      <c r="J210" s="29">
        <f>J207/G2</f>
        <v>9070585.9775943402</v>
      </c>
      <c r="K210" s="29">
        <f>K207/G2</f>
        <v>13063224.753537735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-6574167</v>
      </c>
      <c r="G214" t="s">
        <v>25</v>
      </c>
      <c r="J214">
        <f>J207/I207*1448696</f>
        <v>593685.46081016003</v>
      </c>
      <c r="K214">
        <f>K207/I207*1448696</f>
        <v>855010.53918984008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I1" zoomScaleNormal="100" workbookViewId="0">
      <pane ySplit="1" topLeftCell="A2" activePane="bottomLeft" state="frozen"/>
      <selection pane="bottomLeft" activeCell="V12" sqref="V1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613</v>
      </c>
      <c r="F2" s="11">
        <f>IF(B2&gt;0,1,0)</f>
        <v>1</v>
      </c>
      <c r="G2" s="11">
        <f>B2*(E2-F2)</f>
        <v>30600000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609</v>
      </c>
      <c r="F3" s="11">
        <f t="shared" ref="F3:F38" si="1">IF(B3&gt;0,1,0)</f>
        <v>1</v>
      </c>
      <c r="G3" s="11">
        <f t="shared" ref="G3:G23" si="2">B3*(E3-F3)</f>
        <v>1824000000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608</v>
      </c>
      <c r="F4" s="11">
        <f t="shared" si="1"/>
        <v>1</v>
      </c>
      <c r="G4" s="11">
        <f t="shared" si="2"/>
        <v>1821000000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608</v>
      </c>
      <c r="F5" s="11">
        <f t="shared" si="1"/>
        <v>1</v>
      </c>
      <c r="G5" s="11">
        <f t="shared" si="2"/>
        <v>9105000000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607</v>
      </c>
      <c r="F6" s="11">
        <f t="shared" si="1"/>
        <v>1</v>
      </c>
      <c r="G6" s="11">
        <f t="shared" si="2"/>
        <v>1818000000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606</v>
      </c>
      <c r="F7" s="11">
        <f t="shared" si="1"/>
        <v>0</v>
      </c>
      <c r="G7" s="11">
        <f t="shared" si="2"/>
        <v>-1818000000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606</v>
      </c>
      <c r="F8" s="11">
        <f t="shared" si="1"/>
        <v>0</v>
      </c>
      <c r="G8" s="11">
        <f t="shared" si="2"/>
        <v>-121200000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606</v>
      </c>
      <c r="F9" s="11">
        <f t="shared" si="1"/>
        <v>1</v>
      </c>
      <c r="G9" s="11">
        <f>B9*(E9-F9)</f>
        <v>1815000000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605</v>
      </c>
      <c r="F10" s="11">
        <f t="shared" si="1"/>
        <v>1</v>
      </c>
      <c r="G10" s="11">
        <f t="shared" si="2"/>
        <v>1812000000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605</v>
      </c>
      <c r="F11" s="11">
        <f t="shared" si="1"/>
        <v>1</v>
      </c>
      <c r="G11" s="11">
        <f t="shared" si="2"/>
        <v>15100000000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602</v>
      </c>
      <c r="F12" s="11">
        <f t="shared" si="1"/>
        <v>1</v>
      </c>
      <c r="G12" s="11">
        <f t="shared" si="2"/>
        <v>599996330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602</v>
      </c>
      <c r="F13" s="11">
        <f t="shared" si="1"/>
        <v>1</v>
      </c>
      <c r="G13" s="11">
        <f t="shared" si="2"/>
        <v>1803000000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602</v>
      </c>
      <c r="F14" s="11">
        <f t="shared" si="1"/>
        <v>1</v>
      </c>
      <c r="G14" s="11">
        <f t="shared" si="2"/>
        <v>715848696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590</v>
      </c>
      <c r="F15" s="11">
        <f t="shared" si="1"/>
        <v>1</v>
      </c>
      <c r="G15" s="11">
        <f t="shared" si="2"/>
        <v>1178000000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578</v>
      </c>
      <c r="F16" s="11">
        <f t="shared" si="1"/>
        <v>1</v>
      </c>
      <c r="G16" s="11">
        <f t="shared" si="2"/>
        <v>1731000000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577</v>
      </c>
      <c r="F17" s="11">
        <f t="shared" si="1"/>
        <v>1</v>
      </c>
      <c r="G17" s="11">
        <f t="shared" si="2"/>
        <v>1728000000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576</v>
      </c>
      <c r="F18" s="11">
        <f t="shared" si="1"/>
        <v>1</v>
      </c>
      <c r="G18" s="11">
        <f t="shared" si="2"/>
        <v>1092500000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561</v>
      </c>
      <c r="F19" s="11">
        <f t="shared" si="1"/>
        <v>1</v>
      </c>
      <c r="G19" s="11">
        <f t="shared" si="2"/>
        <v>450527280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560</v>
      </c>
      <c r="F20" s="11">
        <f t="shared" si="1"/>
        <v>1</v>
      </c>
      <c r="G20" s="11">
        <f t="shared" si="2"/>
        <v>1677000000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554</v>
      </c>
      <c r="F21" s="11">
        <f t="shared" si="1"/>
        <v>1</v>
      </c>
      <c r="G21" s="11">
        <f t="shared" si="2"/>
        <v>276500000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540</v>
      </c>
      <c r="F22" s="11">
        <f t="shared" si="1"/>
        <v>0</v>
      </c>
      <c r="G22" s="11">
        <f t="shared" si="2"/>
        <v>-1620000000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532</v>
      </c>
      <c r="F23" s="11">
        <f t="shared" si="1"/>
        <v>1</v>
      </c>
      <c r="G23" s="11">
        <f t="shared" si="2"/>
        <v>1593000000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532</v>
      </c>
      <c r="F24" s="11">
        <f t="shared" si="1"/>
        <v>1</v>
      </c>
      <c r="G24" s="11">
        <f>B24*(E24-F24)</f>
        <v>334977633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530</v>
      </c>
      <c r="F25" s="11">
        <f t="shared" si="1"/>
        <v>0</v>
      </c>
      <c r="G25" s="11">
        <f t="shared" ref="G25:G30" si="3">B25*(E25-F25)</f>
        <v>-1696477000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528</v>
      </c>
      <c r="F26" s="11">
        <f t="shared" si="1"/>
        <v>0</v>
      </c>
      <c r="G26" s="11">
        <f t="shared" si="3"/>
        <v>-1584475200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526</v>
      </c>
      <c r="F27" s="11">
        <f t="shared" si="1"/>
        <v>1</v>
      </c>
      <c r="G27" s="11">
        <f t="shared" si="3"/>
        <v>525000000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526</v>
      </c>
      <c r="F28" s="11">
        <f t="shared" si="1"/>
        <v>1</v>
      </c>
      <c r="G28" s="11">
        <f t="shared" si="3"/>
        <v>3150000000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526</v>
      </c>
      <c r="F29" s="11">
        <f t="shared" si="1"/>
        <v>1</v>
      </c>
      <c r="G29" s="11">
        <f t="shared" si="3"/>
        <v>3045000000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526</v>
      </c>
      <c r="F30" s="11">
        <f t="shared" si="1"/>
        <v>0</v>
      </c>
      <c r="G30" s="11">
        <f t="shared" si="3"/>
        <v>-2630000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525</v>
      </c>
      <c r="F31" s="11">
        <f t="shared" si="1"/>
        <v>0</v>
      </c>
      <c r="G31" s="11">
        <f>B31*(E31-F31)</f>
        <v>-13650000000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523</v>
      </c>
      <c r="F32" s="11">
        <f t="shared" si="1"/>
        <v>0</v>
      </c>
      <c r="G32" s="11">
        <f>B32*(E32-F32)</f>
        <v>-13702600000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504</v>
      </c>
      <c r="F33" s="11">
        <f t="shared" si="1"/>
        <v>1</v>
      </c>
      <c r="G33" s="11">
        <f>B33*(E33-F33)</f>
        <v>164483515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486</v>
      </c>
      <c r="F34" s="11">
        <f t="shared" si="1"/>
        <v>1</v>
      </c>
      <c r="G34" s="11">
        <f t="shared" ref="G34:G195" si="4">B34*(E34-F34)</f>
        <v>13774000000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486</v>
      </c>
      <c r="F35" s="11">
        <f t="shared" si="1"/>
        <v>1</v>
      </c>
      <c r="G35" s="12">
        <f t="shared" si="4"/>
        <v>5335000000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471</v>
      </c>
      <c r="F36" s="11">
        <f t="shared" si="1"/>
        <v>1</v>
      </c>
      <c r="G36" s="11">
        <f t="shared" si="4"/>
        <v>196789470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471</v>
      </c>
      <c r="F37" s="11">
        <f t="shared" si="1"/>
        <v>0</v>
      </c>
      <c r="G37" s="11">
        <f t="shared" si="4"/>
        <v>-423900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470</v>
      </c>
      <c r="F38" s="11">
        <f t="shared" si="1"/>
        <v>1</v>
      </c>
      <c r="G38" s="12">
        <f t="shared" si="4"/>
        <v>938000000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470</v>
      </c>
      <c r="F39" s="11">
        <f>IF(B39&gt;0,1,0)</f>
        <v>1</v>
      </c>
      <c r="G39" s="11">
        <f t="shared" si="4"/>
        <v>938000000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456</v>
      </c>
      <c r="F40" s="11">
        <f>IF(B40&gt;0,1,0)</f>
        <v>0</v>
      </c>
      <c r="G40" s="11">
        <f t="shared" si="4"/>
        <v>-91200000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456</v>
      </c>
      <c r="F41" s="11">
        <f>IF(B41&gt;0,1,0)</f>
        <v>0</v>
      </c>
      <c r="G41" s="11">
        <f t="shared" si="4"/>
        <v>-282720000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456</v>
      </c>
      <c r="F42" s="11">
        <f t="shared" ref="F42:F195" si="5">IF(B42&gt;0,1,0)</f>
        <v>0</v>
      </c>
      <c r="G42" s="11">
        <f t="shared" si="4"/>
        <v>-54720000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454</v>
      </c>
      <c r="F43" s="11">
        <f t="shared" si="5"/>
        <v>1</v>
      </c>
      <c r="G43" s="11">
        <f t="shared" si="4"/>
        <v>294450000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454</v>
      </c>
      <c r="F44" s="11">
        <f t="shared" si="5"/>
        <v>0</v>
      </c>
      <c r="G44" s="11">
        <f t="shared" si="4"/>
        <v>-2270000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454</v>
      </c>
      <c r="F45" s="11">
        <f t="shared" si="5"/>
        <v>1</v>
      </c>
      <c r="G45" s="11">
        <f t="shared" si="4"/>
        <v>13137000000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450</v>
      </c>
      <c r="F46" s="11">
        <f t="shared" si="5"/>
        <v>0</v>
      </c>
      <c r="G46" s="11">
        <f t="shared" si="4"/>
        <v>-90000000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447</v>
      </c>
      <c r="F47" s="11">
        <f t="shared" si="5"/>
        <v>0</v>
      </c>
      <c r="G47" s="11">
        <f t="shared" si="4"/>
        <v>-89400000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446</v>
      </c>
      <c r="F48" s="11">
        <f t="shared" si="5"/>
        <v>0</v>
      </c>
      <c r="G48" s="11">
        <f t="shared" si="4"/>
        <v>-89200000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441</v>
      </c>
      <c r="F49" s="11">
        <f t="shared" si="5"/>
        <v>1</v>
      </c>
      <c r="G49" s="11">
        <f t="shared" si="4"/>
        <v>1320000000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441</v>
      </c>
      <c r="F50" s="11">
        <f t="shared" si="5"/>
        <v>1</v>
      </c>
      <c r="G50" s="12">
        <f t="shared" si="4"/>
        <v>1320000000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440</v>
      </c>
      <c r="F51" s="11">
        <f t="shared" si="5"/>
        <v>1</v>
      </c>
      <c r="G51" s="11">
        <f t="shared" si="4"/>
        <v>336184883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440</v>
      </c>
      <c r="F52" s="11">
        <f t="shared" si="5"/>
        <v>0</v>
      </c>
      <c r="G52" s="11">
        <f t="shared" si="4"/>
        <v>-88000000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433</v>
      </c>
      <c r="F53" s="11">
        <f t="shared" si="5"/>
        <v>0</v>
      </c>
      <c r="G53" s="11">
        <f t="shared" si="4"/>
        <v>-173416500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424</v>
      </c>
      <c r="F54" s="11">
        <f t="shared" si="5"/>
        <v>0</v>
      </c>
      <c r="G54" s="11">
        <f t="shared" si="4"/>
        <v>-424167904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418</v>
      </c>
      <c r="F55" s="11">
        <f t="shared" si="5"/>
        <v>0</v>
      </c>
      <c r="G55" s="11">
        <f t="shared" si="4"/>
        <v>-16720000000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409</v>
      </c>
      <c r="F56" s="11">
        <f t="shared" si="5"/>
        <v>1</v>
      </c>
      <c r="G56" s="11">
        <f t="shared" si="4"/>
        <v>353186016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382</v>
      </c>
      <c r="F57" s="11">
        <f t="shared" si="5"/>
        <v>0</v>
      </c>
      <c r="G57" s="11">
        <f t="shared" si="4"/>
        <v>-19176400000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381</v>
      </c>
      <c r="F58" s="11">
        <f t="shared" si="5"/>
        <v>0</v>
      </c>
      <c r="G58" s="11">
        <f t="shared" si="4"/>
        <v>-4648390500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378</v>
      </c>
      <c r="F59" s="11">
        <f t="shared" si="5"/>
        <v>1</v>
      </c>
      <c r="G59" s="11">
        <f t="shared" si="4"/>
        <v>201659562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377</v>
      </c>
      <c r="F60" s="11">
        <f t="shared" si="5"/>
        <v>0</v>
      </c>
      <c r="G60" s="11">
        <f t="shared" si="4"/>
        <v>-127426000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375</v>
      </c>
      <c r="F61" s="11">
        <f t="shared" si="5"/>
        <v>0</v>
      </c>
      <c r="G61" s="11">
        <f t="shared" si="4"/>
        <v>-56250000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371</v>
      </c>
      <c r="F62" s="11">
        <f t="shared" si="5"/>
        <v>0</v>
      </c>
      <c r="G62" s="11">
        <f t="shared" si="4"/>
        <v>-37100000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367</v>
      </c>
      <c r="F63" s="11">
        <f t="shared" si="5"/>
        <v>0</v>
      </c>
      <c r="G63" s="11">
        <f t="shared" si="4"/>
        <v>-73400000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367</v>
      </c>
      <c r="F64" s="11">
        <f t="shared" si="5"/>
        <v>0</v>
      </c>
      <c r="G64" s="11">
        <f t="shared" si="4"/>
        <v>-31929000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363</v>
      </c>
      <c r="F65" s="11">
        <f t="shared" si="5"/>
        <v>0</v>
      </c>
      <c r="G65" s="11">
        <f t="shared" si="4"/>
        <v>-9971610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362</v>
      </c>
      <c r="F66" s="11">
        <f t="shared" si="5"/>
        <v>0</v>
      </c>
      <c r="G66" s="11">
        <f t="shared" si="4"/>
        <v>-120908000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357</v>
      </c>
      <c r="F67" s="11">
        <f t="shared" si="5"/>
        <v>0</v>
      </c>
      <c r="G67" s="11">
        <f t="shared" si="4"/>
        <v>-7140000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356</v>
      </c>
      <c r="F68" s="11">
        <f t="shared" si="5"/>
        <v>0</v>
      </c>
      <c r="G68" s="11">
        <f t="shared" si="4"/>
        <v>-106978000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356</v>
      </c>
      <c r="F69" s="11">
        <f t="shared" si="5"/>
        <v>0</v>
      </c>
      <c r="G69" s="11">
        <f t="shared" si="4"/>
        <v>-35600000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351</v>
      </c>
      <c r="F70" s="11">
        <f t="shared" si="5"/>
        <v>0</v>
      </c>
      <c r="G70" s="11">
        <f t="shared" si="4"/>
        <v>-70200000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347</v>
      </c>
      <c r="F71" s="11">
        <f t="shared" si="5"/>
        <v>1</v>
      </c>
      <c r="G71" s="11">
        <f t="shared" si="4"/>
        <v>5324594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347</v>
      </c>
      <c r="F72" s="11">
        <f t="shared" si="5"/>
        <v>1</v>
      </c>
      <c r="G72" s="11">
        <f t="shared" si="4"/>
        <v>1384000000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347</v>
      </c>
      <c r="F73" s="11">
        <f t="shared" si="5"/>
        <v>1</v>
      </c>
      <c r="G73" s="11">
        <f t="shared" si="4"/>
        <v>899600000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347</v>
      </c>
      <c r="F74" s="11">
        <f t="shared" si="5"/>
        <v>1</v>
      </c>
      <c r="G74" s="11">
        <f t="shared" si="4"/>
        <v>1038000000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344</v>
      </c>
      <c r="F75" s="11">
        <f t="shared" si="5"/>
        <v>0</v>
      </c>
      <c r="G75" s="11">
        <f t="shared" si="4"/>
        <v>-68800000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341</v>
      </c>
      <c r="F76" s="11">
        <f t="shared" si="5"/>
        <v>0</v>
      </c>
      <c r="G76" s="11">
        <f t="shared" si="4"/>
        <v>-682238700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341</v>
      </c>
      <c r="F77" s="11">
        <f t="shared" si="5"/>
        <v>0</v>
      </c>
      <c r="G77" s="11">
        <f t="shared" si="4"/>
        <v>-68200000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337</v>
      </c>
      <c r="F78" s="11">
        <f t="shared" si="5"/>
        <v>1</v>
      </c>
      <c r="G78" s="11">
        <f t="shared" si="4"/>
        <v>672000000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329</v>
      </c>
      <c r="F79" s="11">
        <f t="shared" si="5"/>
        <v>0</v>
      </c>
      <c r="G79" s="11">
        <f t="shared" si="4"/>
        <v>-329164500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329</v>
      </c>
      <c r="F80" s="11">
        <f t="shared" si="5"/>
        <v>0</v>
      </c>
      <c r="G80" s="11">
        <f t="shared" si="4"/>
        <v>-46701550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326</v>
      </c>
      <c r="F81" s="11">
        <f t="shared" si="5"/>
        <v>0</v>
      </c>
      <c r="G81" s="11">
        <f t="shared" si="4"/>
        <v>-293563000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316</v>
      </c>
      <c r="F82" s="11">
        <f t="shared" si="5"/>
        <v>1</v>
      </c>
      <c r="G82" s="11">
        <f t="shared" si="4"/>
        <v>25594065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294</v>
      </c>
      <c r="F83" s="11">
        <f t="shared" si="5"/>
        <v>1</v>
      </c>
      <c r="G83" s="11">
        <f t="shared" si="4"/>
        <v>14650000000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293</v>
      </c>
      <c r="F84" s="11">
        <f t="shared" si="5"/>
        <v>1</v>
      </c>
      <c r="G84" s="11">
        <f t="shared" si="4"/>
        <v>8760000000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293</v>
      </c>
      <c r="F85" s="11">
        <f t="shared" si="5"/>
        <v>0</v>
      </c>
      <c r="G85" s="11">
        <f t="shared" si="4"/>
        <v>-21242500000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292</v>
      </c>
      <c r="F86" s="11">
        <f t="shared" si="5"/>
        <v>0</v>
      </c>
      <c r="G86" s="11">
        <f t="shared" si="4"/>
        <v>-82052000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287</v>
      </c>
      <c r="F87" s="11">
        <f t="shared" si="5"/>
        <v>1</v>
      </c>
      <c r="G87" s="11">
        <f t="shared" si="4"/>
        <v>715000000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286</v>
      </c>
      <c r="F88" s="11">
        <f t="shared" si="5"/>
        <v>1</v>
      </c>
      <c r="G88" s="11">
        <f t="shared" si="4"/>
        <v>22326900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281</v>
      </c>
      <c r="F89" s="11">
        <f t="shared" si="5"/>
        <v>1</v>
      </c>
      <c r="G89" s="11">
        <f t="shared" si="4"/>
        <v>4200000000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256</v>
      </c>
      <c r="F90" s="11">
        <f t="shared" si="5"/>
        <v>1</v>
      </c>
      <c r="G90" s="11">
        <f t="shared" si="4"/>
        <v>62435730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227</v>
      </c>
      <c r="F91" s="11">
        <f t="shared" si="5"/>
        <v>1</v>
      </c>
      <c r="G91" s="11">
        <f t="shared" si="4"/>
        <v>61507030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197</v>
      </c>
      <c r="F92" s="11">
        <f t="shared" si="5"/>
        <v>1</v>
      </c>
      <c r="G92" s="11">
        <f t="shared" si="4"/>
        <v>588000000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197</v>
      </c>
      <c r="F93" s="11">
        <f t="shared" si="5"/>
        <v>1</v>
      </c>
      <c r="G93" s="11">
        <f t="shared" si="4"/>
        <v>53779460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196</v>
      </c>
      <c r="F94" s="11">
        <f t="shared" si="5"/>
        <v>1</v>
      </c>
      <c r="G94" s="11">
        <f t="shared" si="4"/>
        <v>1072500000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195</v>
      </c>
      <c r="F95" s="11">
        <f t="shared" si="5"/>
        <v>1</v>
      </c>
      <c r="G95" s="11">
        <f t="shared" si="4"/>
        <v>582000000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194</v>
      </c>
      <c r="F96" s="11">
        <f t="shared" si="5"/>
        <v>1</v>
      </c>
      <c r="G96" s="11">
        <f t="shared" si="4"/>
        <v>579000000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193</v>
      </c>
      <c r="F97" s="11">
        <f t="shared" si="5"/>
        <v>1</v>
      </c>
      <c r="G97" s="11">
        <f t="shared" si="4"/>
        <v>576000000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192</v>
      </c>
      <c r="F98" s="11">
        <f t="shared" si="5"/>
        <v>1</v>
      </c>
      <c r="G98" s="11">
        <f t="shared" si="4"/>
        <v>573000000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191</v>
      </c>
      <c r="F99" s="11">
        <f t="shared" si="5"/>
        <v>1</v>
      </c>
      <c r="G99" s="11">
        <f t="shared" si="4"/>
        <v>570000000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189</v>
      </c>
      <c r="F100" s="11">
        <f t="shared" si="5"/>
        <v>1</v>
      </c>
      <c r="G100" s="11">
        <f t="shared" si="4"/>
        <v>187906000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188</v>
      </c>
      <c r="F101" s="11">
        <f t="shared" si="5"/>
        <v>0</v>
      </c>
      <c r="G101" s="11">
        <f t="shared" si="4"/>
        <v>-373499600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167</v>
      </c>
      <c r="F102" s="11">
        <f t="shared" si="5"/>
        <v>1</v>
      </c>
      <c r="G102" s="11">
        <f t="shared" si="4"/>
        <v>498000000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167</v>
      </c>
      <c r="F103" s="11">
        <f t="shared" si="5"/>
        <v>1</v>
      </c>
      <c r="G103" s="11">
        <f t="shared" si="4"/>
        <v>49053000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153</v>
      </c>
      <c r="F105" s="105">
        <f t="shared" si="5"/>
        <v>1</v>
      </c>
      <c r="G105" s="105">
        <f t="shared" si="4"/>
        <v>9040320536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152</v>
      </c>
      <c r="F106" s="11">
        <f t="shared" si="5"/>
        <v>0</v>
      </c>
      <c r="G106" s="11">
        <f t="shared" si="4"/>
        <v>-1520000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146</v>
      </c>
      <c r="F107" s="11">
        <f t="shared" si="5"/>
        <v>1</v>
      </c>
      <c r="G107" s="11">
        <f t="shared" si="4"/>
        <v>289855000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141</v>
      </c>
      <c r="F108" s="11">
        <f t="shared" si="5"/>
        <v>0</v>
      </c>
      <c r="G108" s="11">
        <f t="shared" si="4"/>
        <v>-8460000000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141</v>
      </c>
      <c r="F109" s="11">
        <f t="shared" si="5"/>
        <v>1</v>
      </c>
      <c r="G109" s="11">
        <f t="shared" si="4"/>
        <v>819000000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140</v>
      </c>
      <c r="F110" s="11">
        <f t="shared" si="5"/>
        <v>1</v>
      </c>
      <c r="G110" s="11">
        <f t="shared" si="4"/>
        <v>417000000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139</v>
      </c>
      <c r="F111" s="11">
        <f t="shared" si="5"/>
        <v>1</v>
      </c>
      <c r="G111" s="11">
        <f t="shared" si="4"/>
        <v>276000000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139</v>
      </c>
      <c r="F112" s="11">
        <f t="shared" si="5"/>
        <v>0</v>
      </c>
      <c r="G112" s="11">
        <f t="shared" si="4"/>
        <v>-695000000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138</v>
      </c>
      <c r="F113" s="11">
        <f t="shared" si="5"/>
        <v>1</v>
      </c>
      <c r="G113" s="11">
        <f t="shared" si="4"/>
        <v>56535516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130</v>
      </c>
      <c r="F114" s="11">
        <f t="shared" si="5"/>
        <v>1</v>
      </c>
      <c r="G114" s="11">
        <f t="shared" si="4"/>
        <v>5418000000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123</v>
      </c>
      <c r="F115" s="11">
        <f t="shared" si="5"/>
        <v>0</v>
      </c>
      <c r="G115" s="11">
        <f t="shared" si="4"/>
        <v>-3075000000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122</v>
      </c>
      <c r="F116" s="11">
        <f t="shared" si="5"/>
        <v>0</v>
      </c>
      <c r="G116" s="11">
        <f t="shared" si="4"/>
        <v>-24400000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120</v>
      </c>
      <c r="F117" s="11">
        <f t="shared" si="5"/>
        <v>0</v>
      </c>
      <c r="G117" s="11">
        <f t="shared" si="4"/>
        <v>-2160000000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119</v>
      </c>
      <c r="F118" s="11">
        <f t="shared" si="5"/>
        <v>0</v>
      </c>
      <c r="G118" s="11">
        <f t="shared" si="4"/>
        <v>-297500000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109</v>
      </c>
      <c r="F119" s="11">
        <f t="shared" si="5"/>
        <v>1</v>
      </c>
      <c r="G119" s="11">
        <f t="shared" si="4"/>
        <v>64260000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107</v>
      </c>
      <c r="F120" s="11">
        <f t="shared" si="5"/>
        <v>1</v>
      </c>
      <c r="G120" s="11">
        <f t="shared" si="4"/>
        <v>14557404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105</v>
      </c>
      <c r="F121" s="11">
        <f t="shared" si="5"/>
        <v>0</v>
      </c>
      <c r="G121" s="11">
        <f t="shared" si="4"/>
        <v>-336094500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104</v>
      </c>
      <c r="F122" s="11">
        <f t="shared" si="5"/>
        <v>1</v>
      </c>
      <c r="G122" s="11">
        <f t="shared" si="4"/>
        <v>1676428000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101</v>
      </c>
      <c r="F123" s="11">
        <f t="shared" si="5"/>
        <v>1</v>
      </c>
      <c r="G123" s="105">
        <f t="shared" si="4"/>
        <v>300000000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101</v>
      </c>
      <c r="F124" s="105">
        <f t="shared" si="5"/>
        <v>1</v>
      </c>
      <c r="G124" s="105">
        <f t="shared" si="4"/>
        <v>202000000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101</v>
      </c>
      <c r="F125" s="105">
        <f t="shared" si="5"/>
        <v>1</v>
      </c>
      <c r="G125" s="105">
        <f t="shared" si="4"/>
        <v>497500000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100</v>
      </c>
      <c r="F126" s="105">
        <f t="shared" si="5"/>
        <v>0</v>
      </c>
      <c r="G126" s="105">
        <f t="shared" si="4"/>
        <v>-1850000000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100</v>
      </c>
      <c r="F127" s="105">
        <f t="shared" si="5"/>
        <v>1</v>
      </c>
      <c r="G127" s="105">
        <f t="shared" si="4"/>
        <v>297000000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100</v>
      </c>
      <c r="F128" s="105">
        <f t="shared" si="5"/>
        <v>0</v>
      </c>
      <c r="G128" s="105">
        <f t="shared" si="4"/>
        <v>-300090000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99</v>
      </c>
      <c r="F129" s="105">
        <f t="shared" si="5"/>
        <v>1</v>
      </c>
      <c r="G129" s="105">
        <f t="shared" si="4"/>
        <v>88200000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99</v>
      </c>
      <c r="F130" s="105">
        <f t="shared" si="5"/>
        <v>0</v>
      </c>
      <c r="G130" s="105">
        <f t="shared" si="4"/>
        <v>-297089100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98</v>
      </c>
      <c r="F131" s="105">
        <f t="shared" si="5"/>
        <v>0</v>
      </c>
      <c r="G131" s="105">
        <f t="shared" si="4"/>
        <v>-294088200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96</v>
      </c>
      <c r="F132" s="105">
        <f t="shared" si="5"/>
        <v>0</v>
      </c>
      <c r="G132" s="105">
        <f t="shared" si="4"/>
        <v>-96048000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96</v>
      </c>
      <c r="F133" s="105">
        <f t="shared" si="5"/>
        <v>1</v>
      </c>
      <c r="G133" s="105">
        <f t="shared" si="4"/>
        <v>9500000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94</v>
      </c>
      <c r="F134" s="105">
        <f t="shared" si="5"/>
        <v>0</v>
      </c>
      <c r="G134" s="105">
        <f t="shared" si="4"/>
        <v>-18800000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93</v>
      </c>
      <c r="F135" s="105">
        <f t="shared" si="5"/>
        <v>0</v>
      </c>
      <c r="G135" s="105">
        <f t="shared" si="4"/>
        <v>-204600000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90</v>
      </c>
      <c r="F136" s="105">
        <f t="shared" si="5"/>
        <v>0</v>
      </c>
      <c r="G136" s="105">
        <f t="shared" si="4"/>
        <v>-81495000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87</v>
      </c>
      <c r="F137" s="105">
        <f t="shared" si="5"/>
        <v>1</v>
      </c>
      <c r="G137" s="105">
        <f t="shared" si="4"/>
        <v>129000000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86</v>
      </c>
      <c r="F138" s="105">
        <f t="shared" si="5"/>
        <v>0</v>
      </c>
      <c r="G138" s="105">
        <f t="shared" si="4"/>
        <v>-86043000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86</v>
      </c>
      <c r="F139" s="105">
        <f t="shared" si="5"/>
        <v>0</v>
      </c>
      <c r="G139" s="105">
        <f t="shared" si="4"/>
        <v>-31390000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84</v>
      </c>
      <c r="F140" s="105">
        <f t="shared" si="5"/>
        <v>1</v>
      </c>
      <c r="G140" s="105">
        <f t="shared" si="4"/>
        <v>1909000000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83</v>
      </c>
      <c r="F141" s="105">
        <f t="shared" si="5"/>
        <v>1</v>
      </c>
      <c r="G141" s="105">
        <f t="shared" si="4"/>
        <v>147600000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81</v>
      </c>
      <c r="F142" s="105">
        <f t="shared" si="5"/>
        <v>1</v>
      </c>
      <c r="G142" s="105">
        <f t="shared" si="4"/>
        <v>16000000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81</v>
      </c>
      <c r="F143" s="105">
        <f t="shared" si="5"/>
        <v>0</v>
      </c>
      <c r="G143" s="105">
        <f t="shared" si="4"/>
        <v>-259272900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80</v>
      </c>
      <c r="F144" s="105">
        <f t="shared" si="5"/>
        <v>0</v>
      </c>
      <c r="G144" s="105">
        <f t="shared" si="4"/>
        <v>-241672000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79</v>
      </c>
      <c r="F145" s="105">
        <f t="shared" si="5"/>
        <v>1</v>
      </c>
      <c r="G145" s="105">
        <f t="shared" si="4"/>
        <v>5657574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76</v>
      </c>
      <c r="F146" s="105">
        <f t="shared" si="5"/>
        <v>0</v>
      </c>
      <c r="G146" s="105">
        <f t="shared" si="4"/>
        <v>-228068400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75</v>
      </c>
      <c r="F147" s="105">
        <f t="shared" si="5"/>
        <v>0</v>
      </c>
      <c r="G147" s="105">
        <f t="shared" si="4"/>
        <v>-225105000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75</v>
      </c>
      <c r="F148" s="105">
        <f t="shared" si="5"/>
        <v>0</v>
      </c>
      <c r="G148" s="105">
        <f t="shared" si="4"/>
        <v>-16268250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74</v>
      </c>
      <c r="F149" s="105">
        <f t="shared" si="5"/>
        <v>0</v>
      </c>
      <c r="G149" s="105">
        <f t="shared" si="4"/>
        <v>-222066600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73</v>
      </c>
      <c r="F150" s="105">
        <f t="shared" si="5"/>
        <v>1</v>
      </c>
      <c r="G150" s="105">
        <f t="shared" si="4"/>
        <v>424800000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60</v>
      </c>
      <c r="F151" s="105">
        <f t="shared" si="5"/>
        <v>1</v>
      </c>
      <c r="G151" s="105">
        <f t="shared" si="4"/>
        <v>1003000000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60</v>
      </c>
      <c r="F152" s="105">
        <f t="shared" si="5"/>
        <v>0</v>
      </c>
      <c r="G152" s="105">
        <f t="shared" si="4"/>
        <v>-60000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59</v>
      </c>
      <c r="F153" s="105">
        <f t="shared" si="5"/>
        <v>1</v>
      </c>
      <c r="G153" s="105">
        <f t="shared" si="4"/>
        <v>174000000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59</v>
      </c>
      <c r="F154" s="105">
        <f t="shared" si="5"/>
        <v>0</v>
      </c>
      <c r="G154" s="105">
        <f t="shared" si="4"/>
        <v>-1062649000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59</v>
      </c>
      <c r="F155" s="105">
        <f t="shared" si="5"/>
        <v>0</v>
      </c>
      <c r="G155" s="105">
        <f t="shared" si="4"/>
        <v>-920400000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59</v>
      </c>
      <c r="F156" s="105">
        <f t="shared" si="5"/>
        <v>0</v>
      </c>
      <c r="G156" s="105">
        <f t="shared" si="4"/>
        <v>-82629500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59</v>
      </c>
      <c r="F157" s="105">
        <f t="shared" si="5"/>
        <v>0</v>
      </c>
      <c r="G157" s="105">
        <f t="shared" si="4"/>
        <v>-295000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54</v>
      </c>
      <c r="F158" s="105">
        <f t="shared" si="5"/>
        <v>1</v>
      </c>
      <c r="G158" s="105">
        <f t="shared" si="4"/>
        <v>159000000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53</v>
      </c>
      <c r="F159" s="105">
        <f t="shared" si="5"/>
        <v>1</v>
      </c>
      <c r="G159" s="105">
        <f t="shared" si="4"/>
        <v>52000000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52</v>
      </c>
      <c r="F160" s="105">
        <f t="shared" si="5"/>
        <v>0</v>
      </c>
      <c r="G160" s="105">
        <f t="shared" si="4"/>
        <v>-234000000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52</v>
      </c>
      <c r="F161" s="105">
        <f t="shared" si="5"/>
        <v>1</v>
      </c>
      <c r="G161" s="105">
        <f t="shared" si="4"/>
        <v>153000000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52</v>
      </c>
      <c r="F162" s="105">
        <f t="shared" si="5"/>
        <v>0</v>
      </c>
      <c r="G162" s="105">
        <f t="shared" si="4"/>
        <v>-156000000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51</v>
      </c>
      <c r="F163" s="105">
        <f t="shared" si="5"/>
        <v>1</v>
      </c>
      <c r="G163" s="105">
        <f t="shared" si="4"/>
        <v>4658250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45</v>
      </c>
      <c r="F164" s="105">
        <f t="shared" si="5"/>
        <v>1</v>
      </c>
      <c r="G164" s="105">
        <f t="shared" si="4"/>
        <v>51040000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44</v>
      </c>
      <c r="F165" s="105">
        <f t="shared" si="5"/>
        <v>0</v>
      </c>
      <c r="G165" s="105">
        <f t="shared" si="4"/>
        <v>-23159400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41</v>
      </c>
      <c r="F166" s="105">
        <f t="shared" si="5"/>
        <v>0</v>
      </c>
      <c r="G166" s="105">
        <f t="shared" si="4"/>
        <v>-8200000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39</v>
      </c>
      <c r="F167" s="105">
        <f t="shared" si="5"/>
        <v>1</v>
      </c>
      <c r="G167" s="105">
        <f t="shared" si="4"/>
        <v>29830000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39</v>
      </c>
      <c r="F168" s="105">
        <f t="shared" si="5"/>
        <v>0</v>
      </c>
      <c r="G168" s="105">
        <f t="shared" si="4"/>
        <v>-7800000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38</v>
      </c>
      <c r="F169" s="105">
        <f t="shared" si="5"/>
        <v>0</v>
      </c>
      <c r="G169" s="105">
        <f t="shared" si="4"/>
        <v>-17100000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38</v>
      </c>
      <c r="F170" s="105">
        <f t="shared" si="5"/>
        <v>1</v>
      </c>
      <c r="G170" s="105">
        <f t="shared" si="4"/>
        <v>111000000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38</v>
      </c>
      <c r="F171" s="105">
        <f t="shared" si="5"/>
        <v>0</v>
      </c>
      <c r="G171" s="105">
        <f t="shared" si="4"/>
        <v>-1330000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37</v>
      </c>
      <c r="F172" s="105">
        <f t="shared" si="5"/>
        <v>1</v>
      </c>
      <c r="G172" s="105">
        <f t="shared" si="4"/>
        <v>90000000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36</v>
      </c>
      <c r="F173" s="105">
        <f t="shared" si="5"/>
        <v>0</v>
      </c>
      <c r="G173" s="105">
        <f t="shared" si="4"/>
        <v>-4703040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31</v>
      </c>
      <c r="F174" s="105">
        <f t="shared" si="5"/>
        <v>0</v>
      </c>
      <c r="G174" s="105">
        <f t="shared" si="4"/>
        <v>-148800000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31</v>
      </c>
      <c r="F175" s="105">
        <f t="shared" si="5"/>
        <v>0</v>
      </c>
      <c r="G175" s="105">
        <f t="shared" si="4"/>
        <v>-9920000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31</v>
      </c>
      <c r="F176" s="105">
        <f t="shared" si="5"/>
        <v>0</v>
      </c>
      <c r="G176" s="105">
        <f t="shared" si="4"/>
        <v>-15296547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21</v>
      </c>
      <c r="F177" s="105">
        <f t="shared" si="5"/>
        <v>0</v>
      </c>
      <c r="G177" s="105">
        <f t="shared" si="4"/>
        <v>-1680000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21</v>
      </c>
      <c r="F178" s="105">
        <f t="shared" si="5"/>
        <v>0</v>
      </c>
      <c r="G178" s="105">
        <f t="shared" si="4"/>
        <v>-2100000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20</v>
      </c>
      <c r="F179" s="105">
        <f t="shared" si="5"/>
        <v>1</v>
      </c>
      <c r="G179" s="105">
        <f t="shared" si="4"/>
        <v>273049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18</v>
      </c>
      <c r="F180" s="105">
        <f t="shared" si="5"/>
        <v>0</v>
      </c>
      <c r="G180" s="105">
        <f t="shared" si="4"/>
        <v>-702540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16</v>
      </c>
      <c r="F181" s="105">
        <f t="shared" si="5"/>
        <v>0</v>
      </c>
      <c r="G181" s="105">
        <f t="shared" si="4"/>
        <v>-512000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14</v>
      </c>
      <c r="F182" s="105">
        <f t="shared" si="5"/>
        <v>0</v>
      </c>
      <c r="G182" s="105">
        <f t="shared" si="4"/>
        <v>-1400000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13</v>
      </c>
      <c r="F183" s="105">
        <f t="shared" si="5"/>
        <v>0</v>
      </c>
      <c r="G183" s="105">
        <f t="shared" si="4"/>
        <v>-260000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12</v>
      </c>
      <c r="F184" s="105">
        <f t="shared" si="5"/>
        <v>0</v>
      </c>
      <c r="G184" s="105">
        <f t="shared" si="4"/>
        <v>-98220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10</v>
      </c>
      <c r="F185" s="105">
        <f t="shared" si="5"/>
        <v>0</v>
      </c>
      <c r="G185" s="105">
        <f t="shared" si="4"/>
        <v>-601000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10</v>
      </c>
      <c r="F186" s="105">
        <f t="shared" si="5"/>
        <v>0</v>
      </c>
      <c r="G186" s="105">
        <f t="shared" si="4"/>
        <v>-323000</v>
      </c>
    </row>
    <row r="187" spans="1:7" x14ac:dyDescent="0.25">
      <c r="A187" s="105" t="s">
        <v>4067</v>
      </c>
      <c r="B187" s="38">
        <v>-32750</v>
      </c>
      <c r="C187" s="73" t="s">
        <v>655</v>
      </c>
      <c r="D187" s="105">
        <v>5</v>
      </c>
      <c r="E187" s="105">
        <f t="shared" si="9"/>
        <v>6</v>
      </c>
      <c r="F187" s="105">
        <f t="shared" si="5"/>
        <v>0</v>
      </c>
      <c r="G187" s="105">
        <f t="shared" si="4"/>
        <v>-196500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1</v>
      </c>
      <c r="F188" s="105">
        <f t="shared" si="5"/>
        <v>0</v>
      </c>
      <c r="G188" s="105">
        <f t="shared" si="4"/>
        <v>-16000</v>
      </c>
    </row>
    <row r="189" spans="1:7" x14ac:dyDescent="0.25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 x14ac:dyDescent="0.25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45562</v>
      </c>
      <c r="C196" s="11"/>
      <c r="D196" s="11"/>
      <c r="E196" s="11"/>
      <c r="F196" s="11"/>
      <c r="G196" s="29">
        <f>SUM(G105:G195)</f>
        <v>1724172632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11269102.16993464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F16" zoomScaleNormal="100" workbookViewId="0">
      <selection activeCell="Q19" sqref="Q1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45562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-7770806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106816779</v>
      </c>
      <c r="G19" s="29">
        <f t="shared" si="0"/>
        <v>-1575690.4177699983</v>
      </c>
      <c r="H19" s="11"/>
      <c r="K19" s="2" t="s">
        <v>85</v>
      </c>
      <c r="L19" s="43">
        <f>-مرداد97!D64</f>
        <v>12330340</v>
      </c>
      <c r="M19" s="2" t="s">
        <v>4011</v>
      </c>
      <c r="N19" s="3">
        <f>1608*P28</f>
        <v>5386800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-12330340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3850000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75130450</v>
      </c>
      <c r="O28" s="105">
        <v>22427</v>
      </c>
      <c r="P28" s="105">
        <v>3350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-2814000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-6518971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106816779</v>
      </c>
      <c r="M37" s="2"/>
      <c r="N37" s="3">
        <f>SUM(N16:N35)</f>
        <v>173699682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86439</v>
      </c>
      <c r="M38" s="2"/>
      <c r="N38" s="3">
        <f>N16+N17+N22</f>
        <v>-6225244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163816779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 x14ac:dyDescent="0.25">
      <c r="A34" s="105"/>
      <c r="B34" s="119"/>
      <c r="C34" s="105"/>
      <c r="D34" s="105"/>
      <c r="E34" s="105"/>
      <c r="F34" s="105"/>
      <c r="G34" s="105"/>
    </row>
    <row r="35" spans="1:7" x14ac:dyDescent="0.25">
      <c r="A35" s="105"/>
      <c r="B35" s="119"/>
      <c r="C35" s="105"/>
      <c r="D35" s="105"/>
      <c r="E35" s="105" t="s">
        <v>25</v>
      </c>
      <c r="F35" s="105"/>
      <c r="G35" s="105"/>
    </row>
    <row r="36" spans="1:7" x14ac:dyDescent="0.25">
      <c r="A36" s="105"/>
      <c r="B36" s="119"/>
      <c r="C36" s="105"/>
      <c r="D36" s="105"/>
      <c r="E36" s="105"/>
      <c r="F36" s="105"/>
      <c r="G36" s="105"/>
    </row>
    <row r="37" spans="1:7" x14ac:dyDescent="0.25">
      <c r="A37" s="105"/>
      <c r="B37" s="105"/>
      <c r="C37" s="105"/>
      <c r="D37" s="105"/>
      <c r="E37" s="105"/>
      <c r="F37" s="105"/>
      <c r="G37" s="105"/>
    </row>
    <row r="38" spans="1:7" x14ac:dyDescent="0.25">
      <c r="A38" s="105"/>
      <c r="B38" s="105"/>
      <c r="C38" s="105"/>
      <c r="D38" s="105"/>
      <c r="E38" s="105"/>
      <c r="F38" s="105"/>
      <c r="G38" s="105"/>
    </row>
    <row r="39" spans="1:7" x14ac:dyDescent="0.25">
      <c r="A39" s="105"/>
      <c r="B39" s="105"/>
      <c r="C39" s="105"/>
      <c r="D39" s="105" t="s">
        <v>25</v>
      </c>
      <c r="E39" s="105"/>
      <c r="F39" s="105"/>
      <c r="G39" s="105"/>
    </row>
    <row r="40" spans="1:7" x14ac:dyDescent="0.25">
      <c r="A40" s="105"/>
      <c r="B40" s="105"/>
      <c r="C40" s="105"/>
      <c r="D40" s="105"/>
      <c r="E40" s="105"/>
      <c r="F40" s="105"/>
      <c r="G40" s="105"/>
    </row>
    <row r="41" spans="1:7" x14ac:dyDescent="0.25">
      <c r="A41" s="105"/>
      <c r="B41" s="105"/>
      <c r="C41" s="105"/>
      <c r="D41" s="105"/>
      <c r="E41" s="105"/>
      <c r="F41" s="105"/>
      <c r="G41" s="105"/>
    </row>
    <row r="42" spans="1:7" x14ac:dyDescent="0.25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 x14ac:dyDescent="0.25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 x14ac:dyDescent="0.25">
      <c r="A44" s="105"/>
      <c r="B44" s="105"/>
      <c r="C44" s="105"/>
      <c r="D44" s="105"/>
      <c r="E44" s="105"/>
      <c r="F44" s="105"/>
      <c r="G44" s="105"/>
    </row>
    <row r="45" spans="1:7" x14ac:dyDescent="0.25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 x14ac:dyDescent="0.25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abSelected="1" topLeftCell="A13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12000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3433726.3536977489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2018-08-11T10:55:56Z</dcterms:modified>
</cp:coreProperties>
</file>