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58" i="32" l="1"/>
  <c r="I58" i="32"/>
  <c r="G16" i="18"/>
  <c r="F16" i="18"/>
  <c r="R70" i="32" l="1"/>
  <c r="S70" i="32"/>
  <c r="Q70" i="32"/>
  <c r="N32" i="18"/>
  <c r="L26" i="18"/>
  <c r="N26" i="18" s="1"/>
  <c r="L27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3" i="18"/>
  <c r="AA70" i="18"/>
  <c r="Z72" i="18"/>
  <c r="AA72" i="18" s="1"/>
  <c r="Z71" i="18"/>
  <c r="AA71" i="18" s="1"/>
  <c r="Z70" i="18"/>
  <c r="G32" i="10"/>
  <c r="B127" i="13"/>
  <c r="AA75" i="18" l="1"/>
  <c r="AA79" i="18" s="1"/>
  <c r="I46" i="32"/>
  <c r="F202" i="15" l="1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1" i="15" l="1"/>
  <c r="F200" i="15"/>
  <c r="F199" i="15"/>
  <c r="F198" i="15"/>
  <c r="F197" i="15"/>
  <c r="E47" i="32"/>
  <c r="M4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4" i="32"/>
  <c r="AK4" i="32" s="1"/>
  <c r="AG4" i="32"/>
  <c r="AJ4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H10" i="32" l="1"/>
  <c r="AK10" i="32" s="1"/>
  <c r="AH9" i="32"/>
  <c r="AK9" i="32" s="1"/>
  <c r="AF9" i="32"/>
  <c r="AI9" i="32" s="1"/>
  <c r="AG10" i="32"/>
  <c r="AJ10" i="32" s="1"/>
  <c r="AD6" i="32"/>
  <c r="AE5" i="32"/>
  <c r="AG5" i="32" s="1"/>
  <c r="AJ5" i="32" s="1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47" i="32"/>
  <c r="U47" i="32" s="1"/>
  <c r="K46" i="32"/>
  <c r="U4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C15" i="32" l="1"/>
  <c r="AD15" i="32"/>
  <c r="AB15" i="32"/>
  <c r="AL12" i="32"/>
  <c r="Z34" i="32" s="1"/>
  <c r="AK12" i="32"/>
  <c r="AI12" i="32"/>
  <c r="AG12" i="32"/>
  <c r="AF12" i="32"/>
  <c r="AJ12" i="32"/>
  <c r="AH12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8" i="13" l="1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1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G15" i="18" s="1"/>
  <c r="L32" i="18"/>
  <c r="E33" i="13"/>
  <c r="G34" i="13"/>
  <c r="I97" i="20"/>
  <c r="K97" i="20"/>
  <c r="J97" i="20"/>
  <c r="F108" i="15"/>
  <c r="C20" i="18"/>
  <c r="E19" i="14"/>
  <c r="G20" i="14"/>
  <c r="G21" i="14"/>
  <c r="L33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<sst xmlns="http://schemas.openxmlformats.org/spreadsheetml/2006/main" count="2947" uniqueCount="1275">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</sst>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E33" sqref="E33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1263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1089</v>
      </c>
      <c r="B3" s="18">
        <v>0</v>
      </c>
      <c r="C3" s="18">
        <v>0</v>
      </c>
      <c r="D3" s="123">
        <f t="shared" ref="D3:D22" si="0">B3-C3</f>
        <v>0</v>
      </c>
      <c r="E3" s="20" t="s">
        <v>1090</v>
      </c>
      <c r="F3" s="102">
        <v>23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1108</v>
      </c>
      <c r="B4" s="18">
        <v>0</v>
      </c>
      <c r="C4" s="18">
        <v>0</v>
      </c>
      <c r="D4" s="119">
        <f t="shared" si="0"/>
        <v>0</v>
      </c>
      <c r="E4" s="105" t="s">
        <v>1112</v>
      </c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1158</v>
      </c>
      <c r="B5" s="18">
        <v>0</v>
      </c>
      <c r="C5" s="18">
        <v>0</v>
      </c>
      <c r="D5" s="119">
        <f t="shared" si="0"/>
        <v>0</v>
      </c>
      <c r="E5" s="20" t="s">
        <v>1026</v>
      </c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1158</v>
      </c>
      <c r="B6" s="18">
        <v>0</v>
      </c>
      <c r="C6" s="18">
        <v>0</v>
      </c>
      <c r="D6" s="119">
        <f t="shared" si="0"/>
        <v>0</v>
      </c>
      <c r="E6" s="19" t="s">
        <v>1161</v>
      </c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909916</v>
      </c>
      <c r="C24" s="119">
        <f>SUM(C2:C22)</f>
        <v>818994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27297480</v>
      </c>
      <c r="H25" s="18">
        <f>SUM(H2:H23)</f>
        <v>24569820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7478.7616438356163</v>
      </c>
      <c r="H30" s="18">
        <f>G30*H25/G25</f>
        <v>6731.4575342465751</v>
      </c>
      <c r="I30" s="18">
        <f>G30*I25/G25</f>
        <v>747.30410958904099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1268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 x14ac:dyDescent="0.25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5">
      <c r="A42" s="102"/>
      <c r="B42" s="102"/>
      <c r="C42" s="102"/>
      <c r="D42" s="120">
        <f>SUM(D30:D39)</f>
        <v>12846374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 x14ac:dyDescent="0.25">
      <c r="A65" s="11" t="s">
        <v>1263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 x14ac:dyDescent="0.25">
      <c r="A66" s="11" t="s">
        <v>1266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6" t="s">
        <v>1263</v>
      </c>
      <c r="B7" s="39">
        <v>130723</v>
      </c>
      <c r="C7" s="39">
        <v>39801</v>
      </c>
      <c r="D7" s="35">
        <f t="shared" si="0"/>
        <v>90922</v>
      </c>
      <c r="E7" s="5" t="s">
        <v>1272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5" activePane="bottomLeft" state="frozen"/>
      <selection pane="bottomLeft" activeCell="N73" sqref="M73:N7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16</v>
      </c>
      <c r="AE4" s="115">
        <f>Y4*$AE$2*AD4/36500</f>
        <v>157808.21917808219</v>
      </c>
      <c r="AF4" s="115">
        <f>AA4/$Y4*$AE4</f>
        <v>0</v>
      </c>
      <c r="AG4" s="115">
        <f t="shared" ref="AG4:AG11" si="2">AB4/$Y4*$AE4</f>
        <v>157808.21917808219</v>
      </c>
      <c r="AH4" s="115">
        <f t="shared" ref="AH4:AH11" si="3">AC4/$Y4*$AE4</f>
        <v>0</v>
      </c>
      <c r="AI4" s="115">
        <f>AA4+AF4</f>
        <v>0</v>
      </c>
      <c r="AJ4" s="115">
        <f>AB4+AG4</f>
        <v>18157808.219178081</v>
      </c>
      <c r="AK4" s="115">
        <f>AC4+AH4</f>
        <v>0</v>
      </c>
      <c r="AL4" s="116">
        <f>Y4+AE4</f>
        <v>18157808.219178081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15</v>
      </c>
      <c r="AE5" s="115">
        <f t="shared" ref="AE5:AE8" si="4">Y5*$AE$2*AD5/36500</f>
        <v>20547.945205479453</v>
      </c>
      <c r="AF5" s="115">
        <f t="shared" ref="AF5:AF11" si="5">AA5/$Y5*$AE5</f>
        <v>0</v>
      </c>
      <c r="AG5" s="115">
        <f t="shared" si="2"/>
        <v>20547.945205479453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2520547.9452054794</v>
      </c>
      <c r="AK5" s="115">
        <f t="shared" si="7"/>
        <v>0</v>
      </c>
      <c r="AL5" s="116">
        <f t="shared" ref="AL5:AL11" si="8">Y5+AE5</f>
        <v>2520547.9452054794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14</v>
      </c>
      <c r="AE6" s="115">
        <f t="shared" si="4"/>
        <v>61369.863013698632</v>
      </c>
      <c r="AF6" s="115">
        <f t="shared" si="5"/>
        <v>0</v>
      </c>
      <c r="AG6" s="115">
        <f t="shared" si="2"/>
        <v>9419.2690410958912</v>
      </c>
      <c r="AH6" s="115">
        <f>AC6/$Y6*$AE6</f>
        <v>51950.593972602743</v>
      </c>
      <c r="AI6" s="115">
        <f t="shared" si="6"/>
        <v>0</v>
      </c>
      <c r="AJ6" s="115">
        <f t="shared" si="7"/>
        <v>1237288.2690410959</v>
      </c>
      <c r="AK6" s="115">
        <f t="shared" si="7"/>
        <v>6824081.5939726029</v>
      </c>
      <c r="AL6" s="116">
        <f t="shared" si="8"/>
        <v>8061369.8630136987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13</v>
      </c>
      <c r="AE7" s="115">
        <f t="shared" si="4"/>
        <v>-566.67178082191776</v>
      </c>
      <c r="AF7" s="115">
        <f t="shared" si="5"/>
        <v>0</v>
      </c>
      <c r="AG7" s="115">
        <f t="shared" si="2"/>
        <v>-566.67178082191776</v>
      </c>
      <c r="AH7" s="115">
        <f t="shared" si="3"/>
        <v>0</v>
      </c>
      <c r="AI7" s="115">
        <f t="shared" si="6"/>
        <v>0</v>
      </c>
      <c r="AJ7" s="115">
        <f t="shared" si="7"/>
        <v>-80118.671780821911</v>
      </c>
      <c r="AK7" s="115">
        <f t="shared" si="7"/>
        <v>0</v>
      </c>
      <c r="AL7" s="116">
        <f t="shared" si="8"/>
        <v>-80118.671780821911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12</v>
      </c>
      <c r="AE8" s="115">
        <f t="shared" si="4"/>
        <v>1088.2191780821918</v>
      </c>
      <c r="AF8" s="115">
        <f t="shared" si="5"/>
        <v>1088.2191780821918</v>
      </c>
      <c r="AG8" s="115">
        <f t="shared" si="2"/>
        <v>0</v>
      </c>
      <c r="AH8" s="115">
        <f t="shared" si="3"/>
        <v>0</v>
      </c>
      <c r="AI8" s="115">
        <f t="shared" si="6"/>
        <v>166588.21917808219</v>
      </c>
      <c r="AJ8" s="115">
        <f t="shared" si="7"/>
        <v>0</v>
      </c>
      <c r="AK8" s="115">
        <f t="shared" si="7"/>
        <v>0</v>
      </c>
      <c r="AL8" s="116">
        <f t="shared" si="8"/>
        <v>166588.21917808219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240247.57479452054</v>
      </c>
      <c r="AF12" s="116">
        <f t="shared" ref="AF12" si="16">SUM(AF4:AF11)</f>
        <v>1088.2191780821918</v>
      </c>
      <c r="AG12" s="116">
        <f t="shared" ref="AG12" si="17">SUM(AG4:AG11)</f>
        <v>187208.76164383561</v>
      </c>
      <c r="AH12" s="116">
        <f t="shared" ref="AH12" si="18">SUM(AH4:AH11)</f>
        <v>51950.593972602743</v>
      </c>
      <c r="AI12" s="116">
        <f t="shared" ref="AI12" si="19">SUM(AI4:AI11)</f>
        <v>166588.21917808219</v>
      </c>
      <c r="AJ12" s="116">
        <f t="shared" ref="AJ12" si="20">SUM(AJ4:AJ11)</f>
        <v>21835525.761643834</v>
      </c>
      <c r="AK12" s="116">
        <f t="shared" ref="AK12" si="21">SUM(AK4:AK11)</f>
        <v>6824081.5939726029</v>
      </c>
      <c r="AL12" s="116">
        <f t="shared" ref="AL12" si="22">SUM(AL4:AL11)</f>
        <v>28826198.57479452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165500</v>
      </c>
      <c r="AC15" s="120">
        <f>AB12+R70</f>
        <v>21648317</v>
      </c>
      <c r="AD15" s="120">
        <f>AC12+S70</f>
        <v>6772131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-1088.2191780821886</v>
      </c>
      <c r="AC16" s="120">
        <f t="shared" ref="AC16:AD16" si="27">AC15-AJ12</f>
        <v>-187208.76164383441</v>
      </c>
      <c r="AD16" s="120">
        <f t="shared" si="27"/>
        <v>-51950.593972602859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C46*T46</f>
        <v>28849580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28849750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23551.425205480307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67">M47*N47/C46</f>
        <v>84636.020172910663</v>
      </c>
      <c r="R47" s="112">
        <f t="shared" ref="R47" si="68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9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70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71">F53-F52</f>
        <v>0</v>
      </c>
      <c r="N53" s="75">
        <v>50</v>
      </c>
      <c r="O53" s="75">
        <v>50</v>
      </c>
      <c r="P53" s="108"/>
      <c r="Q53" s="77">
        <f t="shared" ref="Q53" si="72">M53*N53/C52</f>
        <v>0</v>
      </c>
      <c r="R53" s="77">
        <f t="shared" ref="R53" si="73">M53*O53/C52</f>
        <v>0</v>
      </c>
      <c r="S53" s="110"/>
      <c r="T53" s="75"/>
      <c r="U53" s="87">
        <f t="shared" ref="U53" si="74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5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6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7">F55-F54</f>
        <v>0</v>
      </c>
      <c r="N55" s="78">
        <v>50</v>
      </c>
      <c r="O55" s="78">
        <v>50</v>
      </c>
      <c r="P55" s="111"/>
      <c r="Q55" s="78">
        <f t="shared" ref="Q55" si="78">M55*N55/C54</f>
        <v>0</v>
      </c>
      <c r="R55" s="78">
        <f t="shared" ref="R55" si="79">M55*O55/C54</f>
        <v>0</v>
      </c>
      <c r="S55" s="111"/>
      <c r="T55" s="78"/>
      <c r="U55" s="79">
        <f t="shared" ref="U55" si="80">-C55*E55+K55+F55</f>
        <v>0</v>
      </c>
    </row>
    <row r="56" spans="1:22" x14ac:dyDescent="0.25">
      <c r="V56" t="s">
        <v>25</v>
      </c>
    </row>
    <row r="58" spans="1:22" x14ac:dyDescent="0.25">
      <c r="A58" s="82" t="s">
        <v>1266</v>
      </c>
      <c r="B58" s="82" t="s">
        <v>1274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1</v>
      </c>
      <c r="H58" s="82">
        <v>10</v>
      </c>
      <c r="I58" s="79">
        <f>F58*G58*($AE$2-H58)/(36500)</f>
        <v>1479.4520547945206</v>
      </c>
      <c r="J58" s="82">
        <v>0</v>
      </c>
      <c r="K58" s="76">
        <v>3000</v>
      </c>
      <c r="L58" s="76">
        <f>E58+0.1*(I58+K58+K59)</f>
        <v>1827747.9452054794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90">SUM(R48:R69)</f>
        <v>0</v>
      </c>
      <c r="S70" s="119">
        <f t="shared" si="90"/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7" t="s">
        <v>1121</v>
      </c>
      <c r="AI1" s="137"/>
      <c r="AJ1" s="137"/>
      <c r="AK1" s="137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7"/>
      <c r="AI2" s="137"/>
      <c r="AJ2" s="137"/>
      <c r="AK2" s="137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8" t="s">
        <v>1122</v>
      </c>
      <c r="AI3" s="139" t="s">
        <v>1123</v>
      </c>
      <c r="AJ3" s="138" t="s">
        <v>1124</v>
      </c>
      <c r="AK3" s="140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8"/>
      <c r="AI4" s="139"/>
      <c r="AJ4" s="138"/>
      <c r="AK4" s="140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1335</v>
      </c>
    </row>
    <row r="40" spans="6:7" x14ac:dyDescent="0.25">
      <c r="F40" s="98" t="s">
        <v>1154</v>
      </c>
      <c r="G40" s="98">
        <v>5500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1733131.7443729902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  <row r="50" ht="14.25" customHeight="1" x14ac:dyDescent="0.25"/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7" activePane="bottomLeft" state="frozen"/>
      <selection pane="bottomLeft" activeCell="A202" sqref="A20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689</v>
      </c>
      <c r="E2" s="11">
        <f>IF(B2&gt;0,1,0)</f>
        <v>1</v>
      </c>
      <c r="F2" s="11">
        <f>B2*(D2-E2)</f>
        <v>66529600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687</v>
      </c>
      <c r="E3" s="11">
        <f t="shared" ref="E3:E66" si="1">IF(B3&gt;0,1,0)</f>
        <v>1</v>
      </c>
      <c r="F3" s="11">
        <f t="shared" ref="F3:F66" si="2">B3*(D3-E3)</f>
        <v>2058000000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684</v>
      </c>
      <c r="E4" s="11">
        <f t="shared" si="1"/>
        <v>0</v>
      </c>
      <c r="F4" s="11">
        <f t="shared" si="2"/>
        <v>-136800000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682</v>
      </c>
      <c r="E5" s="11">
        <f t="shared" si="1"/>
        <v>0</v>
      </c>
      <c r="F5" s="11">
        <f t="shared" si="2"/>
        <v>-68200000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681</v>
      </c>
      <c r="E6" s="11">
        <f t="shared" si="1"/>
        <v>0</v>
      </c>
      <c r="F6" s="11">
        <f t="shared" si="2"/>
        <v>-37455000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680</v>
      </c>
      <c r="E7" s="11">
        <f t="shared" si="1"/>
        <v>0</v>
      </c>
      <c r="F7" s="11">
        <f t="shared" si="2"/>
        <v>-136000000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676</v>
      </c>
      <c r="E8" s="11">
        <f t="shared" si="1"/>
        <v>0</v>
      </c>
      <c r="F8" s="11">
        <f t="shared" si="2"/>
        <v>-135200000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666</v>
      </c>
      <c r="E9" s="11">
        <f t="shared" si="1"/>
        <v>0</v>
      </c>
      <c r="F9" s="11">
        <f t="shared" si="2"/>
        <v>-633033000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665</v>
      </c>
      <c r="E10" s="11">
        <f t="shared" si="1"/>
        <v>1</v>
      </c>
      <c r="F10" s="11">
        <f t="shared" si="2"/>
        <v>1328000000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663</v>
      </c>
      <c r="E11" s="11">
        <f t="shared" si="1"/>
        <v>0</v>
      </c>
      <c r="F11" s="11">
        <f t="shared" si="2"/>
        <v>-706095000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660</v>
      </c>
      <c r="E12" s="11">
        <f t="shared" si="1"/>
        <v>0</v>
      </c>
      <c r="F12" s="11">
        <f t="shared" si="2"/>
        <v>-29700000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659</v>
      </c>
      <c r="E13" s="11">
        <f t="shared" si="1"/>
        <v>0</v>
      </c>
      <c r="F13" s="11">
        <f t="shared" si="2"/>
        <v>-1318461300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655</v>
      </c>
      <c r="E14" s="11">
        <f t="shared" si="1"/>
        <v>0</v>
      </c>
      <c r="F14" s="11">
        <f t="shared" si="2"/>
        <v>-131000000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653</v>
      </c>
      <c r="E15" s="11">
        <f t="shared" si="1"/>
        <v>1</v>
      </c>
      <c r="F15" s="11">
        <f t="shared" si="2"/>
        <v>1304000000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653</v>
      </c>
      <c r="E16" s="11">
        <f t="shared" si="1"/>
        <v>1</v>
      </c>
      <c r="F16" s="11">
        <f t="shared" si="2"/>
        <v>1304000000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653</v>
      </c>
      <c r="E17" s="11">
        <f t="shared" si="1"/>
        <v>1</v>
      </c>
      <c r="F17" s="11">
        <f t="shared" si="2"/>
        <v>782400000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653</v>
      </c>
      <c r="E18" s="11">
        <f t="shared" si="1"/>
        <v>1</v>
      </c>
      <c r="F18" s="11">
        <f t="shared" si="2"/>
        <v>652000000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652</v>
      </c>
      <c r="E19" s="11">
        <f t="shared" si="1"/>
        <v>1</v>
      </c>
      <c r="F19" s="11">
        <f t="shared" si="2"/>
        <v>1953000000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652</v>
      </c>
      <c r="E20" s="11">
        <f t="shared" si="1"/>
        <v>0</v>
      </c>
      <c r="F20" s="11">
        <f t="shared" si="2"/>
        <v>-282120400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652</v>
      </c>
      <c r="E21" s="11">
        <f t="shared" si="1"/>
        <v>0</v>
      </c>
      <c r="F21" s="11">
        <f t="shared" si="2"/>
        <v>-282120400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652</v>
      </c>
      <c r="E22" s="11">
        <f t="shared" si="1"/>
        <v>0</v>
      </c>
      <c r="F22" s="11">
        <f t="shared" si="2"/>
        <v>-282120400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652</v>
      </c>
      <c r="E23" s="11">
        <f t="shared" si="1"/>
        <v>0</v>
      </c>
      <c r="F23" s="11">
        <f t="shared" si="2"/>
        <v>-282120400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652</v>
      </c>
      <c r="E24" s="11">
        <f t="shared" si="1"/>
        <v>0</v>
      </c>
      <c r="F24" s="11">
        <f t="shared" si="2"/>
        <v>-282120400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652</v>
      </c>
      <c r="E25" s="11">
        <f t="shared" si="1"/>
        <v>0</v>
      </c>
      <c r="F25" s="11">
        <f t="shared" si="2"/>
        <v>-130400000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651</v>
      </c>
      <c r="E26" s="11">
        <f t="shared" si="1"/>
        <v>1</v>
      </c>
      <c r="F26" s="11">
        <f t="shared" si="2"/>
        <v>1950000000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649</v>
      </c>
      <c r="E27" s="11">
        <f t="shared" si="1"/>
        <v>0</v>
      </c>
      <c r="F27" s="11">
        <f t="shared" si="2"/>
        <v>-129800000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648</v>
      </c>
      <c r="E28" s="11">
        <f t="shared" si="1"/>
        <v>1</v>
      </c>
      <c r="F28" s="11">
        <f t="shared" si="2"/>
        <v>1294000000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647</v>
      </c>
      <c r="E29" s="11">
        <f t="shared" si="1"/>
        <v>0</v>
      </c>
      <c r="F29" s="11">
        <f t="shared" si="2"/>
        <v>-4529517600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646</v>
      </c>
      <c r="E30" s="11">
        <f t="shared" si="1"/>
        <v>0</v>
      </c>
      <c r="F30" s="11">
        <f t="shared" si="2"/>
        <v>-1938581400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645</v>
      </c>
      <c r="E31" s="11">
        <f t="shared" si="1"/>
        <v>0</v>
      </c>
      <c r="F31" s="11">
        <f t="shared" si="2"/>
        <v>-1093855500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642</v>
      </c>
      <c r="E32" s="11">
        <f t="shared" si="1"/>
        <v>1</v>
      </c>
      <c r="F32" s="11">
        <f t="shared" si="2"/>
        <v>637346300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636</v>
      </c>
      <c r="E33" s="11">
        <f t="shared" si="1"/>
        <v>1</v>
      </c>
      <c r="F33" s="11">
        <f t="shared" si="2"/>
        <v>22282785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635</v>
      </c>
      <c r="E34" s="11">
        <f t="shared" si="1"/>
        <v>0</v>
      </c>
      <c r="F34" s="11">
        <f t="shared" si="2"/>
        <v>-539750000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627</v>
      </c>
      <c r="E35" s="11">
        <f t="shared" si="1"/>
        <v>0</v>
      </c>
      <c r="F35" s="11">
        <f t="shared" si="2"/>
        <v>-119443500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626</v>
      </c>
      <c r="E36" s="11">
        <f t="shared" si="1"/>
        <v>1</v>
      </c>
      <c r="F36" s="11">
        <f t="shared" si="2"/>
        <v>125000000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626</v>
      </c>
      <c r="E37" s="11">
        <f t="shared" si="1"/>
        <v>0</v>
      </c>
      <c r="F37" s="11">
        <f t="shared" si="2"/>
        <v>-125200000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604</v>
      </c>
      <c r="E38" s="11">
        <f t="shared" si="1"/>
        <v>1</v>
      </c>
      <c r="F38" s="11">
        <f t="shared" si="2"/>
        <v>181386018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603</v>
      </c>
      <c r="E39" s="11">
        <f t="shared" si="1"/>
        <v>0</v>
      </c>
      <c r="F39" s="11">
        <f t="shared" si="2"/>
        <v>-57285000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603</v>
      </c>
      <c r="E40" s="11">
        <f t="shared" si="1"/>
        <v>0</v>
      </c>
      <c r="F40" s="11">
        <f t="shared" si="2"/>
        <v>-53126109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598</v>
      </c>
      <c r="E41" s="11">
        <f t="shared" si="1"/>
        <v>0</v>
      </c>
      <c r="F41" s="11">
        <f t="shared" si="2"/>
        <v>-71760000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576</v>
      </c>
      <c r="E42" s="11">
        <f t="shared" si="1"/>
        <v>1</v>
      </c>
      <c r="F42" s="11">
        <f t="shared" si="2"/>
        <v>575117300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572</v>
      </c>
      <c r="E43" s="11">
        <f t="shared" si="1"/>
        <v>0</v>
      </c>
      <c r="F43" s="11">
        <f t="shared" si="2"/>
        <v>-45760000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568</v>
      </c>
      <c r="E44" s="11">
        <f t="shared" si="1"/>
        <v>0</v>
      </c>
      <c r="F44" s="11">
        <f t="shared" si="2"/>
        <v>-119864472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567</v>
      </c>
      <c r="E45" s="11">
        <f t="shared" si="1"/>
        <v>0</v>
      </c>
      <c r="F45" s="11">
        <f t="shared" si="2"/>
        <v>-113400000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566</v>
      </c>
      <c r="E46" s="11">
        <f t="shared" si="1"/>
        <v>0</v>
      </c>
      <c r="F46" s="11">
        <f t="shared" si="2"/>
        <v>-53770000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564</v>
      </c>
      <c r="E47" s="11">
        <f t="shared" si="1"/>
        <v>0</v>
      </c>
      <c r="F47" s="11">
        <f t="shared" si="2"/>
        <v>-25380000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564</v>
      </c>
      <c r="E48" s="11">
        <f t="shared" si="1"/>
        <v>0</v>
      </c>
      <c r="F48" s="11">
        <f t="shared" si="2"/>
        <v>-36197520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561</v>
      </c>
      <c r="E49" s="11">
        <f t="shared" si="1"/>
        <v>0</v>
      </c>
      <c r="F49" s="11">
        <f t="shared" si="2"/>
        <v>-15418524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560</v>
      </c>
      <c r="E50" s="11">
        <f t="shared" si="1"/>
        <v>0</v>
      </c>
      <c r="F50" s="11">
        <f t="shared" si="2"/>
        <v>-78960000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560</v>
      </c>
      <c r="E51" s="11">
        <f t="shared" si="1"/>
        <v>0</v>
      </c>
      <c r="F51" s="11">
        <f t="shared" si="2"/>
        <v>-14977760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559</v>
      </c>
      <c r="E52" s="11">
        <f t="shared" si="1"/>
        <v>0</v>
      </c>
      <c r="F52" s="11">
        <f t="shared" si="2"/>
        <v>-29794700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558</v>
      </c>
      <c r="E53" s="11">
        <f t="shared" si="1"/>
        <v>1</v>
      </c>
      <c r="F53" s="11">
        <f t="shared" si="2"/>
        <v>557000000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552</v>
      </c>
      <c r="E54" s="11">
        <f t="shared" si="1"/>
        <v>0</v>
      </c>
      <c r="F54" s="11">
        <f t="shared" si="2"/>
        <v>-11592000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551</v>
      </c>
      <c r="E55" s="11">
        <f t="shared" si="1"/>
        <v>0</v>
      </c>
      <c r="F55" s="11">
        <f t="shared" si="2"/>
        <v>-540255500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551</v>
      </c>
      <c r="E56" s="11">
        <f t="shared" si="1"/>
        <v>0</v>
      </c>
      <c r="F56" s="11">
        <f t="shared" si="2"/>
        <v>-24795000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538</v>
      </c>
      <c r="E57" s="11">
        <f t="shared" si="1"/>
        <v>1</v>
      </c>
      <c r="F57" s="11">
        <f t="shared" si="2"/>
        <v>1613786493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538</v>
      </c>
      <c r="E58" s="11">
        <f t="shared" si="1"/>
        <v>1</v>
      </c>
      <c r="F58" s="11">
        <f t="shared" si="2"/>
        <v>1074000000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537</v>
      </c>
      <c r="E59" s="11">
        <f t="shared" si="1"/>
        <v>1</v>
      </c>
      <c r="F59" s="11">
        <f t="shared" si="2"/>
        <v>1072000000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537</v>
      </c>
      <c r="E60" s="11">
        <f t="shared" si="1"/>
        <v>0</v>
      </c>
      <c r="F60" s="11">
        <f t="shared" si="2"/>
        <v>-3759805500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513</v>
      </c>
      <c r="E61" s="11">
        <f t="shared" si="1"/>
        <v>1</v>
      </c>
      <c r="F61" s="11">
        <f t="shared" si="2"/>
        <v>1536000000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512</v>
      </c>
      <c r="E62" s="11">
        <f t="shared" si="1"/>
        <v>0</v>
      </c>
      <c r="F62" s="11">
        <f t="shared" si="2"/>
        <v>-13879808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512</v>
      </c>
      <c r="E63" s="11">
        <f t="shared" si="1"/>
        <v>0</v>
      </c>
      <c r="F63" s="11">
        <f t="shared" si="2"/>
        <v>-16890368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512</v>
      </c>
      <c r="E64" s="11">
        <f t="shared" si="1"/>
        <v>1</v>
      </c>
      <c r="F64" s="11">
        <f t="shared" si="2"/>
        <v>1533000000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512</v>
      </c>
      <c r="E65" s="11">
        <f t="shared" si="1"/>
        <v>1</v>
      </c>
      <c r="F65" s="11">
        <f t="shared" si="2"/>
        <v>1517670000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512</v>
      </c>
      <c r="E66" s="11">
        <f t="shared" si="1"/>
        <v>1</v>
      </c>
      <c r="F66" s="11">
        <f t="shared" si="2"/>
        <v>511000000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512</v>
      </c>
      <c r="E67" s="11">
        <f t="shared" ref="E67:E130" si="4">IF(B67&gt;0,1,0)</f>
        <v>1</v>
      </c>
      <c r="F67" s="11">
        <f t="shared" ref="F67:F226" si="5">B67*(D67-E67)</f>
        <v>15330000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511</v>
      </c>
      <c r="E68" s="11">
        <f t="shared" si="4"/>
        <v>1</v>
      </c>
      <c r="F68" s="11">
        <f t="shared" si="5"/>
        <v>15300000000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510</v>
      </c>
      <c r="E69" s="11">
        <f t="shared" si="4"/>
        <v>0</v>
      </c>
      <c r="F69" s="11">
        <f t="shared" si="5"/>
        <v>-102000000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510</v>
      </c>
      <c r="E70" s="11">
        <f t="shared" si="4"/>
        <v>1</v>
      </c>
      <c r="F70" s="11">
        <f t="shared" si="5"/>
        <v>712600000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510</v>
      </c>
      <c r="E71" s="11">
        <f t="shared" si="4"/>
        <v>1</v>
      </c>
      <c r="F71" s="11">
        <f t="shared" si="5"/>
        <v>1323400000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510</v>
      </c>
      <c r="E72" s="11">
        <f t="shared" si="4"/>
        <v>0</v>
      </c>
      <c r="F72" s="11">
        <f t="shared" si="5"/>
        <v>-510000000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508</v>
      </c>
      <c r="E73" s="11">
        <f t="shared" si="4"/>
        <v>1</v>
      </c>
      <c r="F73" s="11">
        <f t="shared" si="5"/>
        <v>7605000000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503</v>
      </c>
      <c r="E74" s="11">
        <f t="shared" si="4"/>
        <v>0</v>
      </c>
      <c r="F74" s="11">
        <f t="shared" si="5"/>
        <v>-7547112600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501</v>
      </c>
      <c r="E75" s="11">
        <f t="shared" si="4"/>
        <v>0</v>
      </c>
      <c r="F75" s="11">
        <f t="shared" si="5"/>
        <v>-1503000000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501</v>
      </c>
      <c r="E76" s="11">
        <f t="shared" si="4"/>
        <v>0</v>
      </c>
      <c r="F76" s="11">
        <f t="shared" si="5"/>
        <v>-100200000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501</v>
      </c>
      <c r="E77" s="11">
        <f t="shared" si="4"/>
        <v>0</v>
      </c>
      <c r="F77" s="11">
        <f t="shared" si="5"/>
        <v>-6013503000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497</v>
      </c>
      <c r="E78" s="11">
        <f t="shared" si="4"/>
        <v>0</v>
      </c>
      <c r="F78" s="11">
        <f t="shared" si="5"/>
        <v>-1491447300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492</v>
      </c>
      <c r="E79" s="11">
        <f t="shared" si="4"/>
        <v>1</v>
      </c>
      <c r="F79" s="11">
        <f t="shared" si="5"/>
        <v>11293000000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487</v>
      </c>
      <c r="E80" s="11">
        <f t="shared" si="4"/>
        <v>0</v>
      </c>
      <c r="F80" s="11">
        <f t="shared" si="5"/>
        <v>-292443500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487</v>
      </c>
      <c r="E81" s="11">
        <f t="shared" si="4"/>
        <v>0</v>
      </c>
      <c r="F81" s="11">
        <f t="shared" si="5"/>
        <v>-97400000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486</v>
      </c>
      <c r="E82" s="11">
        <f t="shared" si="4"/>
        <v>1</v>
      </c>
      <c r="F82" s="11">
        <f t="shared" si="5"/>
        <v>137362185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486</v>
      </c>
      <c r="E83" s="11">
        <f t="shared" si="4"/>
        <v>0</v>
      </c>
      <c r="F83" s="11">
        <f t="shared" si="5"/>
        <v>-97200000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484</v>
      </c>
      <c r="E84" s="11">
        <f t="shared" si="4"/>
        <v>1</v>
      </c>
      <c r="F84" s="11">
        <f t="shared" si="5"/>
        <v>966000000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481</v>
      </c>
      <c r="E85" s="11">
        <f t="shared" si="4"/>
        <v>0</v>
      </c>
      <c r="F85" s="11">
        <f t="shared" si="5"/>
        <v>-96200000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475</v>
      </c>
      <c r="E86" s="11">
        <f t="shared" si="4"/>
        <v>0</v>
      </c>
      <c r="F86" s="11">
        <f t="shared" si="5"/>
        <v>-95000000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473</v>
      </c>
      <c r="E87" s="11">
        <f t="shared" si="4"/>
        <v>0</v>
      </c>
      <c r="F87" s="11">
        <f t="shared" si="5"/>
        <v>-626725000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458</v>
      </c>
      <c r="E88" s="11">
        <f t="shared" si="4"/>
        <v>0</v>
      </c>
      <c r="F88" s="11">
        <f t="shared" si="5"/>
        <v>-229000000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458</v>
      </c>
      <c r="E89" s="11">
        <f t="shared" si="4"/>
        <v>0</v>
      </c>
      <c r="F89" s="11">
        <f t="shared" si="5"/>
        <v>-54960000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456</v>
      </c>
      <c r="E90" s="11">
        <f t="shared" si="4"/>
        <v>1</v>
      </c>
      <c r="F90" s="11">
        <f t="shared" si="5"/>
        <v>194833275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453</v>
      </c>
      <c r="E91" s="11">
        <f t="shared" si="4"/>
        <v>0</v>
      </c>
      <c r="F91" s="11">
        <f t="shared" si="5"/>
        <v>-1359906000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451</v>
      </c>
      <c r="E92" s="11">
        <f t="shared" si="4"/>
        <v>0</v>
      </c>
      <c r="F92" s="11">
        <f t="shared" si="5"/>
        <v>-92455000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451</v>
      </c>
      <c r="E93" s="11">
        <f t="shared" si="4"/>
        <v>0</v>
      </c>
      <c r="F93" s="11">
        <f t="shared" si="5"/>
        <v>-158075500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440</v>
      </c>
      <c r="E94" s="11">
        <f t="shared" si="4"/>
        <v>1</v>
      </c>
      <c r="F94" s="11">
        <f t="shared" si="5"/>
        <v>439000000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435</v>
      </c>
      <c r="E95" s="11">
        <f t="shared" si="4"/>
        <v>1</v>
      </c>
      <c r="F95" s="11">
        <f t="shared" si="5"/>
        <v>3906000000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433</v>
      </c>
      <c r="E96" s="11">
        <f t="shared" si="4"/>
        <v>0</v>
      </c>
      <c r="F96" s="11">
        <f t="shared" si="5"/>
        <v>-11258000000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433</v>
      </c>
      <c r="E97" s="11">
        <f t="shared" si="4"/>
        <v>0</v>
      </c>
      <c r="F97" s="11">
        <f t="shared" si="5"/>
        <v>-11258000000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433</v>
      </c>
      <c r="E98" s="11">
        <f t="shared" si="4"/>
        <v>1</v>
      </c>
      <c r="F98" s="11">
        <f t="shared" si="5"/>
        <v>11232000000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433</v>
      </c>
      <c r="E99" s="11">
        <f t="shared" si="4"/>
        <v>0</v>
      </c>
      <c r="F99" s="11">
        <f t="shared" si="5"/>
        <v>-86600000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431</v>
      </c>
      <c r="E100" s="11">
        <f t="shared" si="4"/>
        <v>1</v>
      </c>
      <c r="F100" s="11">
        <f t="shared" si="5"/>
        <v>12556000000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426</v>
      </c>
      <c r="E101" s="11">
        <f t="shared" si="4"/>
        <v>1</v>
      </c>
      <c r="F101" s="11">
        <f t="shared" si="5"/>
        <v>169976625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425</v>
      </c>
      <c r="E102" s="11">
        <f t="shared" si="4"/>
        <v>1</v>
      </c>
      <c r="F102" s="11">
        <f t="shared" si="5"/>
        <v>848000000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424</v>
      </c>
      <c r="E103" s="11">
        <f t="shared" si="4"/>
        <v>1</v>
      </c>
      <c r="F103" s="11">
        <f t="shared" si="5"/>
        <v>3172500000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424</v>
      </c>
      <c r="E104" s="11">
        <f t="shared" si="4"/>
        <v>0</v>
      </c>
      <c r="F104" s="11">
        <f t="shared" si="5"/>
        <v>-27984000000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424</v>
      </c>
      <c r="E105" s="11">
        <f t="shared" si="4"/>
        <v>0</v>
      </c>
      <c r="F105" s="11">
        <f t="shared" si="5"/>
        <v>-61480000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422</v>
      </c>
      <c r="E106" s="11">
        <f t="shared" si="4"/>
        <v>1</v>
      </c>
      <c r="F106" s="11">
        <f t="shared" si="5"/>
        <v>2526000000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420</v>
      </c>
      <c r="E107" s="11">
        <f t="shared" si="4"/>
        <v>0</v>
      </c>
      <c r="F107" s="11">
        <f t="shared" si="5"/>
        <v>-2522478000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417</v>
      </c>
      <c r="E108" s="11">
        <f t="shared" si="4"/>
        <v>1</v>
      </c>
      <c r="F108" s="11">
        <f t="shared" si="5"/>
        <v>2496000000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405</v>
      </c>
      <c r="E109" s="11">
        <f t="shared" si="4"/>
        <v>0</v>
      </c>
      <c r="F109" s="11">
        <f t="shared" si="5"/>
        <v>-48600000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404</v>
      </c>
      <c r="E110" s="11">
        <f t="shared" si="4"/>
        <v>1</v>
      </c>
      <c r="F110" s="11">
        <f t="shared" si="5"/>
        <v>1612000000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403</v>
      </c>
      <c r="E111" s="11">
        <f t="shared" si="4"/>
        <v>1</v>
      </c>
      <c r="F111" s="11">
        <f t="shared" si="5"/>
        <v>1125600000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399</v>
      </c>
      <c r="E112" s="11">
        <f t="shared" si="4"/>
        <v>0</v>
      </c>
      <c r="F112" s="11">
        <f t="shared" si="5"/>
        <v>-79800000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398</v>
      </c>
      <c r="E113" s="11">
        <f t="shared" si="4"/>
        <v>1</v>
      </c>
      <c r="F113" s="11">
        <f t="shared" si="5"/>
        <v>28707070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381</v>
      </c>
      <c r="E114" s="11">
        <f t="shared" si="4"/>
        <v>0</v>
      </c>
      <c r="F114" s="11">
        <f t="shared" si="5"/>
        <v>-76200000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380</v>
      </c>
      <c r="E115" s="11">
        <f t="shared" si="4"/>
        <v>0</v>
      </c>
      <c r="F115" s="23">
        <f t="shared" si="5"/>
        <v>-4180000000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380</v>
      </c>
      <c r="E116" s="11">
        <f t="shared" si="4"/>
        <v>0</v>
      </c>
      <c r="F116" s="11">
        <f t="shared" si="5"/>
        <v>-76000000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378</v>
      </c>
      <c r="E117" s="11">
        <f t="shared" si="4"/>
        <v>0</v>
      </c>
      <c r="F117" s="11">
        <f t="shared" si="5"/>
        <v>-170289000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378</v>
      </c>
      <c r="E118" s="11">
        <f t="shared" si="4"/>
        <v>0</v>
      </c>
      <c r="F118" s="11">
        <f t="shared" si="5"/>
        <v>-75600000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372</v>
      </c>
      <c r="E119" s="11">
        <f t="shared" si="4"/>
        <v>0</v>
      </c>
      <c r="F119" s="11">
        <f t="shared" si="5"/>
        <v>-57492600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372</v>
      </c>
      <c r="E120" s="11">
        <f t="shared" si="4"/>
        <v>0</v>
      </c>
      <c r="F120" s="11">
        <f t="shared" si="5"/>
        <v>-119040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371</v>
      </c>
      <c r="E121" s="11">
        <f t="shared" si="4"/>
        <v>0</v>
      </c>
      <c r="F121" s="11">
        <f t="shared" si="5"/>
        <v>-160272000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365</v>
      </c>
      <c r="E122" s="11">
        <f t="shared" si="4"/>
        <v>1</v>
      </c>
      <c r="F122" s="11">
        <f t="shared" si="5"/>
        <v>26951652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344</v>
      </c>
      <c r="E123" s="11">
        <f t="shared" si="4"/>
        <v>0</v>
      </c>
      <c r="F123" s="11">
        <f t="shared" si="5"/>
        <v>-17888000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303</v>
      </c>
      <c r="E124" s="11">
        <f t="shared" si="4"/>
        <v>1</v>
      </c>
      <c r="F124" s="11">
        <f t="shared" si="5"/>
        <v>358474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302</v>
      </c>
      <c r="E125" s="11">
        <f t="shared" si="4"/>
        <v>1</v>
      </c>
      <c r="F125" s="11">
        <f t="shared" si="5"/>
        <v>722400000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300</v>
      </c>
      <c r="E126" s="11">
        <f t="shared" si="4"/>
        <v>1</v>
      </c>
      <c r="F126" s="11">
        <f t="shared" si="5"/>
        <v>401497200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300</v>
      </c>
      <c r="E127" s="11">
        <f t="shared" si="4"/>
        <v>1</v>
      </c>
      <c r="F127" s="11">
        <f t="shared" si="5"/>
        <v>401497200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288</v>
      </c>
      <c r="E128" s="11">
        <f t="shared" si="4"/>
        <v>0</v>
      </c>
      <c r="F128" s="11">
        <f t="shared" si="5"/>
        <v>-57600000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286</v>
      </c>
      <c r="E129" s="11">
        <f t="shared" si="4"/>
        <v>0</v>
      </c>
      <c r="F129" s="11">
        <f>B129*(D129-E129)</f>
        <v>-4466748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285</v>
      </c>
      <c r="E130" s="11">
        <f t="shared" si="4"/>
        <v>0</v>
      </c>
      <c r="F130" s="11">
        <f t="shared" si="5"/>
        <v>-57000000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284</v>
      </c>
      <c r="E131" s="11">
        <f t="shared" ref="E131:E227" si="7">IF(B131&gt;0,1,0)</f>
        <v>0</v>
      </c>
      <c r="F131" s="11">
        <f t="shared" si="5"/>
        <v>-56800000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283</v>
      </c>
      <c r="E132" s="11">
        <f t="shared" si="7"/>
        <v>0</v>
      </c>
      <c r="F132" s="11">
        <f t="shared" si="5"/>
        <v>-110370000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283</v>
      </c>
      <c r="E133" s="11">
        <f t="shared" si="7"/>
        <v>0</v>
      </c>
      <c r="F133" s="11">
        <f t="shared" si="5"/>
        <v>-6933500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282</v>
      </c>
      <c r="E134" s="11">
        <f t="shared" si="7"/>
        <v>0</v>
      </c>
      <c r="F134" s="11">
        <f t="shared" si="5"/>
        <v>-26790000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278</v>
      </c>
      <c r="E135" s="11">
        <f t="shared" si="7"/>
        <v>0</v>
      </c>
      <c r="F135" s="11">
        <f t="shared" si="5"/>
        <v>-55600000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276</v>
      </c>
      <c r="E136" s="11">
        <f t="shared" si="7"/>
        <v>1</v>
      </c>
      <c r="F136" s="11">
        <f t="shared" si="5"/>
        <v>13750000000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275</v>
      </c>
      <c r="E137" s="11">
        <f t="shared" si="7"/>
        <v>1</v>
      </c>
      <c r="F137" s="11">
        <f t="shared" si="5"/>
        <v>3288000000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273</v>
      </c>
      <c r="E138" s="11">
        <f t="shared" si="7"/>
        <v>1</v>
      </c>
      <c r="F138" s="11">
        <f t="shared" si="5"/>
        <v>544000000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272</v>
      </c>
      <c r="E139" s="11">
        <f t="shared" si="7"/>
        <v>1</v>
      </c>
      <c r="F139" s="11">
        <f t="shared" si="5"/>
        <v>23722798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259</v>
      </c>
      <c r="E140" s="11">
        <f t="shared" si="7"/>
        <v>0</v>
      </c>
      <c r="F140" s="11">
        <f t="shared" si="5"/>
        <v>-777233100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258</v>
      </c>
      <c r="E141" s="11">
        <f t="shared" si="7"/>
        <v>0</v>
      </c>
      <c r="F141" s="11">
        <f t="shared" si="5"/>
        <v>-774232200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241</v>
      </c>
      <c r="E142" s="11">
        <f t="shared" si="7"/>
        <v>1</v>
      </c>
      <c r="F142" s="11">
        <f t="shared" si="5"/>
        <v>144486000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241</v>
      </c>
      <c r="E143" s="11">
        <f t="shared" si="7"/>
        <v>0</v>
      </c>
      <c r="F143" s="11">
        <f t="shared" si="5"/>
        <v>-11086000000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210</v>
      </c>
      <c r="E144" s="11">
        <f t="shared" si="7"/>
        <v>1</v>
      </c>
      <c r="F144" s="11">
        <f t="shared" si="5"/>
        <v>32208363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209</v>
      </c>
      <c r="E145" s="11">
        <f t="shared" si="7"/>
        <v>1</v>
      </c>
      <c r="F145" s="11">
        <f t="shared" si="5"/>
        <v>624000000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206</v>
      </c>
      <c r="E146" s="11">
        <f t="shared" si="7"/>
        <v>0</v>
      </c>
      <c r="F146" s="11">
        <f t="shared" si="5"/>
        <v>-41200000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201</v>
      </c>
      <c r="E147" s="11">
        <f t="shared" si="7"/>
        <v>0</v>
      </c>
      <c r="F147" s="11">
        <f t="shared" si="5"/>
        <v>-40200000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200</v>
      </c>
      <c r="E148" s="11">
        <f t="shared" si="7"/>
        <v>0</v>
      </c>
      <c r="F148" s="11">
        <f t="shared" si="5"/>
        <v>-40000000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196</v>
      </c>
      <c r="E149" s="11">
        <f t="shared" si="7"/>
        <v>0</v>
      </c>
      <c r="F149" s="11">
        <f t="shared" si="5"/>
        <v>-39200000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195</v>
      </c>
      <c r="E150" s="11">
        <f t="shared" si="7"/>
        <v>1</v>
      </c>
      <c r="F150" s="11">
        <f t="shared" si="5"/>
        <v>4670239600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193</v>
      </c>
      <c r="E151" s="11">
        <f t="shared" si="7"/>
        <v>0</v>
      </c>
      <c r="F151" s="11">
        <f t="shared" si="5"/>
        <v>-38600000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187</v>
      </c>
      <c r="E152" s="11">
        <f t="shared" si="7"/>
        <v>0</v>
      </c>
      <c r="F152" s="11">
        <f t="shared" si="5"/>
        <v>-5610000000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186</v>
      </c>
      <c r="E153" s="11">
        <f t="shared" si="7"/>
        <v>0</v>
      </c>
      <c r="F153" s="11">
        <f t="shared" si="5"/>
        <v>-9672000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186</v>
      </c>
      <c r="E154" s="11">
        <f t="shared" si="7"/>
        <v>0</v>
      </c>
      <c r="F154" s="11">
        <f t="shared" si="5"/>
        <v>-25296000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181</v>
      </c>
      <c r="E155" s="11">
        <f t="shared" si="7"/>
        <v>1</v>
      </c>
      <c r="F155" s="11">
        <f t="shared" si="5"/>
        <v>540000000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180</v>
      </c>
      <c r="E156" s="11">
        <f t="shared" si="7"/>
        <v>1</v>
      </c>
      <c r="F156" s="11">
        <f t="shared" si="5"/>
        <v>33849437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180</v>
      </c>
      <c r="E157" s="11">
        <f t="shared" si="7"/>
        <v>1</v>
      </c>
      <c r="F157" s="11">
        <f t="shared" si="5"/>
        <v>4336758300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172</v>
      </c>
      <c r="E158" s="11">
        <f t="shared" si="7"/>
        <v>1</v>
      </c>
      <c r="F158" s="11">
        <f t="shared" si="5"/>
        <v>4154479200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172</v>
      </c>
      <c r="E159" s="11">
        <f t="shared" si="7"/>
        <v>0</v>
      </c>
      <c r="F159" s="11">
        <f t="shared" si="5"/>
        <v>-34572000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167</v>
      </c>
      <c r="E160" s="11">
        <f t="shared" si="7"/>
        <v>0</v>
      </c>
      <c r="F160" s="11">
        <f t="shared" si="5"/>
        <v>-33400000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164</v>
      </c>
      <c r="E161" s="11">
        <f t="shared" si="7"/>
        <v>0</v>
      </c>
      <c r="F161" s="11">
        <f t="shared" si="5"/>
        <v>-32800000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160</v>
      </c>
      <c r="E162" s="11">
        <f t="shared" si="7"/>
        <v>0</v>
      </c>
      <c r="F162" s="11">
        <f t="shared" si="5"/>
        <v>-32000000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157</v>
      </c>
      <c r="E163" s="11">
        <f t="shared" si="7"/>
        <v>0</v>
      </c>
      <c r="F163" s="11">
        <f t="shared" si="5"/>
        <v>-31400000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150</v>
      </c>
      <c r="E164" s="11">
        <f t="shared" si="7"/>
        <v>1</v>
      </c>
      <c r="F164" s="11">
        <f t="shared" si="5"/>
        <v>68193426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147</v>
      </c>
      <c r="E165" s="11">
        <f t="shared" si="7"/>
        <v>1</v>
      </c>
      <c r="F165" s="11">
        <f t="shared" si="5"/>
        <v>394200000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147</v>
      </c>
      <c r="E166" s="11">
        <f t="shared" si="7"/>
        <v>1</v>
      </c>
      <c r="F166" s="11">
        <f t="shared" si="5"/>
        <v>365000000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140</v>
      </c>
      <c r="E167" s="11">
        <f t="shared" si="7"/>
        <v>0</v>
      </c>
      <c r="F167" s="11">
        <f t="shared" si="5"/>
        <v>-28000000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138</v>
      </c>
      <c r="E168" s="11">
        <f t="shared" si="7"/>
        <v>0</v>
      </c>
      <c r="F168" s="11">
        <f t="shared" si="5"/>
        <v>-27600000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132</v>
      </c>
      <c r="E169" s="11">
        <f t="shared" si="7"/>
        <v>0</v>
      </c>
      <c r="F169" s="11">
        <f t="shared" si="5"/>
        <v>-26400000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129</v>
      </c>
      <c r="E170" s="11">
        <f t="shared" si="7"/>
        <v>0</v>
      </c>
      <c r="F170" s="11">
        <f t="shared" si="5"/>
        <v>-25800000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129</v>
      </c>
      <c r="E171" s="11">
        <f t="shared" si="7"/>
        <v>1</v>
      </c>
      <c r="F171" s="11">
        <f t="shared" si="5"/>
        <v>384000000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126</v>
      </c>
      <c r="E172" s="11">
        <f t="shared" si="7"/>
        <v>0</v>
      </c>
      <c r="F172" s="11">
        <f t="shared" si="5"/>
        <v>-25200000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125</v>
      </c>
      <c r="E173" s="11">
        <f t="shared" si="7"/>
        <v>1</v>
      </c>
      <c r="F173" s="11">
        <f t="shared" si="5"/>
        <v>372000000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124</v>
      </c>
      <c r="E174" s="11">
        <f t="shared" si="7"/>
        <v>1</v>
      </c>
      <c r="F174" s="11">
        <f t="shared" si="5"/>
        <v>246000000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123</v>
      </c>
      <c r="E175" s="11">
        <f t="shared" si="7"/>
        <v>1</v>
      </c>
      <c r="F175" s="11">
        <f t="shared" si="5"/>
        <v>158600000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121</v>
      </c>
      <c r="E176" s="11">
        <f t="shared" si="7"/>
        <v>0</v>
      </c>
      <c r="F176" s="11">
        <f t="shared" si="5"/>
        <v>-24200000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121</v>
      </c>
      <c r="E177" s="11">
        <f t="shared" si="7"/>
        <v>1</v>
      </c>
      <c r="F177" s="11">
        <f t="shared" si="5"/>
        <v>204000000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120</v>
      </c>
      <c r="E178" s="11">
        <f t="shared" si="7"/>
        <v>0</v>
      </c>
      <c r="F178" s="11">
        <f t="shared" si="5"/>
        <v>-24000000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119</v>
      </c>
      <c r="E179" s="11">
        <f t="shared" si="7"/>
        <v>1</v>
      </c>
      <c r="F179" s="11">
        <f t="shared" si="5"/>
        <v>67436056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116</v>
      </c>
      <c r="E180" s="11">
        <f t="shared" si="7"/>
        <v>1</v>
      </c>
      <c r="F180" s="11">
        <f t="shared" si="5"/>
        <v>345000000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109</v>
      </c>
      <c r="E181" s="11">
        <f t="shared" si="7"/>
        <v>1</v>
      </c>
      <c r="F181" s="11">
        <f t="shared" si="5"/>
        <v>216000000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101</v>
      </c>
      <c r="E182" s="11">
        <f t="shared" si="7"/>
        <v>0</v>
      </c>
      <c r="F182" s="11">
        <f t="shared" si="5"/>
        <v>-222270700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89</v>
      </c>
      <c r="E183" s="11">
        <f t="shared" si="7"/>
        <v>1</v>
      </c>
      <c r="F183" s="11">
        <f t="shared" si="5"/>
        <v>59407656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59</v>
      </c>
      <c r="E184" s="11">
        <f t="shared" si="7"/>
        <v>1</v>
      </c>
      <c r="F184" s="11">
        <f t="shared" si="5"/>
        <v>39266000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44</v>
      </c>
      <c r="E185" s="11">
        <f t="shared" si="7"/>
        <v>0</v>
      </c>
      <c r="F185" s="11">
        <f t="shared" si="5"/>
        <v>-440000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39</v>
      </c>
      <c r="E186" s="11">
        <f t="shared" si="7"/>
        <v>0</v>
      </c>
      <c r="F186" s="11">
        <f t="shared" si="5"/>
        <v>-3139500000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34</v>
      </c>
      <c r="E187" s="11">
        <f t="shared" si="7"/>
        <v>0</v>
      </c>
      <c r="F187" s="11">
        <f t="shared" si="5"/>
        <v>-37400000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34</v>
      </c>
      <c r="E188" s="11">
        <f t="shared" si="7"/>
        <v>1</v>
      </c>
      <c r="F188" s="11">
        <f t="shared" si="5"/>
        <v>99000000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33</v>
      </c>
      <c r="E189" s="11">
        <f t="shared" si="7"/>
        <v>1</v>
      </c>
      <c r="F189" s="11">
        <f t="shared" si="5"/>
        <v>64000000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33</v>
      </c>
      <c r="E190" s="11">
        <f t="shared" si="7"/>
        <v>0</v>
      </c>
      <c r="F190" s="11">
        <f t="shared" si="5"/>
        <v>-165000000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32</v>
      </c>
      <c r="E191" s="11">
        <f t="shared" si="7"/>
        <v>1</v>
      </c>
      <c r="F191" s="11">
        <f t="shared" si="5"/>
        <v>14980688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28</v>
      </c>
      <c r="E192" s="11">
        <f t="shared" si="7"/>
        <v>0</v>
      </c>
      <c r="F192" s="11">
        <f t="shared" si="5"/>
        <v>-3228400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24</v>
      </c>
      <c r="E193" s="11">
        <f t="shared" si="7"/>
        <v>1</v>
      </c>
      <c r="F193" s="11">
        <f t="shared" si="5"/>
        <v>2070000000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17</v>
      </c>
      <c r="E194" s="11">
        <f t="shared" si="7"/>
        <v>1</v>
      </c>
      <c r="F194" s="11">
        <f t="shared" si="5"/>
        <v>832000000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17</v>
      </c>
      <c r="E195" s="11">
        <f t="shared" si="7"/>
        <v>1</v>
      </c>
      <c r="F195" s="105">
        <f t="shared" si="5"/>
        <v>400000000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17</v>
      </c>
      <c r="E196" s="105">
        <f t="shared" si="7"/>
        <v>0</v>
      </c>
      <c r="F196" s="105">
        <f t="shared" si="5"/>
        <v>-2856000000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10</v>
      </c>
      <c r="E197" s="105">
        <f t="shared" si="7"/>
        <v>0</v>
      </c>
      <c r="F197" s="105">
        <f t="shared" si="5"/>
        <v>-1655000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6</v>
      </c>
      <c r="E198" s="105">
        <f t="shared" si="7"/>
        <v>0</v>
      </c>
      <c r="F198" s="105">
        <f t="shared" si="5"/>
        <v>-1200000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6</v>
      </c>
      <c r="E199" s="105">
        <f t="shared" si="7"/>
        <v>0</v>
      </c>
      <c r="F199" s="105">
        <f t="shared" si="5"/>
        <v>-281886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2</v>
      </c>
      <c r="D200" s="105">
        <f t="shared" si="8"/>
        <v>3</v>
      </c>
      <c r="E200" s="105">
        <f t="shared" si="7"/>
        <v>0</v>
      </c>
      <c r="F200" s="105">
        <f t="shared" si="5"/>
        <v>-13950</v>
      </c>
      <c r="G200" s="105" t="s">
        <v>875</v>
      </c>
    </row>
    <row r="201" spans="1:7" x14ac:dyDescent="0.25">
      <c r="A201" s="105" t="s">
        <v>1263</v>
      </c>
      <c r="B201" s="119">
        <v>159828</v>
      </c>
      <c r="C201" s="105">
        <v>1</v>
      </c>
      <c r="D201" s="105">
        <f t="shared" si="8"/>
        <v>1</v>
      </c>
      <c r="E201" s="105">
        <f t="shared" si="7"/>
        <v>1</v>
      </c>
      <c r="F201" s="105">
        <f t="shared" si="5"/>
        <v>0</v>
      </c>
      <c r="G201" s="105" t="s">
        <v>510</v>
      </c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727044</v>
      </c>
      <c r="C228" s="11"/>
      <c r="D228" s="11"/>
      <c r="E228" s="11"/>
      <c r="F228" s="29">
        <f>SUM(F2:F226)</f>
        <v>18759351116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27226924.69666183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8" activePane="bottomLeft" state="frozen"/>
      <selection pane="bottomLeft" activeCell="B119" sqref="B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509</v>
      </c>
      <c r="F2" s="11">
        <f>IF(B2&gt;0,1,0)</f>
        <v>1</v>
      </c>
      <c r="G2" s="11">
        <f>B2*(E2-F2)</f>
        <v>25400000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505</v>
      </c>
      <c r="F3" s="11">
        <f t="shared" ref="F3:F38" si="1">IF(B3&gt;0,1,0)</f>
        <v>1</v>
      </c>
      <c r="G3" s="11">
        <f t="shared" ref="G3:G23" si="2">B3*(E3-F3)</f>
        <v>1512000000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504</v>
      </c>
      <c r="F4" s="11">
        <f t="shared" si="1"/>
        <v>1</v>
      </c>
      <c r="G4" s="11">
        <f t="shared" si="2"/>
        <v>1509000000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504</v>
      </c>
      <c r="F5" s="11">
        <f t="shared" si="1"/>
        <v>1</v>
      </c>
      <c r="G5" s="11">
        <f t="shared" si="2"/>
        <v>7545000000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503</v>
      </c>
      <c r="F6" s="11">
        <f t="shared" si="1"/>
        <v>1</v>
      </c>
      <c r="G6" s="11">
        <f t="shared" si="2"/>
        <v>1506000000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502</v>
      </c>
      <c r="F7" s="11">
        <f t="shared" si="1"/>
        <v>0</v>
      </c>
      <c r="G7" s="11">
        <f t="shared" si="2"/>
        <v>-1506000000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502</v>
      </c>
      <c r="F8" s="11">
        <f t="shared" si="1"/>
        <v>0</v>
      </c>
      <c r="G8" s="11">
        <f t="shared" si="2"/>
        <v>-100400000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502</v>
      </c>
      <c r="F9" s="11">
        <f t="shared" si="1"/>
        <v>1</v>
      </c>
      <c r="G9" s="11">
        <f>B9*(E9-F9)</f>
        <v>1503000000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501</v>
      </c>
      <c r="F10" s="11">
        <f t="shared" si="1"/>
        <v>1</v>
      </c>
      <c r="G10" s="11">
        <f t="shared" si="2"/>
        <v>1500000000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501</v>
      </c>
      <c r="F11" s="11">
        <f t="shared" si="1"/>
        <v>1</v>
      </c>
      <c r="G11" s="11">
        <f t="shared" si="2"/>
        <v>12500000000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498</v>
      </c>
      <c r="F12" s="11">
        <f t="shared" si="1"/>
        <v>1</v>
      </c>
      <c r="G12" s="11">
        <f t="shared" si="2"/>
        <v>496170010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498</v>
      </c>
      <c r="F13" s="11">
        <f t="shared" si="1"/>
        <v>1</v>
      </c>
      <c r="G13" s="11">
        <f t="shared" si="2"/>
        <v>1491000000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498</v>
      </c>
      <c r="F14" s="11">
        <f t="shared" si="1"/>
        <v>1</v>
      </c>
      <c r="G14" s="11">
        <f t="shared" si="2"/>
        <v>591974712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486</v>
      </c>
      <c r="F15" s="11">
        <f t="shared" si="1"/>
        <v>1</v>
      </c>
      <c r="G15" s="11">
        <f t="shared" si="2"/>
        <v>970000000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474</v>
      </c>
      <c r="F16" s="11">
        <f t="shared" si="1"/>
        <v>1</v>
      </c>
      <c r="G16" s="11">
        <f t="shared" si="2"/>
        <v>1419000000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473</v>
      </c>
      <c r="F17" s="11">
        <f t="shared" si="1"/>
        <v>1</v>
      </c>
      <c r="G17" s="11">
        <f t="shared" si="2"/>
        <v>1416000000</v>
      </c>
      <c r="K17" t="s">
        <v>1264</v>
      </c>
      <c r="L17">
        <v>200011228</v>
      </c>
      <c r="M17" t="s">
        <v>1265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472</v>
      </c>
      <c r="F18" s="11">
        <f t="shared" si="1"/>
        <v>1</v>
      </c>
      <c r="G18" s="11">
        <f t="shared" si="2"/>
        <v>894900000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457</v>
      </c>
      <c r="F19" s="11">
        <f t="shared" si="1"/>
        <v>1</v>
      </c>
      <c r="G19" s="11">
        <f t="shared" si="2"/>
        <v>366857928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456</v>
      </c>
      <c r="F20" s="11">
        <f t="shared" si="1"/>
        <v>1</v>
      </c>
      <c r="G20" s="11">
        <f t="shared" si="2"/>
        <v>1365000000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450</v>
      </c>
      <c r="F21" s="11">
        <f t="shared" si="1"/>
        <v>1</v>
      </c>
      <c r="G21" s="11">
        <f t="shared" si="2"/>
        <v>224500000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436</v>
      </c>
      <c r="F22" s="11">
        <f t="shared" si="1"/>
        <v>0</v>
      </c>
      <c r="G22" s="11">
        <f t="shared" si="2"/>
        <v>-1308000000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428</v>
      </c>
      <c r="F23" s="11">
        <f t="shared" si="1"/>
        <v>1</v>
      </c>
      <c r="G23" s="11">
        <f t="shared" si="2"/>
        <v>1281000000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428</v>
      </c>
      <c r="F24" s="11">
        <f t="shared" si="1"/>
        <v>1</v>
      </c>
      <c r="G24" s="11">
        <f>B24*(E24-F24)</f>
        <v>269369961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426</v>
      </c>
      <c r="F25" s="11">
        <f t="shared" si="1"/>
        <v>0</v>
      </c>
      <c r="G25" s="11">
        <f t="shared" ref="G25:G30" si="3">B25*(E25-F25)</f>
        <v>-1363583400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424</v>
      </c>
      <c r="F26" s="11">
        <f t="shared" si="1"/>
        <v>0</v>
      </c>
      <c r="G26" s="11">
        <f t="shared" si="3"/>
        <v>-1272381600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422</v>
      </c>
      <c r="F27" s="11">
        <f t="shared" si="1"/>
        <v>1</v>
      </c>
      <c r="G27" s="11">
        <f t="shared" si="3"/>
        <v>421000000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422</v>
      </c>
      <c r="F28" s="11">
        <f t="shared" si="1"/>
        <v>1</v>
      </c>
      <c r="G28" s="11">
        <f t="shared" si="3"/>
        <v>2526000000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422</v>
      </c>
      <c r="F29" s="11">
        <f t="shared" si="1"/>
        <v>1</v>
      </c>
      <c r="G29" s="11">
        <f t="shared" si="3"/>
        <v>2441800000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422</v>
      </c>
      <c r="F30" s="11">
        <f t="shared" si="1"/>
        <v>0</v>
      </c>
      <c r="G30" s="11">
        <f t="shared" si="3"/>
        <v>-2110000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421</v>
      </c>
      <c r="F31" s="11">
        <f t="shared" si="1"/>
        <v>0</v>
      </c>
      <c r="G31" s="11">
        <f>B31*(E31-F31)</f>
        <v>-10946000000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419</v>
      </c>
      <c r="F32" s="11">
        <f t="shared" si="1"/>
        <v>0</v>
      </c>
      <c r="G32" s="11">
        <f>B32*(E32-F32)</f>
        <v>-10977800000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400</v>
      </c>
      <c r="F33" s="11">
        <f t="shared" si="1"/>
        <v>1</v>
      </c>
      <c r="G33" s="11">
        <f>B33*(E33-F33)</f>
        <v>130474995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382</v>
      </c>
      <c r="F34" s="11">
        <f t="shared" si="1"/>
        <v>1</v>
      </c>
      <c r="G34" s="11">
        <f t="shared" ref="G34:G126" si="4">B34*(E34-F34)</f>
        <v>10820400000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382</v>
      </c>
      <c r="F35" s="11">
        <f t="shared" si="1"/>
        <v>1</v>
      </c>
      <c r="G35" s="12">
        <f t="shared" si="4"/>
        <v>4191000000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367</v>
      </c>
      <c r="F36" s="11">
        <f t="shared" si="1"/>
        <v>1</v>
      </c>
      <c r="G36" s="11">
        <f t="shared" si="4"/>
        <v>153244566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367</v>
      </c>
      <c r="F37" s="11">
        <f t="shared" si="1"/>
        <v>0</v>
      </c>
      <c r="G37" s="11">
        <f t="shared" si="4"/>
        <v>-330300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366</v>
      </c>
      <c r="F38" s="11">
        <f t="shared" si="1"/>
        <v>1</v>
      </c>
      <c r="G38" s="12">
        <f t="shared" si="4"/>
        <v>730000000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366</v>
      </c>
      <c r="F39" s="11">
        <f>IF(B39&gt;0,1,0)</f>
        <v>1</v>
      </c>
      <c r="G39" s="11">
        <f t="shared" si="4"/>
        <v>730000000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352</v>
      </c>
      <c r="F40" s="11">
        <f>IF(B40&gt;0,1,0)</f>
        <v>0</v>
      </c>
      <c r="G40" s="11">
        <f t="shared" si="4"/>
        <v>-70400000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352</v>
      </c>
      <c r="F41" s="11">
        <f>IF(B41&gt;0,1,0)</f>
        <v>0</v>
      </c>
      <c r="G41" s="11">
        <f t="shared" si="4"/>
        <v>-218240000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352</v>
      </c>
      <c r="F42" s="11">
        <f t="shared" ref="F42:F126" si="5">IF(B42&gt;0,1,0)</f>
        <v>0</v>
      </c>
      <c r="G42" s="11">
        <f t="shared" si="4"/>
        <v>-42240000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350</v>
      </c>
      <c r="F43" s="11">
        <f t="shared" si="5"/>
        <v>1</v>
      </c>
      <c r="G43" s="11">
        <f t="shared" si="4"/>
        <v>226850000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350</v>
      </c>
      <c r="F44" s="11">
        <f t="shared" si="5"/>
        <v>0</v>
      </c>
      <c r="G44" s="11">
        <f t="shared" si="4"/>
        <v>-1750000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350</v>
      </c>
      <c r="F45" s="11">
        <f t="shared" si="5"/>
        <v>1</v>
      </c>
      <c r="G45" s="11">
        <f t="shared" si="4"/>
        <v>10121000000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346</v>
      </c>
      <c r="F46" s="11">
        <f t="shared" si="5"/>
        <v>0</v>
      </c>
      <c r="G46" s="11">
        <f t="shared" si="4"/>
        <v>-69200000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343</v>
      </c>
      <c r="F47" s="11">
        <f t="shared" si="5"/>
        <v>0</v>
      </c>
      <c r="G47" s="11">
        <f t="shared" si="4"/>
        <v>-68600000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342</v>
      </c>
      <c r="F48" s="11">
        <f t="shared" si="5"/>
        <v>0</v>
      </c>
      <c r="G48" s="11">
        <f t="shared" si="4"/>
        <v>-68400000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337</v>
      </c>
      <c r="F49" s="11">
        <f t="shared" si="5"/>
        <v>1</v>
      </c>
      <c r="G49" s="11">
        <f t="shared" si="4"/>
        <v>1008000000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337</v>
      </c>
      <c r="F50" s="11">
        <f t="shared" si="5"/>
        <v>1</v>
      </c>
      <c r="G50" s="12">
        <f t="shared" si="4"/>
        <v>1008000000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336</v>
      </c>
      <c r="F51" s="11">
        <f t="shared" si="5"/>
        <v>1</v>
      </c>
      <c r="G51" s="11">
        <f t="shared" si="4"/>
        <v>256541995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336</v>
      </c>
      <c r="F52" s="11">
        <f t="shared" si="5"/>
        <v>0</v>
      </c>
      <c r="G52" s="11">
        <f t="shared" si="4"/>
        <v>-67200000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329</v>
      </c>
      <c r="F53" s="11">
        <f t="shared" si="5"/>
        <v>0</v>
      </c>
      <c r="G53" s="11">
        <f t="shared" si="4"/>
        <v>-131764500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320</v>
      </c>
      <c r="F54" s="11">
        <f t="shared" si="5"/>
        <v>0</v>
      </c>
      <c r="G54" s="11">
        <f t="shared" si="4"/>
        <v>-320126720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314</v>
      </c>
      <c r="F55" s="11">
        <f t="shared" si="5"/>
        <v>0</v>
      </c>
      <c r="G55" s="11">
        <f t="shared" si="4"/>
        <v>-12560000000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305</v>
      </c>
      <c r="F56" s="11">
        <f t="shared" si="5"/>
        <v>1</v>
      </c>
      <c r="G56" s="11">
        <f t="shared" si="4"/>
        <v>263158208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278</v>
      </c>
      <c r="F57" s="11">
        <f t="shared" si="5"/>
        <v>0</v>
      </c>
      <c r="G57" s="11">
        <f t="shared" si="4"/>
        <v>-13955600000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277</v>
      </c>
      <c r="F58" s="11">
        <f t="shared" si="5"/>
        <v>0</v>
      </c>
      <c r="G58" s="11">
        <f t="shared" si="4"/>
        <v>-3379538500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274</v>
      </c>
      <c r="F59" s="11">
        <f t="shared" si="5"/>
        <v>1</v>
      </c>
      <c r="G59" s="11">
        <f t="shared" si="4"/>
        <v>146029338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273</v>
      </c>
      <c r="F60" s="11">
        <f t="shared" si="5"/>
        <v>0</v>
      </c>
      <c r="G60" s="11">
        <f t="shared" si="4"/>
        <v>-92274000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271</v>
      </c>
      <c r="F61" s="11">
        <f t="shared" si="5"/>
        <v>0</v>
      </c>
      <c r="G61" s="11">
        <f t="shared" si="4"/>
        <v>-40650000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267</v>
      </c>
      <c r="F62" s="11">
        <f t="shared" si="5"/>
        <v>0</v>
      </c>
      <c r="G62" s="11">
        <f t="shared" si="4"/>
        <v>-26700000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263</v>
      </c>
      <c r="F63" s="11">
        <f t="shared" si="5"/>
        <v>0</v>
      </c>
      <c r="G63" s="11">
        <f t="shared" si="4"/>
        <v>-52600000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263</v>
      </c>
      <c r="F64" s="11">
        <f t="shared" si="5"/>
        <v>0</v>
      </c>
      <c r="G64" s="11">
        <f t="shared" si="4"/>
        <v>-22881000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259</v>
      </c>
      <c r="F65" s="11">
        <f t="shared" si="5"/>
        <v>0</v>
      </c>
      <c r="G65" s="11">
        <f t="shared" si="4"/>
        <v>-7114730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258</v>
      </c>
      <c r="F66" s="11">
        <f t="shared" si="5"/>
        <v>0</v>
      </c>
      <c r="G66" s="11">
        <f t="shared" si="4"/>
        <v>-86172000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253</v>
      </c>
      <c r="F67" s="11">
        <f t="shared" si="5"/>
        <v>0</v>
      </c>
      <c r="G67" s="11">
        <f t="shared" si="4"/>
        <v>-5060000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252</v>
      </c>
      <c r="F68" s="11">
        <f t="shared" si="5"/>
        <v>0</v>
      </c>
      <c r="G68" s="11">
        <f t="shared" si="4"/>
        <v>-75726000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252</v>
      </c>
      <c r="F69" s="11">
        <f t="shared" si="5"/>
        <v>0</v>
      </c>
      <c r="G69" s="11">
        <f t="shared" si="4"/>
        <v>-25200000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247</v>
      </c>
      <c r="F70" s="11">
        <f t="shared" si="5"/>
        <v>0</v>
      </c>
      <c r="G70" s="11">
        <f t="shared" si="4"/>
        <v>-49400000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243</v>
      </c>
      <c r="F71" s="11">
        <f t="shared" si="5"/>
        <v>1</v>
      </c>
      <c r="G71" s="11">
        <f t="shared" si="4"/>
        <v>3724138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243</v>
      </c>
      <c r="F72" s="11">
        <f t="shared" si="5"/>
        <v>1</v>
      </c>
      <c r="G72" s="11">
        <f t="shared" si="4"/>
        <v>968000000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243</v>
      </c>
      <c r="F73" s="11">
        <f t="shared" si="5"/>
        <v>1</v>
      </c>
      <c r="G73" s="11">
        <f t="shared" si="4"/>
        <v>629200000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243</v>
      </c>
      <c r="F74" s="11">
        <f t="shared" si="5"/>
        <v>1</v>
      </c>
      <c r="G74" s="11">
        <f t="shared" si="4"/>
        <v>726000000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240</v>
      </c>
      <c r="F75" s="11">
        <f t="shared" si="5"/>
        <v>0</v>
      </c>
      <c r="G75" s="11">
        <f t="shared" si="4"/>
        <v>-48000000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237</v>
      </c>
      <c r="F76" s="11">
        <f t="shared" si="5"/>
        <v>0</v>
      </c>
      <c r="G76" s="11">
        <f t="shared" si="4"/>
        <v>-474165900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237</v>
      </c>
      <c r="F77" s="11">
        <f t="shared" si="5"/>
        <v>0</v>
      </c>
      <c r="G77" s="11">
        <f t="shared" si="4"/>
        <v>-47400000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233</v>
      </c>
      <c r="F78" s="11">
        <f t="shared" si="5"/>
        <v>1</v>
      </c>
      <c r="G78" s="11">
        <f t="shared" si="4"/>
        <v>464000000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225</v>
      </c>
      <c r="F79" s="11">
        <f t="shared" si="5"/>
        <v>0</v>
      </c>
      <c r="G79" s="11">
        <f t="shared" si="4"/>
        <v>-225112500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225</v>
      </c>
      <c r="F80" s="11">
        <f t="shared" si="5"/>
        <v>0</v>
      </c>
      <c r="G80" s="11">
        <f t="shared" si="4"/>
        <v>-31938750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222</v>
      </c>
      <c r="F81" s="11">
        <f t="shared" si="5"/>
        <v>0</v>
      </c>
      <c r="G81" s="11">
        <f t="shared" si="4"/>
        <v>-199911000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212</v>
      </c>
      <c r="F82" s="11">
        <f t="shared" si="5"/>
        <v>1</v>
      </c>
      <c r="G82" s="11">
        <f t="shared" si="4"/>
        <v>17143961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190</v>
      </c>
      <c r="F83" s="11">
        <f t="shared" si="5"/>
        <v>1</v>
      </c>
      <c r="G83" s="11">
        <f t="shared" si="4"/>
        <v>9450000000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189</v>
      </c>
      <c r="F84" s="11">
        <f t="shared" si="5"/>
        <v>1</v>
      </c>
      <c r="G84" s="11">
        <f t="shared" si="4"/>
        <v>5640000000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189</v>
      </c>
      <c r="F85" s="11">
        <f t="shared" si="5"/>
        <v>0</v>
      </c>
      <c r="G85" s="11">
        <f t="shared" si="4"/>
        <v>-13702500000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188</v>
      </c>
      <c r="F86" s="11">
        <f t="shared" si="5"/>
        <v>0</v>
      </c>
      <c r="G86" s="11">
        <f t="shared" si="4"/>
        <v>-52828000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183</v>
      </c>
      <c r="F87" s="11">
        <f t="shared" si="5"/>
        <v>1</v>
      </c>
      <c r="G87" s="11">
        <f t="shared" si="4"/>
        <v>455000000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182</v>
      </c>
      <c r="F88" s="11">
        <f t="shared" si="5"/>
        <v>1</v>
      </c>
      <c r="G88" s="11">
        <f t="shared" si="4"/>
        <v>14179540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177</v>
      </c>
      <c r="F89" s="11">
        <f t="shared" si="5"/>
        <v>1</v>
      </c>
      <c r="G89" s="11">
        <f t="shared" si="4"/>
        <v>2640000000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152</v>
      </c>
      <c r="F90" s="11">
        <f t="shared" si="5"/>
        <v>1</v>
      </c>
      <c r="G90" s="11">
        <f t="shared" si="4"/>
        <v>36971746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123</v>
      </c>
      <c r="F91" s="11">
        <f t="shared" si="5"/>
        <v>1</v>
      </c>
      <c r="G91" s="11">
        <f t="shared" si="4"/>
        <v>33202910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93</v>
      </c>
      <c r="F92" s="11">
        <f t="shared" si="5"/>
        <v>1</v>
      </c>
      <c r="G92" s="11">
        <f t="shared" si="4"/>
        <v>276000000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93</v>
      </c>
      <c r="F93" s="11">
        <f t="shared" si="5"/>
        <v>1</v>
      </c>
      <c r="G93" s="11">
        <f t="shared" si="4"/>
        <v>25243420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92</v>
      </c>
      <c r="F94" s="11">
        <f t="shared" si="5"/>
        <v>1</v>
      </c>
      <c r="G94" s="11">
        <f t="shared" si="4"/>
        <v>500500000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91</v>
      </c>
      <c r="F95" s="11">
        <f t="shared" si="5"/>
        <v>1</v>
      </c>
      <c r="G95" s="11">
        <f t="shared" si="4"/>
        <v>270000000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90</v>
      </c>
      <c r="F96" s="11">
        <f t="shared" si="5"/>
        <v>1</v>
      </c>
      <c r="G96" s="11">
        <f t="shared" si="4"/>
        <v>267000000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89</v>
      </c>
      <c r="F97" s="11">
        <f t="shared" si="5"/>
        <v>1</v>
      </c>
      <c r="G97" s="11">
        <f t="shared" si="4"/>
        <v>264000000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88</v>
      </c>
      <c r="F98" s="11">
        <f t="shared" si="5"/>
        <v>1</v>
      </c>
      <c r="G98" s="11">
        <f t="shared" si="4"/>
        <v>261000000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87</v>
      </c>
      <c r="F99" s="11">
        <f t="shared" si="5"/>
        <v>1</v>
      </c>
      <c r="G99" s="11">
        <f t="shared" si="4"/>
        <v>258000000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85</v>
      </c>
      <c r="F100" s="11">
        <f t="shared" si="5"/>
        <v>1</v>
      </c>
      <c r="G100" s="11">
        <f t="shared" si="4"/>
        <v>83958000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84</v>
      </c>
      <c r="F101" s="11">
        <f t="shared" si="5"/>
        <v>0</v>
      </c>
      <c r="G101" s="11">
        <f t="shared" si="4"/>
        <v>-166882800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63</v>
      </c>
      <c r="F102" s="11">
        <f t="shared" si="5"/>
        <v>1</v>
      </c>
      <c r="G102" s="11">
        <f t="shared" si="4"/>
        <v>186000000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63</v>
      </c>
      <c r="F103" s="11">
        <f t="shared" si="5"/>
        <v>1</v>
      </c>
      <c r="G103" s="11">
        <f t="shared" si="4"/>
        <v>18321000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48</v>
      </c>
      <c r="F104" s="11">
        <f t="shared" si="5"/>
        <v>0</v>
      </c>
      <c r="G104" s="11">
        <f t="shared" si="4"/>
        <v>-480000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42</v>
      </c>
      <c r="F105" s="11">
        <f t="shared" si="5"/>
        <v>1</v>
      </c>
      <c r="G105" s="11">
        <f t="shared" si="4"/>
        <v>81959000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37</v>
      </c>
      <c r="F106" s="11">
        <f t="shared" si="5"/>
        <v>0</v>
      </c>
      <c r="G106" s="11">
        <f t="shared" si="4"/>
        <v>-2220000000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37</v>
      </c>
      <c r="F107" s="11">
        <f t="shared" si="5"/>
        <v>1</v>
      </c>
      <c r="G107" s="11">
        <f t="shared" si="4"/>
        <v>210600000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36</v>
      </c>
      <c r="F108" s="11">
        <f t="shared" si="5"/>
        <v>1</v>
      </c>
      <c r="G108" s="11">
        <f t="shared" si="4"/>
        <v>105000000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35</v>
      </c>
      <c r="F109" s="11">
        <f t="shared" si="5"/>
        <v>1</v>
      </c>
      <c r="G109" s="11">
        <f t="shared" si="4"/>
        <v>68000000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35</v>
      </c>
      <c r="F110" s="11">
        <f t="shared" si="5"/>
        <v>0</v>
      </c>
      <c r="G110" s="11">
        <f t="shared" si="4"/>
        <v>-175000000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34</v>
      </c>
      <c r="F111" s="11">
        <f t="shared" si="5"/>
        <v>1</v>
      </c>
      <c r="G111" s="11">
        <f t="shared" si="4"/>
        <v>13618044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26</v>
      </c>
      <c r="F112" s="11">
        <f t="shared" si="5"/>
        <v>1</v>
      </c>
      <c r="G112" s="11">
        <f t="shared" si="4"/>
        <v>1050000000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19</v>
      </c>
      <c r="F113" s="11">
        <f t="shared" si="5"/>
        <v>0</v>
      </c>
      <c r="G113" s="11">
        <f t="shared" si="4"/>
        <v>-475000000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18</v>
      </c>
      <c r="F114" s="11">
        <f t="shared" si="5"/>
        <v>0</v>
      </c>
      <c r="G114" s="11">
        <f t="shared" si="4"/>
        <v>-3600000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16</v>
      </c>
      <c r="F115" s="11">
        <f t="shared" si="5"/>
        <v>0</v>
      </c>
      <c r="G115" s="11">
        <f t="shared" si="4"/>
        <v>-288000000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15</v>
      </c>
      <c r="F116" s="11">
        <f t="shared" si="5"/>
        <v>0</v>
      </c>
      <c r="G116" s="11">
        <f t="shared" si="4"/>
        <v>-37500000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2</v>
      </c>
      <c r="E117" s="11">
        <f t="shared" si="6"/>
        <v>5</v>
      </c>
      <c r="F117" s="11">
        <f t="shared" si="5"/>
        <v>1</v>
      </c>
      <c r="G117" s="11">
        <f t="shared" si="4"/>
        <v>2380000</v>
      </c>
    </row>
    <row r="118" spans="1:7" x14ac:dyDescent="0.25">
      <c r="A118" s="11" t="s">
        <v>1263</v>
      </c>
      <c r="B118" s="38">
        <v>137334</v>
      </c>
      <c r="C118" s="73" t="s">
        <v>510</v>
      </c>
      <c r="D118" s="11">
        <v>2</v>
      </c>
      <c r="E118" s="11">
        <f t="shared" si="6"/>
        <v>3</v>
      </c>
      <c r="F118" s="11">
        <f t="shared" si="5"/>
        <v>1</v>
      </c>
      <c r="G118" s="11">
        <f t="shared" si="4"/>
        <v>274668</v>
      </c>
    </row>
    <row r="119" spans="1:7" x14ac:dyDescent="0.25">
      <c r="A119" s="11" t="s">
        <v>1266</v>
      </c>
      <c r="B119" s="38">
        <v>-3200900</v>
      </c>
      <c r="C119" s="73" t="s">
        <v>1267</v>
      </c>
      <c r="D119" s="11">
        <v>1</v>
      </c>
      <c r="E119" s="11">
        <f t="shared" si="6"/>
        <v>1</v>
      </c>
      <c r="F119" s="11">
        <f t="shared" si="5"/>
        <v>0</v>
      </c>
      <c r="G119" s="11">
        <f t="shared" si="4"/>
        <v>-3200900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1558895</v>
      </c>
      <c r="C127" s="11"/>
      <c r="D127" s="11"/>
      <c r="E127" s="11"/>
      <c r="F127" s="11"/>
      <c r="G127" s="29">
        <f>SUM(G2:G126)</f>
        <v>21513985540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42267162.161100194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A4" zoomScaleNormal="100" workbookViewId="0">
      <selection activeCell="F16" sqref="F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1273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90382380.644383565</v>
      </c>
      <c r="G16" s="101">
        <f t="shared" si="0"/>
        <v>6753529.3556164354</v>
      </c>
      <c r="H16" s="11"/>
      <c r="K16" s="19" t="s">
        <v>299</v>
      </c>
      <c r="L16" s="43">
        <f>'مسکن ایلیا'!B228</f>
        <v>727044</v>
      </c>
      <c r="M16" s="2" t="s">
        <v>753</v>
      </c>
      <c r="N16" s="3">
        <f>'مسکن مریم یاران'!B127</f>
        <v>1558895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-12846000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101000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12846000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28830327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فروش'!AJ12</f>
        <v>-21835525.761643834</v>
      </c>
      <c r="M26" s="2" t="s">
        <v>1147</v>
      </c>
      <c r="N26" s="3">
        <f>-L26</f>
        <v>21835525.761643834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فروش'!AK12</f>
        <v>-6824081.5939726029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1270</v>
      </c>
      <c r="L28" s="123">
        <v>5393135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1271</v>
      </c>
      <c r="L29" s="123">
        <v>101700</v>
      </c>
      <c r="M29" s="118"/>
      <c r="N29" s="119"/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90382380.644383565</v>
      </c>
      <c r="M31" s="2"/>
      <c r="N31" s="3">
        <f>SUM(N16:N26)</f>
        <v>156840060.76164383</v>
      </c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966226</v>
      </c>
      <c r="M32" s="2"/>
      <c r="N32" s="3">
        <f>N16+N17+N22</f>
        <v>1958535</v>
      </c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147382380.64438355</v>
      </c>
      <c r="M33" s="3"/>
      <c r="N33" s="2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1500000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28830000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SUM(O38:O54)</f>
        <v>125400000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 x14ac:dyDescent="0.25">
      <c r="E63" s="26"/>
      <c r="K63" s="2" t="s">
        <v>328</v>
      </c>
      <c r="L63" s="3">
        <f>L62/30</f>
        <v>104444.44444446666</v>
      </c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</row>
    <row r="69" spans="1:28" x14ac:dyDescent="0.25">
      <c r="K69" s="48" t="s">
        <v>792</v>
      </c>
      <c r="L69" s="48" t="s">
        <v>476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1440000</v>
      </c>
      <c r="L70" s="48" t="s">
        <v>1055</v>
      </c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180000</v>
      </c>
      <c r="L72" s="48" t="s">
        <v>558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300000</v>
      </c>
      <c r="L73" s="48" t="s">
        <v>788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250000</v>
      </c>
      <c r="L74" s="48" t="s">
        <v>789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75000</v>
      </c>
      <c r="L76" s="48" t="s">
        <v>791</v>
      </c>
      <c r="AA76" t="s">
        <v>1261</v>
      </c>
    </row>
    <row r="77" spans="1:28" x14ac:dyDescent="0.25">
      <c r="K77" s="47">
        <v>450000</v>
      </c>
      <c r="L77" s="48" t="s">
        <v>793</v>
      </c>
    </row>
    <row r="78" spans="1:28" x14ac:dyDescent="0.25">
      <c r="K78" s="47">
        <v>500000</v>
      </c>
      <c r="L78" s="48" t="s">
        <v>564</v>
      </c>
      <c r="AA78" t="s">
        <v>1262</v>
      </c>
    </row>
    <row r="79" spans="1:28" x14ac:dyDescent="0.25">
      <c r="K79" s="47">
        <v>50000</v>
      </c>
      <c r="L79" s="48" t="s">
        <v>796</v>
      </c>
      <c r="AA79" s="1">
        <f>AA75*300000/365000000</f>
        <v>973972.60273972608</v>
      </c>
    </row>
    <row r="80" spans="1:28" x14ac:dyDescent="0.25">
      <c r="K80" s="47">
        <v>140000</v>
      </c>
      <c r="L80" s="48" t="s">
        <v>314</v>
      </c>
    </row>
    <row r="81" spans="11:12" x14ac:dyDescent="0.25">
      <c r="K81" s="47"/>
      <c r="L81" s="48" t="s">
        <v>25</v>
      </c>
    </row>
    <row r="82" spans="11:12" x14ac:dyDescent="0.25">
      <c r="K82" s="47">
        <f>SUM(K70:K81)</f>
        <v>4385000</v>
      </c>
      <c r="L82" s="48" t="s">
        <v>6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2018-04-22T20:22:39Z</dcterms:modified>
</cp:coreProperties>
</file>