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اسفند 96" sheetId="31" r:id="rId1"/>
    <sheet name="بهمن 96" sheetId="30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</sheets>
  <calcPr calcId="145621"/>
</workbook>
</file>

<file path=xl/calcChain.xml><?xml version="1.0" encoding="utf-8"?>
<calcChain xmlns="http://schemas.openxmlformats.org/spreadsheetml/2006/main">
  <c r="C2" i="31" l="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I4" i="31"/>
  <c r="H4" i="31"/>
  <c r="G4" i="31"/>
  <c r="D4" i="31"/>
  <c r="H3" i="31"/>
  <c r="G3" i="31"/>
  <c r="D3" i="31"/>
  <c r="I3" i="31" s="1"/>
  <c r="H2" i="31"/>
  <c r="H25" i="31" s="1"/>
  <c r="G2" i="31"/>
  <c r="G25" i="31" s="1"/>
  <c r="G30" i="31" s="1"/>
  <c r="C24" i="31"/>
  <c r="D2" i="31"/>
  <c r="I2" i="31" l="1"/>
  <c r="I25" i="31" s="1"/>
  <c r="I30" i="31" s="1"/>
  <c r="D24" i="31"/>
  <c r="H30" i="31"/>
  <c r="B24" i="31"/>
  <c r="G44" i="10"/>
  <c r="D143" i="20"/>
  <c r="B126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2" i="13" l="1"/>
  <c r="E34" i="16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E35" i="16"/>
  <c r="F21" i="16" l="1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E39" i="16"/>
  <c r="E38" i="16" s="1"/>
  <c r="E37" i="16" l="1"/>
  <c r="G38" i="16"/>
  <c r="G39" i="16"/>
  <c r="D190" i="15"/>
  <c r="D189" i="15" s="1"/>
  <c r="E184" i="15"/>
  <c r="E185" i="15"/>
  <c r="E186" i="15"/>
  <c r="E187" i="15"/>
  <c r="E188" i="15"/>
  <c r="E189" i="15"/>
  <c r="E190" i="15"/>
  <c r="E183" i="15"/>
  <c r="E36" i="16" l="1"/>
  <c r="G37" i="16"/>
  <c r="D188" i="15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36" i="16" l="1"/>
  <c r="D187" i="15"/>
  <c r="F188" i="15"/>
  <c r="S28" i="18"/>
  <c r="G35" i="16" l="1"/>
  <c r="D186" i="15"/>
  <c r="F187" i="15"/>
  <c r="D141" i="20"/>
  <c r="G34" i="16" l="1"/>
  <c r="D185" i="15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G33" i="16" l="1"/>
  <c r="D184" i="15"/>
  <c r="F185" i="15"/>
  <c r="S27" i="18"/>
  <c r="S29" i="18"/>
  <c r="S30" i="18"/>
  <c r="S26" i="18"/>
  <c r="D140" i="20"/>
  <c r="G32" i="16" l="1"/>
  <c r="D183" i="15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J143" i="20" l="1"/>
  <c r="I143" i="20"/>
  <c r="K143" i="20"/>
  <c r="G31" i="16"/>
  <c r="D182" i="15"/>
  <c r="D181" i="15" s="1"/>
  <c r="F183" i="15"/>
  <c r="J142" i="20"/>
  <c r="K142" i="20"/>
  <c r="I142" i="20"/>
  <c r="K141" i="20"/>
  <c r="J141" i="20"/>
  <c r="K140" i="20"/>
  <c r="J140" i="20"/>
  <c r="G43" i="10"/>
  <c r="G30" i="16" l="1"/>
  <c r="S25" i="18"/>
  <c r="G29" i="16" l="1"/>
  <c r="S24" i="18"/>
  <c r="G28" i="16" l="1"/>
  <c r="S23" i="18"/>
  <c r="G27" i="16" l="1"/>
  <c r="S22" i="18"/>
  <c r="G26" i="16" l="1"/>
  <c r="D138" i="20"/>
  <c r="G25" i="16" l="1"/>
  <c r="G42" i="10"/>
  <c r="G24" i="16" l="1"/>
  <c r="N44" i="18"/>
  <c r="G23" i="16" l="1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G22" i="16" l="1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21" i="16" l="1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S31" i="18" s="1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1" i="16"/>
  <c r="K8" i="18" s="1"/>
  <c r="K17" i="18" s="1"/>
  <c r="B27" i="14"/>
  <c r="E21" i="14"/>
  <c r="E20" i="14" s="1"/>
  <c r="K16" i="18" l="1"/>
  <c r="F14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G7" i="16"/>
  <c r="E7" i="14"/>
  <c r="G8" i="14"/>
  <c r="I5" i="6"/>
  <c r="E14" i="18" l="1"/>
  <c r="G13" i="18"/>
  <c r="G21" i="13"/>
  <c r="E20" i="13"/>
  <c r="K84" i="20"/>
  <c r="I84" i="20"/>
  <c r="J84" i="20"/>
  <c r="F95" i="15"/>
  <c r="C33" i="18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5" i="18" l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G14" i="18"/>
  <c r="E33" i="18"/>
  <c r="G20" i="13"/>
  <c r="E19" i="13"/>
  <c r="K83" i="20"/>
  <c r="I83" i="20"/>
  <c r="J83" i="20"/>
  <c r="F94" i="15"/>
  <c r="C34" i="18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2" i="16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1" i="16" l="1"/>
  <c r="G44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<sst xmlns="http://schemas.openxmlformats.org/spreadsheetml/2006/main" count="2213" uniqueCount="923">
  <si>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</si>
  <si>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</si>
  <si>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</si>
  <si>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</si>
  <si>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</si>
  <si>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</si>
  <si>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</si>
  <si>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</si>
  <si>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</si>
  <si>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</si>
  <si>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</si>
  <si>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</si>
  <si>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</si>
  <si>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</si>
  <si>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</si>
  <si>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</si>
  <si>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</si>
  <si>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</si>
  <si>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</si>
  <si>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</si>
  <si>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</si>
  <si>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</si>
  <si>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</si>
  <si>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</si>
  <si>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</si>
  <si>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</si>
  <si>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</si>
  <si>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</si>
  <si>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</si>
  <si>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</si>
  <si>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</si>
  <si>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</si>
  <si>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</si>
  <si>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</si>
  <si>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</si>
  <si>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</si>
  <si>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</si>
  <si>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</si>
  <si>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</si>
  <si>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</si>
  <si>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</si>
  <si>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</si>
  <si>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</si>
  <si>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</si>
  <si>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</si>
  <si>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</si>
  <si>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</si>
  <si>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</si>
  <si>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</si>
  <si>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</si>
  <si>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</si>
  <si>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</si>
  <si>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</si>
  <si>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</si>
  <si>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</si>
  <si>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</si>
  <si>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</si>
  <si>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</si>
  <si>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</si>
  <si>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</si>
  <si>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</si>
  <si>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</si>
  <si>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</si>
  <si>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</si>
  <si>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</si>
  <si>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</si>
  <si>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</si>
  <si>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</si>
  <si>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</si>
  <si>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</si>
  <si>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</si>
  <si>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</si>
  <si>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</si>
  <si>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</si>
  <si>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</si>
  <si>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</si>
  <si>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</si>
  <si>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</si>
  <si>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</si>
  <si>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</si>
  <si>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</si>
  <si>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</si>
  <si>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</si>
  <si>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</si>
  <si>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</si>
  <si>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</si>
  <si>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</si>
  <si>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</si>
  <si>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</si>
  <si>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</si>
  <si>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</si>
  <si>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</si>
  <si>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</si>
  <si>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</si>
  <si>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</si>
  <si>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</si>
  <si>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</si>
  <si>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</si>
  <si>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</si>
  <si>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</si>
  <si>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</si>
  <si>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</si>
  <si>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</si>
  <si>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</si>
  <si>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</si>
  <si>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</si>
  <si>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</si>
  <si>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</si>
  <si>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</si>
  <si>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</si>
  <si>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</si>
  <si>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</si>
  <si>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</si>
  <si>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</si>
  <si>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</si>
  <si>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</si>
  <si>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</si>
  <si>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</si>
  <si>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</si>
  <si>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</si>
  <si>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</si>
  <si>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</si>
  <si>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</si>
  <si>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</si>
  <si>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</si>
  <si>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</si>
  <si>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</si>
  <si>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</si>
  <si>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</si>
  <si>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</si>
  <si>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</si>
  <si>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</si>
  <si>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</si>
  <si>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</si>
  <si>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</si>
  <si>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</si>
  <si>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</si>
  <si>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</si>
  <si>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</si>
  <si>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</si>
  <si>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</si>
  <si>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</si>
  <si>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</si>
  <si>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</si>
  <si>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</si>
  <si>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</si>
  <si>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</si>
  <si>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</si>
  <si>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</si>
  <si>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</si>
  <si>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</si>
  <si>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</si>
  <si>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</si>
  <si>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</si>
  <si>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</si>
  <si>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</si>
  <si>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</si>
  <si>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</si>
  <si>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</si>
  <si>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</si>
  <si>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</si>
  <si>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</si>
  <si>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</si>
  <si>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</si>
  <si>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</si>
  <si>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</si>
  <si>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</si>
  <si>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</si>
  <si>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</si>
  <si>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</si>
  <si>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</si>
  <si>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</si>
  <si>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</si>
  <si>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</si>
  <si>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</si>
  <si>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</si>
  <si>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</si>
  <si>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</si>
  <si>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</si>
  <si>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</si>
  <si>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</si>
  <si>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</si>
  <si>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</si>
  <si>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</si>
  <si>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</si>
  <si>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</si>
  <si>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</si>
  <si>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</si>
  <si>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</si>
  <si>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</si>
  <si>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</si>
  <si>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</si>
  <si>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</si>
  <si>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</si>
  <si>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</si>
  <si>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</si>
  <si>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</si>
  <si>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</si>
  <si>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</si>
  <si>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</si>
  <si>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</si>
  <si>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</si>
  <si>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</si>
  <si>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</si>
  <si>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</si>
  <si>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</si>
  <si>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</si>
  <si>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</si>
  <si>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</si>
  <si>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</si>
  <si>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</si>
  <si>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</si>
  <si>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</si>
  <si>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</si>
  <si>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</si>
  <si>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</si>
  <si>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</si>
  <si>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</si>
  <si>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</si>
  <si>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</si>
  <si>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</si>
  <si>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</si>
  <si>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</si>
  <si>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</si>
  <si>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</si>
  <si>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</si>
  <si>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</si>
  <si>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</si>
  <si>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</si>
  <si>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</si>
  <si>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</si>
  <si>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</si>
  <si>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</si>
  <si>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</si>
  <si>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</si>
  <si>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</si>
  <si>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</si>
  <si>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</si>
  <si>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</si>
  <si>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</si>
  <si>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</si>
  <si>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</si>
  <si>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</si>
  <si>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</si>
  <si>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</si>
  <si>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</si>
  <si>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</si>
  <si>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</si>
  <si>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</si>
  <si>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</si>
  <si>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</si>
  <si>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</si>
  <si>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</si>
  <si>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</si>
  <si>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</si>
  <si>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</si>
  <si>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</si>
  <si>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</si>
  <si>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</si>
  <si>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</si>
  <si>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</si>
  <si>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</si>
  <si>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</si>
  <si>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</si>
  <si>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</si>
  <si>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</si>
  <si>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</si>
  <si>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</si>
  <si>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</si>
  <si>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</si>
  <si>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</si>
  <si>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</si>
  <si>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</si>
  <si>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</si>
  <si>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</si>
  <si>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</si>
  <si>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</si>
  <si>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</si>
  <si>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</si>
  <si>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</si>
  <si>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</si>
  <si>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</si>
  <si>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</si>
  <si>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</si>
  <si>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</si>
  <si>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</si>
  <si>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</si>
  <si>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</si>
  <si>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</si>
  <si>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</si>
  <si>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</si>
  <si>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</si>
  <si>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</si>
  <si>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</si>
  <si>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</si>
  <si>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</si>
  <si>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</si>
  <si>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</si>
  <si>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</si>
  <si>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</si>
  <si>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</si>
  <si>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</si>
  <si>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</si>
  <si>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</si>
  <si>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</si>
  <si>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</si>
  <si>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</si>
  <si>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</si>
  <si>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</si>
  <si>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</si>
  <si>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</si>
  <si>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</si>
  <si>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</si>
  <si>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</si>
  <si>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</si>
  <si>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</si>
  <si>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</si>
  <si>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</si>
  <si>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</si>
  <si>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</si>
  <si>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</si>
  <si>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</si>
  <si>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</si>
  <si>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</si>
  <si>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</si>
  <si>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</si>
  <si>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</si>
  <si>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</si>
  <si>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</si>
  <si>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</si>
  <si>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</si>
  <si>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</si>
  <si>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</si>
  <si>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</si>
  <si>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</si>
  <si>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</si>
  <si>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</si>
  <si>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</si>
  <si>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</si>
  <si>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</si>
  <si>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</si>
  <si>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</si>
  <si>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</si>
  <si>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</si>
  <si>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</si>
  <si>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</si>
  <si>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</si>
  <si>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</si>
  <si>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</si>
  <si>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</si>
  <si>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</si>
  <si>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</si>
  <si>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</si>
  <si>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</si>
  <si>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</si>
  <si>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</si>
  <si>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</si>
  <si>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</si>
  <si>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</si>
  <si>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</si>
  <si>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</si>
  <si>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</si>
  <si>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</si>
  <si>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</si>
  <si>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</si>
  <si>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</si>
  <si>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</si>
  <si>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</si>
  <si>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</si>
  <si>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</si>
  <si>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</si>
  <si>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</si>
  <si>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</si>
  <si>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</si>
  <si>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</si>
  <si>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</si>
  <si>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</si>
  <si>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</si>
  <si>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</si>
  <si>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</si>
  <si>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</si>
  <si>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</si>
  <si>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</si>
  <si>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</si>
  <si>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</si>
  <si>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</si>
  <si>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</si>
  <si>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</si>
  <si>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</si>
  <si>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</si>
  <si>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</si>
  <si>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</si>
  <si>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</si>
  <si>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</si>
  <si>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</si>
  <si>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</si>
  <si>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</si>
  <si>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</si>
  <si>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</si>
  <si>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</si>
  <si>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</si>
  <si>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</si>
  <si>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</si>
  <si>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</si>
  <si>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</si>
  <si>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</si>
  <si>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</si>
  <si>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</si>
  <si>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</si>
  <si>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</si>
  <si>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</si>
  <si>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</si>
  <si>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</si>
  <si>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</si>
  <si>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</si>
  <si>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</si>
  <si>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</si>
  <si>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</si>
  <si>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</si>
  <si>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</si>
  <si>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</si>
  <si>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</si>
  <si>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</si>
  <si>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</si>
  <si>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</si>
  <si>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</si>
  <si>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</si>
  <si>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</si>
  <si>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</si>
  <si>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</si>
  <si>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</si>
  <si>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</si>
  <si>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</si>
  <si>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</si>
  <si>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</si>
  <si>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</si>
  <si>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</si>
  <si>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</si>
  <si>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</si>
  <si>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</si>
  <si>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</si>
  <si>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</si>
  <si>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</si>
  <si>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</si>
  <si>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</si>
  <si>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</si>
  <si>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</si>
  <si>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</si>
  <si>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</si>
  <si>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</si>
  <si>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</si>
  <si>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</si>
  <si>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</si>
  <si>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</si>
  <si>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</si>
  <si>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</si>
  <si>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</si>
  <si>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</si>
  <si>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</si>
  <si>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</si>
  <si>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</si>
  <si>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</si>
  <si>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</si>
  <si>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</si>
  <si>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</si>
  <si>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</si>
  <si>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</si>
  <si>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</si>
  <si>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</si>
  <si>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</si>
  <si>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</si>
  <si>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</si>
  <si>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</si>
  <si>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</si>
  <si>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</si>
  <si>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</si>
  <si>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</si>
  <si>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</si>
  <si>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</si>
  <si>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</si>
  <si>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</si>
  <si>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</si>
  <si>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</si>
  <si>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</si>
  <si>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</si>
  <si>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</si>
  <si>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</si>
  <si>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</si>
  <si>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</si>
  <si>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</si>
  <si>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</si>
  <si>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</si>
  <si>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</si>
  <si>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</si>
  <si>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</si>
  <si>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</si>
  <si>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</si>
  <si>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</si>
  <si>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</si>
  <si>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</si>
  <si>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</si>
  <si>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</si>
  <si>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</si>
  <si>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</si>
  <si>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</si>
  <si>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</si>
  <si>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</si>
  <si>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</si>
  <si>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</si>
  <si>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</si>
  <si>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</si>
  <si>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</si>
  <si>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</si>
  <si>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</si>
  <si>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</si>
  <si>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</si>
  <si>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</si>
  <si>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</si>
  <si>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</si>
  <si>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</si>
  <si>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</si>
  <si>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</si>
  <si>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</si>
  <si>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</si>
  <si>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</si>
  <si>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</si>
  <si>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</si>
  <si>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</si>
  <si>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</si>
  <si>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</si>
  <si>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</si>
  <si>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</si>
  <si>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</si>
  <si>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</si>
  <si>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</si>
  <si>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</si>
  <si>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</si>
  <si>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</si>
  <si>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</si>
  <si>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</si>
  <si>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</si>
  <si>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</si>
  <si>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</si>
  <si>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</si>
  <si>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</si>
  <si>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</si>
  <si>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</si>
  <si>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</si>
  <si>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</si>
  <si>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</si>
  <si>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</si>
  <si>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</si>
  <si>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</si>
  <si>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</si>
  <si>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</si>
  <si>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</si>
  <si>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</si>
  <si>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</si>
  <si>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</si>
  <si>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</si>
  <si>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</si>
  <si>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</si>
  <si>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</si>
  <si>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</si>
  <si>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</si>
  <si>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</si>
  <si>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</si>
  <si>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</si>
  <si>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</si>
  <si>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</si>
  <si>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</si>
  <si>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</si>
  <si>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</si>
  <si>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</si>
  <si>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</si>
  <si>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</si>
  <si>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</si>
  <si>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</si>
  <si>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</si>
  <si>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</si>
  <si>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</si>
  <si>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</si>
  <si>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</si>
  <si>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</si>
  <si>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</si>
  <si>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</si>
  <si>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</si>
  <si>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</si>
  <si>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</si>
  <si>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</si>
  <si>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</si>
  <si>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</si>
  <si>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</si>
  <si>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</si>
  <si>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</si>
  <si>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</si>
  <si>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</si>
  <si>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</si>
  <si>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</si>
  <si>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</si>
  <si>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</si>
  <si>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</si>
  <si>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</si>
  <si>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</si>
  <si>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</si>
  <si>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</si>
  <si>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</si>
  <si>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</si>
  <si>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</si>
  <si>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</si>
  <si>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</si>
  <si>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</si>
  <si>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</si>
  <si>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</si>
  <si>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</si>
  <si>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</si>
  <si>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</si>
  <si>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</si>
  <si>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</si>
  <si>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</si>
  <si>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</si>
  <si>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</si>
  <si>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</si>
  <si>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</si>
  <si>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</si>
  <si>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</si>
  <si>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</si>
  <si>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</si>
  <si>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</si>
  <si>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</si>
  <si>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</si>
  <si>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</si>
  <si>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</si>
  <si>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</si>
  <si>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</si>
  <si>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</si>
  <si>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</si>
  <si>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</si>
  <si>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</si>
  <si>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</si>
  <si>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</si>
  <si>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</si>
  <si>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</si>
  <si>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</si>
  <si>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</si>
  <si>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</si>
  <si>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</si>
  <si>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</si>
  <si>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</si>
  <si>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</si>
  <si>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</si>
  <si>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</si>
  <si>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</si>
  <si>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</si>
  <si>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</si>
  <si>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</si>
  <si>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</si>
  <si>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</si>
  <si>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</si>
  <si>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</si>
  <si>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</si>
  <si>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</si>
  <si>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</si>
  <si>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</si>
  <si>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</si>
  <si>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</si>
  <si>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</si>
  <si>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</si>
  <si>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</si>
  <si>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</si>
  <si>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</si>
  <si>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</si>
  <si>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</si>
  <si>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</si>
  <si>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</si>
  <si>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</si>
  <si>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</si>
  <si>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</si>
  <si>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</si>
  <si>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</si>
  <si>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</si>
  <si>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</si>
  <si>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</si>
  <si>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</si>
  <si>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</si>
  <si>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</si>
  <si>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</si>
  <si>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</si>
  <si>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</si>
  <si>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</si>
  <si>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</si>
  <si>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</si>
  <si>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</si>
  <si>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</si>
  <si>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</si>
  <si>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</si>
  <si>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</si>
  <si>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</si>
  <si>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</si>
  <si>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</si>
  <si>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</si>
  <si>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</si>
  <si>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</si>
  <si>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</si>
  <si>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</si>
  <si>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</si>
  <si>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</si>
  <si>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</si>
  <si>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</si>
  <si>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</si>
  <si>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</si>
  <si>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</si>
  <si>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</si>
  <si>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</si>
  <si>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</si>
  <si>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</si>
  <si>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</si>
  <si>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</si>
  <si>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</si>
  <si>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</si>
  <si>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</si>
  <si>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</si>
  <si>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</si>
  <si>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</si>
  <si>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</si>
  <si>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</si>
  <si>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</si>
  <si>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</si>
  <si>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</si>
  <si>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</si>
  <si>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</si>
  <si>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</si>
  <si>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</si>
  <si>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</si>
  <si>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</si>
  <si>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</si>
  <si>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</si>
  <si>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</si>
  <si>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</si>
  <si>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</si>
  <si>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</si>
  <si>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</si>
  <si>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</si>
  <si>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</si>
  <si>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</si>
  <si>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</si>
  <si>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</si>
  <si>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</si>
  <si>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</si>
  <si>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</si>
  <si>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</si>
  <si>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</si>
  <si>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</si>
  <si>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</si>
  <si>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</si>
  <si>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</si>
  <si>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</si>
  <si>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</si>
  <si>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</si>
  <si>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</si>
  <si>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</si>
  <si>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</si>
  <si>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</si>
  <si>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</si>
  <si>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</si>
  <si>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</si>
  <si>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</si>
  <si>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</si>
  <si>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</si>
  <si>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</si>
  <si>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</si>
  <si>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</si>
  <si>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</si>
  <si>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</si>
  <si>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</si>
  <si>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</si>
  <si>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</si>
  <si>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</si>
  <si>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</si>
  <si>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</si>
  <si>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</si>
  <si>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</si>
  <si>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</si>
  <si>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</si>
  <si>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</si>
  <si>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</si>
  <si>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</si>
  <si>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</si>
  <si>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</si>
  <si>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</si>
  <si>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</si>
  <si>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</si>
  <si>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</si>
  <si>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</si>
  <si>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</si>
  <si>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</si>
  <si>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</si>
  <si>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</si>
  <si>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</si>
  <si>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</si>
  <si>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</si>
  <si>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</si>
  <si>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</si>
  <si>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</si>
  <si>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</si>
  <si>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</si>
  <si>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</si>
  <si>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</si>
  <si>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</si>
  <si>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</si>
  <si>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</si>
  <si>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</si>
  <si>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</si>
  <si>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</si>
  <si>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</si>
  <si>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</si>
  <si>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</si>
  <si>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</si>
  <si>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</si>
  <si>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</si>
  <si>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</si>
  <si>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</si>
  <si>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</si>
  <si>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</si>
  <si>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</si>
  <si>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</si>
  <si>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</si>
  <si>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</si>
  <si>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</si>
  <si>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</si>
  <si>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</si>
  <si>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</si>
  <si>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</si>
  <si>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</si>
  <si>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</si>
  <si>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</si>
  <si>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</si>
  <si>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</si>
  <si>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</si>
  <si>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</si>
  <si>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</si>
  <si>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</si>
  <si>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</si>
  <si>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</si>
  <si>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</si>
  <si>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</si>
  <si>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</si>
  <si>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</si>
  <si>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</si>
  <si>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</si>
  <si>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</si>
  <si>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</si>
  <si>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</si>
  <si>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</si>
  <si>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</si>
  <si>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</si>
  <si>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</si>
  <si>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</si>
  <si>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</si>
  <si>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</si>
  <si>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</si>
  <si>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</si>
  <si>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</si>
  <si>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</si>
  <si>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</si>
  <si>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</si>
  <si>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</si>
  <si>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</si>
  <si>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</si>
  <si>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</si>
  <si>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</si>
  <si>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</si>
  <si>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</si>
  <si>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</si>
  <si>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</si>
  <si>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</si>
  <si>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</si>
  <si>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</si>
  <si>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</si>
  <si>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</si>
  <si>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</si>
  <si>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</si>
  <si>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</si>
  <si>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</si>
  <si>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</si>
  <si>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</si>
  <si>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</si>
  <si>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</si>
  <si>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</si>
  <si>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</si>
  <si>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</si>
  <si>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</si>
  <si>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</si>
  <si>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</si>
  <si>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</si>
  <si>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</si>
  <si>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</si>
  <si>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</si>
  <si>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</si>
  <si>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</si>
  <si>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</si>
  <si>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</si>
  <si>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</si>
  <si>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</si>
  <si>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</si>
  <si>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</si>
  <si>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</si>
  <si>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</si>
  <si>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</si>
  <si>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</si>
  <si>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</si>
  <si>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از حقوق بهمن علی به کارت مسکن یاران مریم ریختم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</si>
  <si>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</si>
  <si>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</si>
  <si>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</si>
  <si>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</si>
  <si>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</si>
  <si>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3/12/1396</t>
  </si>
  <si>
    <t>خرید با کارت</t>
  </si>
  <si>
    <t>09/12/1396</t>
  </si>
  <si>
    <t>با حقوق بهمن</t>
  </si>
  <si>
    <t>از کارت ملت مریم</t>
  </si>
  <si>
    <t>سود بهمن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</si>
</sst>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7" workbookViewId="0">
      <selection activeCell="G32" sqref="G32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901</v>
      </c>
      <c r="B3" s="18">
        <v>0</v>
      </c>
      <c r="C3" s="18">
        <v>0</v>
      </c>
      <c r="D3" s="43">
        <f t="shared" ref="D3:D22" si="0">B3-C3</f>
        <v>0</v>
      </c>
      <c r="E3" s="20"/>
      <c r="F3">
        <v>10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857</v>
      </c>
      <c r="B4" s="18">
        <v>0</v>
      </c>
      <c r="C4" s="18">
        <v>0</v>
      </c>
      <c r="D4" s="3">
        <f t="shared" si="0"/>
        <v>0</v>
      </c>
      <c r="E4" s="11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1085054610</v>
      </c>
      <c r="H25" s="18">
        <f>SUM(H2:H23)</f>
        <v>254739420</v>
      </c>
      <c r="I25" s="18">
        <f>SUM(I2:I23)</f>
        <v>830315190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297275.23561643838</v>
      </c>
      <c r="H30" s="18">
        <f>G30*H25/G25</f>
        <v>69791.621917808225</v>
      </c>
      <c r="I30" s="18">
        <f>G30*I25/G25</f>
        <v>227483.61369863016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1" sqref="D31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901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910</v>
      </c>
      <c r="B4" s="39">
        <v>294852</v>
      </c>
      <c r="C4" s="39">
        <v>74657</v>
      </c>
      <c r="D4" s="35">
        <f t="shared" si="0"/>
        <v>220195</v>
      </c>
      <c r="E4" s="23" t="s">
        <v>922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903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809</v>
      </c>
      <c r="B4" s="18">
        <v>-1000500</v>
      </c>
      <c r="C4" s="18">
        <v>-1000500</v>
      </c>
      <c r="D4" s="3">
        <f t="shared" si="0"/>
        <v>0</v>
      </c>
      <c r="E4" s="11" t="s">
        <v>810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830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803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811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812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4" sqref="B14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3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809</v>
      </c>
      <c r="B138" s="18">
        <v>-1000500</v>
      </c>
      <c r="C138" s="18">
        <v>-1000500</v>
      </c>
      <c r="D138" s="18">
        <f t="shared" si="12"/>
        <v>0</v>
      </c>
      <c r="E138" s="11" t="s">
        <v>810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830</v>
      </c>
      <c r="B139" s="18">
        <v>282240</v>
      </c>
      <c r="C139" s="18">
        <v>88807</v>
      </c>
      <c r="D139" s="18">
        <f t="shared" si="12"/>
        <v>193433</v>
      </c>
      <c r="E139" s="11" t="s">
        <v>833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835</v>
      </c>
      <c r="B140" s="18">
        <v>1500000</v>
      </c>
      <c r="C140" s="18">
        <v>0</v>
      </c>
      <c r="D140" s="18">
        <f t="shared" si="12"/>
        <v>1500000</v>
      </c>
      <c r="E140" s="11" t="s">
        <v>836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859</v>
      </c>
      <c r="B141" s="18">
        <v>0</v>
      </c>
      <c r="C141" s="18">
        <v>-1000000</v>
      </c>
      <c r="D141" s="18">
        <f t="shared" si="12"/>
        <v>1000000</v>
      </c>
      <c r="E141" s="11" t="s">
        <v>858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872</v>
      </c>
      <c r="B142" s="18">
        <v>290893</v>
      </c>
      <c r="C142" s="18">
        <v>81022</v>
      </c>
      <c r="D142" s="18">
        <f t="shared" si="12"/>
        <v>209871</v>
      </c>
      <c r="E142" s="11" t="s">
        <v>878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901</v>
      </c>
      <c r="B143" s="18">
        <v>0</v>
      </c>
      <c r="C143" s="18">
        <v>-1000000</v>
      </c>
      <c r="D143" s="18">
        <f t="shared" si="12"/>
        <v>1000000</v>
      </c>
      <c r="E143" s="11" t="s">
        <v>905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910</v>
      </c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35873275</v>
      </c>
      <c r="C156" s="29">
        <f>SUM(C2:C154)</f>
        <v>8416657</v>
      </c>
      <c r="D156" s="29">
        <f>SUM(D2:D154)</f>
        <v>27456618</v>
      </c>
      <c r="E156" s="11"/>
      <c r="F156" s="11"/>
      <c r="G156" s="11"/>
      <c r="H156" s="11"/>
      <c r="I156" s="29">
        <f>SUM(I2:I155)</f>
        <v>15140252804</v>
      </c>
      <c r="J156" s="29">
        <f>SUM(J2:J155)</f>
        <v>5928517469</v>
      </c>
      <c r="K156" s="29">
        <f>SUM(K2:K155)</f>
        <v>9211735335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24302171.434991974</v>
      </c>
      <c r="J159" s="29">
        <f>J156/G2</f>
        <v>9516079.4044943824</v>
      </c>
      <c r="K159" s="29">
        <f>K156/G2</f>
        <v>14786092.030497592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877</v>
      </c>
      <c r="J163">
        <f>J156/I156*1448696</f>
        <v>567270.55052880896</v>
      </c>
      <c r="K163">
        <f>K156/I156*1448696</f>
        <v>881425.44947119092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835</v>
      </c>
      <c r="B3" s="18">
        <v>1500000</v>
      </c>
      <c r="C3" s="18">
        <v>0</v>
      </c>
      <c r="D3" s="43">
        <f t="shared" ref="D3:D22" si="0">B3-C3</f>
        <v>1500000</v>
      </c>
      <c r="E3" s="20" t="s">
        <v>836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857</v>
      </c>
      <c r="B4" s="18">
        <v>0</v>
      </c>
      <c r="C4" s="18">
        <v>-1000000</v>
      </c>
      <c r="D4" s="3">
        <f t="shared" si="0"/>
        <v>1000000</v>
      </c>
      <c r="E4" s="11" t="s">
        <v>858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845</v>
      </c>
      <c r="G31" s="9" t="s">
        <v>913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856</v>
      </c>
    </row>
    <row r="36" spans="4:17" x14ac:dyDescent="0.25">
      <c r="D36" s="42">
        <v>-10000</v>
      </c>
      <c r="E36" s="41" t="s">
        <v>866</v>
      </c>
    </row>
    <row r="37" spans="4:17" x14ac:dyDescent="0.25">
      <c r="D37" s="7">
        <v>-180000</v>
      </c>
      <c r="E37" s="41" t="s">
        <v>871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103" activePane="bottomLeft" state="frozen"/>
      <selection pane="bottomLeft" activeCell="D134" sqref="D13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447</v>
      </c>
      <c r="F2" s="11">
        <f>IF(B2&gt;0,1,0)</f>
        <v>1</v>
      </c>
      <c r="G2" s="11">
        <f>B2*(E2-F2)</f>
        <v>22300000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443</v>
      </c>
      <c r="F3" s="11">
        <f t="shared" ref="F3:F38" si="1">IF(B3&gt;0,1,0)</f>
        <v>1</v>
      </c>
      <c r="G3" s="11">
        <f t="shared" ref="G3:G23" si="2">B3*(E3-F3)</f>
        <v>1326000000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442</v>
      </c>
      <c r="F4" s="11">
        <f t="shared" si="1"/>
        <v>1</v>
      </c>
      <c r="G4" s="11">
        <f t="shared" si="2"/>
        <v>1323000000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442</v>
      </c>
      <c r="F5" s="11">
        <f t="shared" si="1"/>
        <v>1</v>
      </c>
      <c r="G5" s="11">
        <f t="shared" si="2"/>
        <v>6615000000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441</v>
      </c>
      <c r="F6" s="11">
        <f t="shared" si="1"/>
        <v>1</v>
      </c>
      <c r="G6" s="11">
        <f t="shared" si="2"/>
        <v>1320000000</v>
      </c>
      <c r="K6" t="s">
        <v>288</v>
      </c>
      <c r="L6" s="34">
        <v>410023079974</v>
      </c>
      <c r="M6" s="33" t="s">
        <v>875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440</v>
      </c>
      <c r="F7" s="11">
        <f t="shared" si="1"/>
        <v>0</v>
      </c>
      <c r="G7" s="11">
        <f t="shared" si="2"/>
        <v>-1320000000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440</v>
      </c>
      <c r="F8" s="11">
        <f t="shared" si="1"/>
        <v>0</v>
      </c>
      <c r="G8" s="11">
        <f t="shared" si="2"/>
        <v>-88000000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440</v>
      </c>
      <c r="F9" s="11">
        <f t="shared" si="1"/>
        <v>1</v>
      </c>
      <c r="G9" s="11">
        <f>B9*(E9-F9)</f>
        <v>1317000000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439</v>
      </c>
      <c r="F10" s="11">
        <f t="shared" si="1"/>
        <v>1</v>
      </c>
      <c r="G10" s="11">
        <f t="shared" si="2"/>
        <v>1314000000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439</v>
      </c>
      <c r="F11" s="11">
        <f t="shared" si="1"/>
        <v>1</v>
      </c>
      <c r="G11" s="11">
        <f t="shared" si="2"/>
        <v>10950000000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436</v>
      </c>
      <c r="F12" s="11">
        <f t="shared" si="1"/>
        <v>1</v>
      </c>
      <c r="G12" s="11">
        <f t="shared" si="2"/>
        <v>434273550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436</v>
      </c>
      <c r="F13" s="11">
        <f t="shared" si="1"/>
        <v>1</v>
      </c>
      <c r="G13" s="11">
        <f t="shared" si="2"/>
        <v>1305000000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436</v>
      </c>
      <c r="F14" s="11">
        <f t="shared" si="1"/>
        <v>1</v>
      </c>
      <c r="G14" s="11">
        <f t="shared" si="2"/>
        <v>518126760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424</v>
      </c>
      <c r="F15" s="11">
        <f t="shared" si="1"/>
        <v>1</v>
      </c>
      <c r="G15" s="11">
        <f t="shared" si="2"/>
        <v>846000000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412</v>
      </c>
      <c r="F16" s="11">
        <f t="shared" si="1"/>
        <v>1</v>
      </c>
      <c r="G16" s="11">
        <f t="shared" si="2"/>
        <v>1233000000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411</v>
      </c>
      <c r="F17" s="11">
        <f t="shared" si="1"/>
        <v>1</v>
      </c>
      <c r="G17" s="11">
        <f t="shared" si="2"/>
        <v>1230000000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410</v>
      </c>
      <c r="F18" s="11">
        <f t="shared" si="1"/>
        <v>1</v>
      </c>
      <c r="G18" s="11">
        <f t="shared" si="2"/>
        <v>777100000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395</v>
      </c>
      <c r="F19" s="11">
        <f t="shared" si="1"/>
        <v>1</v>
      </c>
      <c r="G19" s="11">
        <f t="shared" si="2"/>
        <v>316978122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394</v>
      </c>
      <c r="F20" s="11">
        <f t="shared" si="1"/>
        <v>1</v>
      </c>
      <c r="G20" s="11">
        <f t="shared" si="2"/>
        <v>1179000000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388</v>
      </c>
      <c r="F21" s="11">
        <f t="shared" si="1"/>
        <v>1</v>
      </c>
      <c r="G21" s="11">
        <f t="shared" si="2"/>
        <v>193500000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374</v>
      </c>
      <c r="F22" s="11">
        <f t="shared" si="1"/>
        <v>0</v>
      </c>
      <c r="G22" s="11">
        <f t="shared" si="2"/>
        <v>-1122000000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366</v>
      </c>
      <c r="F23" s="11">
        <f t="shared" si="1"/>
        <v>1</v>
      </c>
      <c r="G23" s="11">
        <f t="shared" si="2"/>
        <v>1095000000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366</v>
      </c>
      <c r="F24" s="11">
        <f t="shared" si="1"/>
        <v>1</v>
      </c>
      <c r="G24" s="11">
        <f>B24*(E24-F24)</f>
        <v>230257695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364</v>
      </c>
      <c r="F25" s="11">
        <f t="shared" si="1"/>
        <v>0</v>
      </c>
      <c r="G25" s="11">
        <f t="shared" ref="G25:G30" si="3">B25*(E25-F25)</f>
        <v>-1165127600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362</v>
      </c>
      <c r="F26" s="11">
        <f t="shared" si="1"/>
        <v>0</v>
      </c>
      <c r="G26" s="11">
        <f t="shared" si="3"/>
        <v>-1086325800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360</v>
      </c>
      <c r="F27" s="11">
        <f t="shared" si="1"/>
        <v>1</v>
      </c>
      <c r="G27" s="11">
        <f t="shared" si="3"/>
        <v>359000000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360</v>
      </c>
      <c r="F28" s="11">
        <f t="shared" si="1"/>
        <v>1</v>
      </c>
      <c r="G28" s="11">
        <f t="shared" si="3"/>
        <v>2154000000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360</v>
      </c>
      <c r="F29" s="11">
        <f t="shared" si="1"/>
        <v>1</v>
      </c>
      <c r="G29" s="11">
        <f t="shared" si="3"/>
        <v>2082200000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360</v>
      </c>
      <c r="F30" s="11">
        <f t="shared" si="1"/>
        <v>0</v>
      </c>
      <c r="G30" s="11">
        <f t="shared" si="3"/>
        <v>-1800000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359</v>
      </c>
      <c r="F31" s="11">
        <f t="shared" si="1"/>
        <v>0</v>
      </c>
      <c r="G31" s="11">
        <f>B31*(E31-F31)</f>
        <v>-9334000000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357</v>
      </c>
      <c r="F32" s="11">
        <f t="shared" si="1"/>
        <v>0</v>
      </c>
      <c r="G32" s="11">
        <f>B32*(E32-F32)</f>
        <v>-9353400000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338</v>
      </c>
      <c r="F33" s="11">
        <f t="shared" si="1"/>
        <v>1</v>
      </c>
      <c r="G33" s="11">
        <f>B33*(E33-F33)</f>
        <v>110200685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320</v>
      </c>
      <c r="F34" s="11">
        <f t="shared" si="1"/>
        <v>1</v>
      </c>
      <c r="G34" s="11">
        <f t="shared" ref="G34:G125" si="4">B34*(E34-F34)</f>
        <v>9059600000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320</v>
      </c>
      <c r="F35" s="11">
        <f t="shared" si="1"/>
        <v>1</v>
      </c>
      <c r="G35" s="12">
        <f t="shared" si="4"/>
        <v>3509000000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305</v>
      </c>
      <c r="F36" s="11">
        <f t="shared" si="1"/>
        <v>1</v>
      </c>
      <c r="G36" s="11">
        <f t="shared" si="4"/>
        <v>127285104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305</v>
      </c>
      <c r="F37" s="11">
        <f t="shared" si="1"/>
        <v>0</v>
      </c>
      <c r="G37" s="11">
        <f t="shared" si="4"/>
        <v>-274500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304</v>
      </c>
      <c r="F38" s="11">
        <f t="shared" si="1"/>
        <v>1</v>
      </c>
      <c r="G38" s="12">
        <f t="shared" si="4"/>
        <v>606000000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304</v>
      </c>
      <c r="F39" s="11">
        <f>IF(B39&gt;0,1,0)</f>
        <v>1</v>
      </c>
      <c r="G39" s="11">
        <f t="shared" si="4"/>
        <v>606000000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290</v>
      </c>
      <c r="F40" s="11">
        <f>IF(B40&gt;0,1,0)</f>
        <v>0</v>
      </c>
      <c r="G40" s="11">
        <f t="shared" si="4"/>
        <v>-58000000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290</v>
      </c>
      <c r="F41" s="11">
        <f>IF(B41&gt;0,1,0)</f>
        <v>0</v>
      </c>
      <c r="G41" s="11">
        <f t="shared" si="4"/>
        <v>-179800000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290</v>
      </c>
      <c r="F42" s="11">
        <f t="shared" ref="F42:F125" si="5">IF(B42&gt;0,1,0)</f>
        <v>0</v>
      </c>
      <c r="G42" s="11">
        <f t="shared" si="4"/>
        <v>-34800000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288</v>
      </c>
      <c r="F43" s="11">
        <f t="shared" si="5"/>
        <v>1</v>
      </c>
      <c r="G43" s="11">
        <f t="shared" si="4"/>
        <v>186550000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288</v>
      </c>
      <c r="F44" s="11">
        <f t="shared" si="5"/>
        <v>0</v>
      </c>
      <c r="G44" s="11">
        <f t="shared" si="4"/>
        <v>-1440000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288</v>
      </c>
      <c r="F45" s="11">
        <f t="shared" si="5"/>
        <v>1</v>
      </c>
      <c r="G45" s="11">
        <f t="shared" si="4"/>
        <v>8323000000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284</v>
      </c>
      <c r="F46" s="11">
        <f t="shared" si="5"/>
        <v>0</v>
      </c>
      <c r="G46" s="11">
        <f t="shared" si="4"/>
        <v>-56800000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281</v>
      </c>
      <c r="F47" s="11">
        <f t="shared" si="5"/>
        <v>0</v>
      </c>
      <c r="G47" s="11">
        <f t="shared" si="4"/>
        <v>-56200000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280</v>
      </c>
      <c r="F48" s="11">
        <f t="shared" si="5"/>
        <v>0</v>
      </c>
      <c r="G48" s="11">
        <f t="shared" si="4"/>
        <v>-56000000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275</v>
      </c>
      <c r="F49" s="11">
        <f t="shared" si="5"/>
        <v>1</v>
      </c>
      <c r="G49" s="11">
        <f t="shared" si="4"/>
        <v>822000000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275</v>
      </c>
      <c r="F50" s="11">
        <f t="shared" si="5"/>
        <v>1</v>
      </c>
      <c r="G50" s="12">
        <f t="shared" si="4"/>
        <v>822000000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274</v>
      </c>
      <c r="F51" s="11">
        <f t="shared" si="5"/>
        <v>1</v>
      </c>
      <c r="G51" s="11">
        <f t="shared" si="4"/>
        <v>209062581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274</v>
      </c>
      <c r="F52" s="11">
        <f t="shared" si="5"/>
        <v>0</v>
      </c>
      <c r="G52" s="11">
        <f t="shared" si="4"/>
        <v>-54800000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267</v>
      </c>
      <c r="F53" s="11">
        <f t="shared" si="5"/>
        <v>0</v>
      </c>
      <c r="G53" s="11">
        <f t="shared" si="4"/>
        <v>-106933500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258</v>
      </c>
      <c r="F54" s="11">
        <f t="shared" si="5"/>
        <v>0</v>
      </c>
      <c r="G54" s="11">
        <f t="shared" si="4"/>
        <v>-258102168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252</v>
      </c>
      <c r="F55" s="11">
        <f t="shared" si="5"/>
        <v>0</v>
      </c>
      <c r="G55" s="11">
        <f t="shared" si="4"/>
        <v>-10080000000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243</v>
      </c>
      <c r="F56" s="11">
        <f t="shared" si="5"/>
        <v>1</v>
      </c>
      <c r="G56" s="11">
        <f t="shared" si="4"/>
        <v>209487784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216</v>
      </c>
      <c r="F57" s="11">
        <f t="shared" si="5"/>
        <v>0</v>
      </c>
      <c r="G57" s="11">
        <f t="shared" si="4"/>
        <v>-10843200000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215</v>
      </c>
      <c r="F58" s="11">
        <f t="shared" si="5"/>
        <v>0</v>
      </c>
      <c r="G58" s="11">
        <f t="shared" si="4"/>
        <v>-2623107500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212</v>
      </c>
      <c r="F59" s="11">
        <f t="shared" si="5"/>
        <v>1</v>
      </c>
      <c r="G59" s="11">
        <f t="shared" si="4"/>
        <v>112865166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211</v>
      </c>
      <c r="F60" s="11">
        <f t="shared" si="5"/>
        <v>0</v>
      </c>
      <c r="G60" s="11">
        <f t="shared" si="4"/>
        <v>-71318000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209</v>
      </c>
      <c r="F61" s="11">
        <f t="shared" si="5"/>
        <v>0</v>
      </c>
      <c r="G61" s="11">
        <f t="shared" si="4"/>
        <v>-31350000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205</v>
      </c>
      <c r="F62" s="11">
        <f t="shared" si="5"/>
        <v>0</v>
      </c>
      <c r="G62" s="11">
        <f t="shared" si="4"/>
        <v>-20500000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201</v>
      </c>
      <c r="F63" s="11">
        <f t="shared" si="5"/>
        <v>0</v>
      </c>
      <c r="G63" s="11">
        <f t="shared" si="4"/>
        <v>-40200000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201</v>
      </c>
      <c r="F64" s="11">
        <f t="shared" si="5"/>
        <v>0</v>
      </c>
      <c r="G64" s="11">
        <f t="shared" si="4"/>
        <v>-17487000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197</v>
      </c>
      <c r="F65" s="11">
        <f t="shared" si="5"/>
        <v>0</v>
      </c>
      <c r="G65" s="11">
        <f t="shared" si="4"/>
        <v>-5411590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196</v>
      </c>
      <c r="F66" s="11">
        <f t="shared" si="5"/>
        <v>0</v>
      </c>
      <c r="G66" s="11">
        <f t="shared" si="4"/>
        <v>-65464000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191</v>
      </c>
      <c r="F67" s="11">
        <f t="shared" si="5"/>
        <v>0</v>
      </c>
      <c r="G67" s="11">
        <f t="shared" si="4"/>
        <v>-3820000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190</v>
      </c>
      <c r="F68" s="11">
        <f t="shared" si="5"/>
        <v>0</v>
      </c>
      <c r="G68" s="11">
        <f t="shared" si="4"/>
        <v>-57095000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190</v>
      </c>
      <c r="F69" s="11">
        <f t="shared" si="5"/>
        <v>0</v>
      </c>
      <c r="G69" s="11">
        <f t="shared" si="4"/>
        <v>-19000000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185</v>
      </c>
      <c r="F70" s="11">
        <f t="shared" si="5"/>
        <v>0</v>
      </c>
      <c r="G70" s="11">
        <f t="shared" si="4"/>
        <v>-37000000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181</v>
      </c>
      <c r="F71" s="11">
        <f t="shared" si="5"/>
        <v>1</v>
      </c>
      <c r="G71" s="11">
        <f t="shared" si="4"/>
        <v>2770020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181</v>
      </c>
      <c r="F72" s="11">
        <f t="shared" si="5"/>
        <v>1</v>
      </c>
      <c r="G72" s="11">
        <f t="shared" si="4"/>
        <v>720000000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181</v>
      </c>
      <c r="F73" s="11">
        <f t="shared" si="5"/>
        <v>1</v>
      </c>
      <c r="G73" s="11">
        <f t="shared" si="4"/>
        <v>468000000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181</v>
      </c>
      <c r="F74" s="11">
        <f t="shared" si="5"/>
        <v>1</v>
      </c>
      <c r="G74" s="11">
        <f t="shared" si="4"/>
        <v>540000000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178</v>
      </c>
      <c r="F75" s="11">
        <f t="shared" si="5"/>
        <v>0</v>
      </c>
      <c r="G75" s="11">
        <f t="shared" si="4"/>
        <v>-35600000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175</v>
      </c>
      <c r="F76" s="11">
        <f t="shared" si="5"/>
        <v>0</v>
      </c>
      <c r="G76" s="11">
        <f t="shared" si="4"/>
        <v>-350122500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175</v>
      </c>
      <c r="F77" s="11">
        <f t="shared" si="5"/>
        <v>0</v>
      </c>
      <c r="G77" s="11">
        <f t="shared" si="4"/>
        <v>-35000000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171</v>
      </c>
      <c r="F78" s="11">
        <f t="shared" si="5"/>
        <v>1</v>
      </c>
      <c r="G78" s="11">
        <f t="shared" si="4"/>
        <v>340000000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163</v>
      </c>
      <c r="F79" s="11">
        <f t="shared" si="5"/>
        <v>0</v>
      </c>
      <c r="G79" s="11">
        <f t="shared" si="4"/>
        <v>-163081500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163</v>
      </c>
      <c r="F80" s="11">
        <f t="shared" si="5"/>
        <v>0</v>
      </c>
      <c r="G80" s="11">
        <f t="shared" si="4"/>
        <v>-23137850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160</v>
      </c>
      <c r="F81" s="11">
        <f t="shared" si="5"/>
        <v>0</v>
      </c>
      <c r="G81" s="11">
        <f t="shared" si="4"/>
        <v>-144080000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150</v>
      </c>
      <c r="F82" s="11">
        <f t="shared" si="5"/>
        <v>1</v>
      </c>
      <c r="G82" s="11">
        <f t="shared" si="4"/>
        <v>12106399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128</v>
      </c>
      <c r="F83" s="11">
        <f t="shared" si="5"/>
        <v>1</v>
      </c>
      <c r="G83" s="11">
        <f t="shared" si="4"/>
        <v>6350000000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127</v>
      </c>
      <c r="F84" s="11">
        <f t="shared" si="5"/>
        <v>1</v>
      </c>
      <c r="G84" s="11">
        <f t="shared" si="4"/>
        <v>3780000000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127</v>
      </c>
      <c r="F85" s="11">
        <f t="shared" si="5"/>
        <v>0</v>
      </c>
      <c r="G85" s="11">
        <f t="shared" si="4"/>
        <v>-9207500000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126</v>
      </c>
      <c r="F86" s="11">
        <f t="shared" si="5"/>
        <v>0</v>
      </c>
      <c r="G86" s="11">
        <f t="shared" si="4"/>
        <v>-35406000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121</v>
      </c>
      <c r="F87" s="11">
        <f t="shared" si="5"/>
        <v>1</v>
      </c>
      <c r="G87" s="11">
        <f t="shared" si="4"/>
        <v>300000000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120</v>
      </c>
      <c r="F88" s="11">
        <f t="shared" si="5"/>
        <v>1</v>
      </c>
      <c r="G88" s="11">
        <f t="shared" si="4"/>
        <v>9322460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115</v>
      </c>
      <c r="F89" s="11">
        <f t="shared" si="5"/>
        <v>1</v>
      </c>
      <c r="G89" s="11">
        <f t="shared" si="4"/>
        <v>1710000000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90</v>
      </c>
      <c r="F90" s="11">
        <f t="shared" si="5"/>
        <v>1</v>
      </c>
      <c r="G90" s="11">
        <f t="shared" si="4"/>
        <v>21791294</v>
      </c>
    </row>
    <row r="91" spans="1:7" x14ac:dyDescent="0.25">
      <c r="A91" s="11" t="s">
        <v>830</v>
      </c>
      <c r="B91" s="38">
        <v>272155</v>
      </c>
      <c r="C91" s="11" t="s">
        <v>832</v>
      </c>
      <c r="D91" s="11">
        <v>30</v>
      </c>
      <c r="E91" s="11">
        <f t="shared" si="6"/>
        <v>61</v>
      </c>
      <c r="F91" s="11">
        <f t="shared" si="5"/>
        <v>1</v>
      </c>
      <c r="G91" s="11">
        <f t="shared" si="4"/>
        <v>16329300</v>
      </c>
    </row>
    <row r="92" spans="1:7" x14ac:dyDescent="0.25">
      <c r="A92" s="11" t="s">
        <v>872</v>
      </c>
      <c r="B92" s="38">
        <v>3000000</v>
      </c>
      <c r="C92" s="11" t="s">
        <v>874</v>
      </c>
      <c r="D92" s="11">
        <v>0</v>
      </c>
      <c r="E92" s="11">
        <f t="shared" si="6"/>
        <v>31</v>
      </c>
      <c r="F92" s="11">
        <f t="shared" si="5"/>
        <v>1</v>
      </c>
      <c r="G92" s="11">
        <f t="shared" si="4"/>
        <v>90000000</v>
      </c>
    </row>
    <row r="93" spans="1:7" x14ac:dyDescent="0.25">
      <c r="A93" s="11" t="s">
        <v>872</v>
      </c>
      <c r="B93" s="35">
        <v>274385</v>
      </c>
      <c r="C93" s="11" t="s">
        <v>264</v>
      </c>
      <c r="D93" s="11">
        <v>1</v>
      </c>
      <c r="E93" s="11">
        <f t="shared" si="6"/>
        <v>31</v>
      </c>
      <c r="F93" s="11">
        <f t="shared" si="5"/>
        <v>1</v>
      </c>
      <c r="G93" s="11">
        <f t="shared" si="4"/>
        <v>8231550</v>
      </c>
    </row>
    <row r="94" spans="1:7" x14ac:dyDescent="0.25">
      <c r="A94" s="11" t="s">
        <v>881</v>
      </c>
      <c r="B94" s="38">
        <v>5500000</v>
      </c>
      <c r="C94" s="11" t="s">
        <v>882</v>
      </c>
      <c r="D94" s="11">
        <v>1</v>
      </c>
      <c r="E94" s="11">
        <f t="shared" si="6"/>
        <v>30</v>
      </c>
      <c r="F94" s="11">
        <f t="shared" si="5"/>
        <v>1</v>
      </c>
      <c r="G94" s="11">
        <f t="shared" si="4"/>
        <v>159500000</v>
      </c>
    </row>
    <row r="95" spans="1:7" x14ac:dyDescent="0.25">
      <c r="A95" s="11" t="s">
        <v>883</v>
      </c>
      <c r="B95" s="38">
        <v>3000000</v>
      </c>
      <c r="C95" s="11" t="s">
        <v>884</v>
      </c>
      <c r="D95" s="11">
        <v>1</v>
      </c>
      <c r="E95" s="11">
        <f t="shared" si="6"/>
        <v>29</v>
      </c>
      <c r="F95" s="11">
        <f t="shared" si="5"/>
        <v>1</v>
      </c>
      <c r="G95" s="11">
        <f t="shared" si="4"/>
        <v>84000000</v>
      </c>
    </row>
    <row r="96" spans="1:7" x14ac:dyDescent="0.25">
      <c r="A96" s="11" t="s">
        <v>885</v>
      </c>
      <c r="B96" s="38">
        <v>3000000</v>
      </c>
      <c r="C96" s="11" t="s">
        <v>886</v>
      </c>
      <c r="D96" s="11">
        <v>1</v>
      </c>
      <c r="E96" s="11">
        <f t="shared" si="6"/>
        <v>28</v>
      </c>
      <c r="F96" s="11">
        <f t="shared" si="5"/>
        <v>1</v>
      </c>
      <c r="G96" s="11">
        <f t="shared" si="4"/>
        <v>81000000</v>
      </c>
    </row>
    <row r="97" spans="1:7" x14ac:dyDescent="0.25">
      <c r="A97" s="11" t="s">
        <v>887</v>
      </c>
      <c r="B97" s="38">
        <v>3000000</v>
      </c>
      <c r="C97" s="11" t="s">
        <v>888</v>
      </c>
      <c r="D97" s="11">
        <v>1</v>
      </c>
      <c r="E97" s="11">
        <f t="shared" si="6"/>
        <v>27</v>
      </c>
      <c r="F97" s="11">
        <f t="shared" si="5"/>
        <v>1</v>
      </c>
      <c r="G97" s="11">
        <f t="shared" si="4"/>
        <v>78000000</v>
      </c>
    </row>
    <row r="98" spans="1:7" x14ac:dyDescent="0.25">
      <c r="A98" s="11" t="s">
        <v>889</v>
      </c>
      <c r="B98" s="38">
        <v>3000000</v>
      </c>
      <c r="C98" s="11" t="s">
        <v>890</v>
      </c>
      <c r="D98" s="11">
        <v>1</v>
      </c>
      <c r="E98" s="11">
        <f t="shared" si="6"/>
        <v>26</v>
      </c>
      <c r="F98" s="11">
        <f t="shared" si="5"/>
        <v>1</v>
      </c>
      <c r="G98" s="11">
        <f t="shared" si="4"/>
        <v>75000000</v>
      </c>
    </row>
    <row r="99" spans="1:7" x14ac:dyDescent="0.25">
      <c r="A99" s="11" t="s">
        <v>891</v>
      </c>
      <c r="B99" s="38">
        <v>3000000</v>
      </c>
      <c r="C99" s="11" t="s">
        <v>892</v>
      </c>
      <c r="D99" s="11">
        <v>2</v>
      </c>
      <c r="E99" s="11">
        <f t="shared" si="6"/>
        <v>25</v>
      </c>
      <c r="F99" s="11">
        <f t="shared" si="5"/>
        <v>1</v>
      </c>
      <c r="G99" s="11">
        <f t="shared" si="4"/>
        <v>72000000</v>
      </c>
    </row>
    <row r="100" spans="1:7" x14ac:dyDescent="0.25">
      <c r="A100" s="11" t="s">
        <v>893</v>
      </c>
      <c r="B100" s="38">
        <v>999500</v>
      </c>
      <c r="C100" s="11" t="s">
        <v>907</v>
      </c>
      <c r="D100" s="11">
        <v>1</v>
      </c>
      <c r="E100" s="11">
        <f t="shared" si="6"/>
        <v>23</v>
      </c>
      <c r="F100" s="11">
        <f t="shared" si="5"/>
        <v>1</v>
      </c>
      <c r="G100" s="11">
        <f t="shared" si="4"/>
        <v>21989000</v>
      </c>
    </row>
    <row r="101" spans="1:7" ht="30" x14ac:dyDescent="0.25">
      <c r="A101" s="11" t="s">
        <v>906</v>
      </c>
      <c r="B101" s="38">
        <v>-1986700</v>
      </c>
      <c r="C101" s="74" t="s">
        <v>908</v>
      </c>
      <c r="D101" s="11">
        <v>21</v>
      </c>
      <c r="E101" s="11">
        <f t="shared" si="6"/>
        <v>22</v>
      </c>
      <c r="F101" s="11">
        <f t="shared" si="5"/>
        <v>0</v>
      </c>
      <c r="G101" s="11">
        <f t="shared" si="4"/>
        <v>-43707400</v>
      </c>
    </row>
    <row r="102" spans="1:7" ht="30" x14ac:dyDescent="0.25">
      <c r="A102" s="11" t="s">
        <v>910</v>
      </c>
      <c r="B102" s="38">
        <v>3000000</v>
      </c>
      <c r="C102" s="74" t="s">
        <v>912</v>
      </c>
      <c r="D102" s="11">
        <v>1</v>
      </c>
      <c r="E102" s="11">
        <f t="shared" si="6"/>
        <v>1</v>
      </c>
      <c r="F102" s="11">
        <f t="shared" si="5"/>
        <v>1</v>
      </c>
      <c r="G102" s="11">
        <f t="shared" si="4"/>
        <v>0</v>
      </c>
    </row>
    <row r="103" spans="1:7" x14ac:dyDescent="0.25">
      <c r="A103" s="11"/>
      <c r="B103" s="38"/>
      <c r="C103" s="74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38"/>
      <c r="C104" s="74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59180293</v>
      </c>
      <c r="C126" s="11"/>
      <c r="D126" s="11"/>
      <c r="E126" s="11"/>
      <c r="F126" s="11"/>
      <c r="G126" s="29">
        <f>SUM(G2:G125)</f>
        <v>19497435562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43618424.076062642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876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0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>E3+D2</f>
        <v>391</v>
      </c>
      <c r="F2" s="11">
        <f>IF(B2&gt;0,1,0)</f>
        <v>1</v>
      </c>
      <c r="G2" s="11">
        <f>B2*(E2-F2)</f>
        <v>19500000</v>
      </c>
    </row>
    <row r="3" spans="1:7" x14ac:dyDescent="0.25">
      <c r="A3" s="11" t="s">
        <v>817</v>
      </c>
      <c r="B3" s="3">
        <v>-10000</v>
      </c>
      <c r="C3" s="11" t="s">
        <v>503</v>
      </c>
      <c r="D3" s="11">
        <v>7</v>
      </c>
      <c r="E3" s="11">
        <f>E4+D3</f>
        <v>74</v>
      </c>
      <c r="F3" s="11">
        <f t="shared" ref="F3:F39" si="0">IF(B3&gt;0,1,0)</f>
        <v>0</v>
      </c>
      <c r="G3" s="11">
        <f t="shared" ref="G3:G39" si="1">B3*(E3-F3)</f>
        <v>-740000</v>
      </c>
    </row>
    <row r="4" spans="1:7" x14ac:dyDescent="0.25">
      <c r="A4" s="11" t="s">
        <v>835</v>
      </c>
      <c r="B4" s="3">
        <v>1000000</v>
      </c>
      <c r="C4" s="11" t="s">
        <v>838</v>
      </c>
      <c r="D4" s="11">
        <v>3</v>
      </c>
      <c r="E4" s="11">
        <f t="shared" ref="E4:E35" si="2">E5+D4</f>
        <v>67</v>
      </c>
      <c r="F4" s="11">
        <f t="shared" si="0"/>
        <v>1</v>
      </c>
      <c r="G4" s="11">
        <f t="shared" si="1"/>
        <v>66000000</v>
      </c>
    </row>
    <row r="5" spans="1:7" x14ac:dyDescent="0.25">
      <c r="A5" s="11" t="s">
        <v>840</v>
      </c>
      <c r="B5" s="3">
        <v>-95000</v>
      </c>
      <c r="C5" s="11" t="s">
        <v>503</v>
      </c>
      <c r="D5" s="11">
        <v>0</v>
      </c>
      <c r="E5" s="11">
        <f t="shared" si="2"/>
        <v>64</v>
      </c>
      <c r="F5" s="11">
        <f>IF(B5&gt;0,1,0)</f>
        <v>0</v>
      </c>
      <c r="G5" s="11">
        <f t="shared" si="1"/>
        <v>-6080000</v>
      </c>
    </row>
    <row r="6" spans="1:7" x14ac:dyDescent="0.25">
      <c r="A6" s="11" t="s">
        <v>840</v>
      </c>
      <c r="B6" s="3">
        <v>4936</v>
      </c>
      <c r="C6" s="11" t="s">
        <v>841</v>
      </c>
      <c r="D6" s="11">
        <v>0</v>
      </c>
      <c r="E6" s="11">
        <f t="shared" si="2"/>
        <v>64</v>
      </c>
      <c r="F6" s="11">
        <f t="shared" si="0"/>
        <v>1</v>
      </c>
      <c r="G6" s="11">
        <f t="shared" si="1"/>
        <v>310968</v>
      </c>
    </row>
    <row r="7" spans="1:7" x14ac:dyDescent="0.25">
      <c r="A7" s="11" t="s">
        <v>840</v>
      </c>
      <c r="B7" s="3">
        <v>-70600</v>
      </c>
      <c r="C7" s="11" t="s">
        <v>842</v>
      </c>
      <c r="D7" s="11">
        <v>0</v>
      </c>
      <c r="E7" s="11">
        <f t="shared" si="2"/>
        <v>64</v>
      </c>
      <c r="F7" s="11">
        <f t="shared" si="0"/>
        <v>0</v>
      </c>
      <c r="G7" s="11">
        <f t="shared" si="1"/>
        <v>-4518400</v>
      </c>
    </row>
    <row r="8" spans="1:7" x14ac:dyDescent="0.25">
      <c r="A8" s="11" t="s">
        <v>840</v>
      </c>
      <c r="B8" s="3">
        <v>-450030</v>
      </c>
      <c r="C8" s="11" t="s">
        <v>843</v>
      </c>
      <c r="D8" s="11">
        <v>2</v>
      </c>
      <c r="E8" s="11">
        <f t="shared" si="2"/>
        <v>64</v>
      </c>
      <c r="F8" s="11">
        <f t="shared" si="0"/>
        <v>0</v>
      </c>
      <c r="G8" s="11">
        <f t="shared" si="1"/>
        <v>-28801920</v>
      </c>
    </row>
    <row r="9" spans="1:7" x14ac:dyDescent="0.25">
      <c r="A9" s="11" t="s">
        <v>844</v>
      </c>
      <c r="B9" s="3">
        <v>-109047</v>
      </c>
      <c r="C9" s="11" t="s">
        <v>506</v>
      </c>
      <c r="D9" s="11">
        <v>1</v>
      </c>
      <c r="E9" s="11">
        <f t="shared" si="2"/>
        <v>62</v>
      </c>
      <c r="F9" s="11">
        <f t="shared" si="0"/>
        <v>0</v>
      </c>
      <c r="G9" s="11">
        <f>B9*(E9-F9)</f>
        <v>-6760914</v>
      </c>
    </row>
    <row r="10" spans="1:7" x14ac:dyDescent="0.25">
      <c r="A10" s="11" t="s">
        <v>847</v>
      </c>
      <c r="B10" s="3">
        <v>-26000</v>
      </c>
      <c r="C10" s="11" t="s">
        <v>848</v>
      </c>
      <c r="D10" s="11">
        <v>3</v>
      </c>
      <c r="E10" s="11">
        <f t="shared" si="2"/>
        <v>61</v>
      </c>
      <c r="F10" s="11">
        <f t="shared" si="0"/>
        <v>0</v>
      </c>
      <c r="G10" s="11">
        <f t="shared" si="1"/>
        <v>-1586000</v>
      </c>
    </row>
    <row r="11" spans="1:7" x14ac:dyDescent="0.25">
      <c r="A11" s="11" t="s">
        <v>852</v>
      </c>
      <c r="B11" s="3">
        <v>-80000</v>
      </c>
      <c r="C11" s="11" t="s">
        <v>503</v>
      </c>
      <c r="D11" s="11">
        <v>2</v>
      </c>
      <c r="E11" s="11">
        <f t="shared" si="2"/>
        <v>58</v>
      </c>
      <c r="F11" s="11">
        <f t="shared" si="0"/>
        <v>0</v>
      </c>
      <c r="G11" s="11">
        <f t="shared" si="1"/>
        <v>-4640000</v>
      </c>
    </row>
    <row r="12" spans="1:7" x14ac:dyDescent="0.25">
      <c r="A12" s="11" t="s">
        <v>854</v>
      </c>
      <c r="B12" s="3">
        <v>-95000</v>
      </c>
      <c r="C12" s="11" t="s">
        <v>503</v>
      </c>
      <c r="D12" s="11">
        <v>2</v>
      </c>
      <c r="E12" s="11">
        <f t="shared" si="2"/>
        <v>56</v>
      </c>
      <c r="F12" s="11">
        <f t="shared" si="0"/>
        <v>0</v>
      </c>
      <c r="G12" s="11">
        <f t="shared" si="1"/>
        <v>-5320000</v>
      </c>
    </row>
    <row r="13" spans="1:7" x14ac:dyDescent="0.25">
      <c r="A13" s="11" t="s">
        <v>857</v>
      </c>
      <c r="B13" s="3">
        <v>-15670</v>
      </c>
      <c r="C13" s="11" t="s">
        <v>656</v>
      </c>
      <c r="D13" s="11">
        <v>1</v>
      </c>
      <c r="E13" s="11">
        <f t="shared" si="2"/>
        <v>54</v>
      </c>
      <c r="F13" s="11">
        <f t="shared" si="0"/>
        <v>0</v>
      </c>
      <c r="G13" s="11">
        <f t="shared" si="1"/>
        <v>-846180</v>
      </c>
    </row>
    <row r="14" spans="1:7" x14ac:dyDescent="0.25">
      <c r="A14" s="11" t="s">
        <v>860</v>
      </c>
      <c r="B14" s="3">
        <v>-95500</v>
      </c>
      <c r="C14" s="11" t="s">
        <v>861</v>
      </c>
      <c r="D14" s="11">
        <v>1</v>
      </c>
      <c r="E14" s="11">
        <f t="shared" si="2"/>
        <v>53</v>
      </c>
      <c r="F14" s="11">
        <f t="shared" si="0"/>
        <v>0</v>
      </c>
      <c r="G14" s="11">
        <f t="shared" si="1"/>
        <v>-5061500</v>
      </c>
    </row>
    <row r="15" spans="1:7" x14ac:dyDescent="0.25">
      <c r="A15" s="11" t="s">
        <v>862</v>
      </c>
      <c r="B15" s="3">
        <v>2000000</v>
      </c>
      <c r="C15" s="11" t="s">
        <v>863</v>
      </c>
      <c r="D15" s="11">
        <v>0</v>
      </c>
      <c r="E15" s="11">
        <f t="shared" si="2"/>
        <v>52</v>
      </c>
      <c r="F15" s="11">
        <f t="shared" si="0"/>
        <v>1</v>
      </c>
      <c r="G15" s="11">
        <f t="shared" si="1"/>
        <v>102000000</v>
      </c>
    </row>
    <row r="16" spans="1:7" x14ac:dyDescent="0.25">
      <c r="A16" s="11" t="s">
        <v>862</v>
      </c>
      <c r="B16" s="3">
        <v>-131450</v>
      </c>
      <c r="C16" s="11" t="s">
        <v>865</v>
      </c>
      <c r="D16" s="11">
        <v>6</v>
      </c>
      <c r="E16" s="11">
        <f t="shared" si="2"/>
        <v>52</v>
      </c>
      <c r="F16" s="11">
        <f t="shared" si="0"/>
        <v>0</v>
      </c>
      <c r="G16" s="11">
        <f t="shared" si="1"/>
        <v>-6835400</v>
      </c>
    </row>
    <row r="17" spans="1:7" x14ac:dyDescent="0.25">
      <c r="A17" s="11" t="s">
        <v>867</v>
      </c>
      <c r="B17" s="3">
        <v>-15160</v>
      </c>
      <c r="C17" s="11" t="s">
        <v>656</v>
      </c>
      <c r="D17" s="11">
        <v>2</v>
      </c>
      <c r="E17" s="11">
        <f t="shared" si="2"/>
        <v>46</v>
      </c>
      <c r="F17" s="11">
        <f t="shared" si="0"/>
        <v>0</v>
      </c>
      <c r="G17" s="11">
        <f t="shared" si="1"/>
        <v>-697360</v>
      </c>
    </row>
    <row r="18" spans="1:7" x14ac:dyDescent="0.25">
      <c r="A18" s="11" t="s">
        <v>868</v>
      </c>
      <c r="B18" s="3">
        <v>-200000</v>
      </c>
      <c r="C18" s="11" t="s">
        <v>503</v>
      </c>
      <c r="D18" s="11">
        <v>1</v>
      </c>
      <c r="E18" s="11">
        <f t="shared" si="2"/>
        <v>44</v>
      </c>
      <c r="F18" s="11">
        <f t="shared" si="0"/>
        <v>0</v>
      </c>
      <c r="G18" s="11">
        <f t="shared" si="1"/>
        <v>-8800000</v>
      </c>
    </row>
    <row r="19" spans="1:7" x14ac:dyDescent="0.25">
      <c r="A19" s="11" t="s">
        <v>869</v>
      </c>
      <c r="B19" s="3">
        <v>-180500</v>
      </c>
      <c r="C19" s="11" t="s">
        <v>870</v>
      </c>
      <c r="D19" s="11">
        <v>3</v>
      </c>
      <c r="E19" s="11">
        <f t="shared" si="2"/>
        <v>43</v>
      </c>
      <c r="F19" s="11">
        <f t="shared" si="0"/>
        <v>0</v>
      </c>
      <c r="G19" s="11">
        <f t="shared" si="1"/>
        <v>-7761500</v>
      </c>
    </row>
    <row r="20" spans="1:7" x14ac:dyDescent="0.25">
      <c r="A20" s="11" t="s">
        <v>872</v>
      </c>
      <c r="B20" s="35">
        <v>7156</v>
      </c>
      <c r="C20" s="11" t="s">
        <v>879</v>
      </c>
      <c r="D20" s="11">
        <v>4</v>
      </c>
      <c r="E20" s="11">
        <f t="shared" si="2"/>
        <v>40</v>
      </c>
      <c r="F20" s="11">
        <f t="shared" si="0"/>
        <v>1</v>
      </c>
      <c r="G20" s="11">
        <f t="shared" si="1"/>
        <v>279084</v>
      </c>
    </row>
    <row r="21" spans="1:7" x14ac:dyDescent="0.25">
      <c r="A21" s="11" t="s">
        <v>887</v>
      </c>
      <c r="B21" s="3">
        <v>-10000</v>
      </c>
      <c r="C21" s="11" t="s">
        <v>503</v>
      </c>
      <c r="D21" s="11">
        <v>4</v>
      </c>
      <c r="E21" s="11">
        <f t="shared" si="2"/>
        <v>36</v>
      </c>
      <c r="F21" s="11">
        <f t="shared" si="0"/>
        <v>0</v>
      </c>
      <c r="G21" s="11">
        <f t="shared" si="1"/>
        <v>-360000</v>
      </c>
    </row>
    <row r="22" spans="1:7" x14ac:dyDescent="0.25">
      <c r="A22" s="11" t="s">
        <v>893</v>
      </c>
      <c r="B22" s="3">
        <v>-47053</v>
      </c>
      <c r="C22" s="11" t="s">
        <v>894</v>
      </c>
      <c r="D22" s="11">
        <v>6</v>
      </c>
      <c r="E22" s="11">
        <f t="shared" si="2"/>
        <v>32</v>
      </c>
      <c r="F22" s="11">
        <f t="shared" si="0"/>
        <v>0</v>
      </c>
      <c r="G22" s="11">
        <f t="shared" si="1"/>
        <v>-1505696</v>
      </c>
    </row>
    <row r="23" spans="1:7" x14ac:dyDescent="0.25">
      <c r="A23" s="11" t="s">
        <v>895</v>
      </c>
      <c r="B23" s="3">
        <v>-33870</v>
      </c>
      <c r="C23" s="11" t="s">
        <v>896</v>
      </c>
      <c r="D23" s="11">
        <v>4</v>
      </c>
      <c r="E23" s="11">
        <f t="shared" si="2"/>
        <v>26</v>
      </c>
      <c r="F23" s="11">
        <f t="shared" si="0"/>
        <v>0</v>
      </c>
      <c r="G23" s="11">
        <f t="shared" si="1"/>
        <v>-880620</v>
      </c>
    </row>
    <row r="24" spans="1:7" x14ac:dyDescent="0.25">
      <c r="A24" s="11" t="s">
        <v>897</v>
      </c>
      <c r="B24" s="3">
        <v>-22000</v>
      </c>
      <c r="C24" s="11" t="s">
        <v>898</v>
      </c>
      <c r="D24" s="11">
        <v>0</v>
      </c>
      <c r="E24" s="11">
        <f t="shared" si="2"/>
        <v>22</v>
      </c>
      <c r="F24" s="11">
        <f t="shared" si="0"/>
        <v>0</v>
      </c>
      <c r="G24" s="11">
        <f t="shared" si="1"/>
        <v>-484000</v>
      </c>
    </row>
    <row r="25" spans="1:7" x14ac:dyDescent="0.25">
      <c r="A25" s="11" t="s">
        <v>897</v>
      </c>
      <c r="B25" s="3">
        <v>-250000</v>
      </c>
      <c r="C25" s="11" t="s">
        <v>899</v>
      </c>
      <c r="D25" s="11">
        <v>0</v>
      </c>
      <c r="E25" s="11">
        <f t="shared" si="2"/>
        <v>22</v>
      </c>
      <c r="F25" s="11">
        <f t="shared" si="0"/>
        <v>0</v>
      </c>
      <c r="G25" s="11">
        <f t="shared" si="1"/>
        <v>-5500000</v>
      </c>
    </row>
    <row r="26" spans="1:7" x14ac:dyDescent="0.25">
      <c r="A26" s="11" t="s">
        <v>897</v>
      </c>
      <c r="B26" s="3">
        <v>-650500</v>
      </c>
      <c r="C26" s="11" t="s">
        <v>900</v>
      </c>
      <c r="D26" s="11">
        <v>2</v>
      </c>
      <c r="E26" s="11">
        <f t="shared" si="2"/>
        <v>22</v>
      </c>
      <c r="F26" s="11">
        <f t="shared" si="0"/>
        <v>0</v>
      </c>
      <c r="G26" s="11">
        <f t="shared" si="1"/>
        <v>-14311000</v>
      </c>
    </row>
    <row r="27" spans="1:7" x14ac:dyDescent="0.25">
      <c r="A27" s="11" t="s">
        <v>901</v>
      </c>
      <c r="B27" s="3">
        <v>-200000</v>
      </c>
      <c r="C27" s="11" t="s">
        <v>503</v>
      </c>
      <c r="D27" s="11">
        <v>3</v>
      </c>
      <c r="E27" s="11">
        <f t="shared" si="2"/>
        <v>20</v>
      </c>
      <c r="F27" s="11">
        <f t="shared" si="0"/>
        <v>0</v>
      </c>
      <c r="G27" s="11">
        <f t="shared" si="1"/>
        <v>-4000000</v>
      </c>
    </row>
    <row r="28" spans="1:7" x14ac:dyDescent="0.25">
      <c r="A28" s="11" t="s">
        <v>902</v>
      </c>
      <c r="B28" s="3">
        <v>-200000</v>
      </c>
      <c r="C28" s="11" t="s">
        <v>503</v>
      </c>
      <c r="D28" s="11">
        <v>8</v>
      </c>
      <c r="E28" s="11">
        <f t="shared" si="2"/>
        <v>17</v>
      </c>
      <c r="F28" s="11">
        <f t="shared" si="0"/>
        <v>0</v>
      </c>
      <c r="G28" s="11">
        <f t="shared" si="1"/>
        <v>-3400000</v>
      </c>
    </row>
    <row r="29" spans="1:7" x14ac:dyDescent="0.25">
      <c r="A29" s="11" t="s">
        <v>914</v>
      </c>
      <c r="B29" s="3">
        <v>1000000</v>
      </c>
      <c r="C29" s="11" t="s">
        <v>915</v>
      </c>
      <c r="D29" s="11">
        <v>2</v>
      </c>
      <c r="E29" s="11">
        <f t="shared" si="2"/>
        <v>9</v>
      </c>
      <c r="F29" s="11">
        <f t="shared" si="0"/>
        <v>1</v>
      </c>
      <c r="G29" s="11">
        <f t="shared" si="1"/>
        <v>8000000</v>
      </c>
    </row>
    <row r="30" spans="1:7" x14ac:dyDescent="0.25">
      <c r="A30" s="11" t="s">
        <v>917</v>
      </c>
      <c r="B30" s="3">
        <v>-133272</v>
      </c>
      <c r="C30" s="11" t="s">
        <v>918</v>
      </c>
      <c r="D30" s="11">
        <v>5</v>
      </c>
      <c r="E30" s="11">
        <f t="shared" si="2"/>
        <v>7</v>
      </c>
      <c r="F30" s="11">
        <f t="shared" si="0"/>
        <v>0</v>
      </c>
      <c r="G30" s="11">
        <f t="shared" si="1"/>
        <v>-932904</v>
      </c>
    </row>
    <row r="31" spans="1:7" x14ac:dyDescent="0.25">
      <c r="A31" s="11" t="s">
        <v>916</v>
      </c>
      <c r="B31" s="3">
        <v>-200000</v>
      </c>
      <c r="C31" s="11" t="s">
        <v>503</v>
      </c>
      <c r="D31" s="11">
        <v>1</v>
      </c>
      <c r="E31" s="11">
        <f t="shared" si="2"/>
        <v>2</v>
      </c>
      <c r="F31" s="11">
        <f t="shared" si="0"/>
        <v>0</v>
      </c>
      <c r="G31" s="11">
        <f t="shared" si="1"/>
        <v>-400000</v>
      </c>
    </row>
    <row r="32" spans="1:7" x14ac:dyDescent="0.25">
      <c r="A32" s="11" t="s">
        <v>919</v>
      </c>
      <c r="B32" s="3">
        <v>-42000</v>
      </c>
      <c r="C32" s="11" t="s">
        <v>61</v>
      </c>
      <c r="D32" s="11">
        <v>1</v>
      </c>
      <c r="E32" s="11">
        <f t="shared" si="2"/>
        <v>1</v>
      </c>
      <c r="F32" s="11">
        <f t="shared" si="0"/>
        <v>0</v>
      </c>
      <c r="G32" s="11">
        <f t="shared" si="1"/>
        <v>-42000</v>
      </c>
    </row>
    <row r="33" spans="1:7" x14ac:dyDescent="0.25">
      <c r="A33" s="11"/>
      <c r="B33" s="3"/>
      <c r="C33" s="11"/>
      <c r="D33" s="11">
        <v>0</v>
      </c>
      <c r="E33" s="11">
        <f t="shared" si="2"/>
        <v>0</v>
      </c>
      <c r="F33" s="11">
        <f t="shared" si="0"/>
        <v>0</v>
      </c>
      <c r="G33" s="11">
        <f t="shared" si="1"/>
        <v>0</v>
      </c>
    </row>
    <row r="34" spans="1:7" x14ac:dyDescent="0.25">
      <c r="A34" s="11"/>
      <c r="B34" s="3"/>
      <c r="C34" s="11"/>
      <c r="D34" s="11">
        <v>0</v>
      </c>
      <c r="E34" s="11">
        <f t="shared" si="2"/>
        <v>0</v>
      </c>
      <c r="F34" s="11">
        <f t="shared" si="0"/>
        <v>0</v>
      </c>
      <c r="G34" s="11">
        <f t="shared" si="1"/>
        <v>0</v>
      </c>
    </row>
    <row r="35" spans="1:7" x14ac:dyDescent="0.25">
      <c r="A35" s="11"/>
      <c r="B35" s="3"/>
      <c r="C35" s="11"/>
      <c r="D35" s="11">
        <v>0</v>
      </c>
      <c r="E35" s="11">
        <f t="shared" si="2"/>
        <v>0</v>
      </c>
      <c r="F35" s="11">
        <f t="shared" si="0"/>
        <v>0</v>
      </c>
      <c r="G35" s="11">
        <f t="shared" si="1"/>
        <v>0</v>
      </c>
    </row>
    <row r="36" spans="1:7" x14ac:dyDescent="0.25">
      <c r="A36" s="11"/>
      <c r="B36" s="11"/>
      <c r="C36" s="11"/>
      <c r="D36" s="11">
        <v>0</v>
      </c>
      <c r="E36" s="11">
        <f t="shared" ref="E36:E38" si="3">E37+D36</f>
        <v>0</v>
      </c>
      <c r="F36" s="11">
        <f t="shared" si="0"/>
        <v>0</v>
      </c>
      <c r="G36" s="11">
        <f t="shared" si="1"/>
        <v>0</v>
      </c>
    </row>
    <row r="37" spans="1:7" x14ac:dyDescent="0.25">
      <c r="A37" s="11"/>
      <c r="B37" s="11"/>
      <c r="C37" s="11"/>
      <c r="D37" s="11">
        <v>0</v>
      </c>
      <c r="E37" s="11">
        <f t="shared" si="3"/>
        <v>0</v>
      </c>
      <c r="F37" s="11">
        <f t="shared" si="0"/>
        <v>0</v>
      </c>
      <c r="G37" s="11">
        <f t="shared" si="1"/>
        <v>0</v>
      </c>
    </row>
    <row r="38" spans="1:7" x14ac:dyDescent="0.25">
      <c r="A38" s="11"/>
      <c r="B38" s="11"/>
      <c r="C38" s="11"/>
      <c r="D38" s="11">
        <v>0</v>
      </c>
      <c r="E38" s="11">
        <f t="shared" si="3"/>
        <v>0</v>
      </c>
      <c r="F38" s="11">
        <f t="shared" si="0"/>
        <v>0</v>
      </c>
      <c r="G38" s="11">
        <f t="shared" si="1"/>
        <v>0</v>
      </c>
    </row>
    <row r="39" spans="1:7" x14ac:dyDescent="0.25">
      <c r="A39" s="11"/>
      <c r="B39" s="11"/>
      <c r="C39" s="11"/>
      <c r="D39" s="11"/>
      <c r="E39" s="11">
        <f>E40+D39</f>
        <v>0</v>
      </c>
      <c r="F39" s="11">
        <f t="shared" si="0"/>
        <v>0</v>
      </c>
      <c r="G39" s="11">
        <f t="shared" si="1"/>
        <v>0</v>
      </c>
    </row>
    <row r="40" spans="1:7" x14ac:dyDescent="0.25">
      <c r="A40" s="11"/>
      <c r="B40" s="11"/>
      <c r="C40" s="11"/>
      <c r="D40" s="11"/>
      <c r="E40" s="11"/>
      <c r="F40" s="11"/>
      <c r="G40" s="11"/>
    </row>
    <row r="41" spans="1:7" x14ac:dyDescent="0.25">
      <c r="A41" s="11"/>
      <c r="B41" s="29">
        <f>SUM(B2:B39)</f>
        <v>699440</v>
      </c>
      <c r="C41" s="11"/>
      <c r="D41" s="11"/>
      <c r="E41" s="11"/>
      <c r="F41" s="11"/>
      <c r="G41" s="29">
        <f>SUM(G2:G21)</f>
        <v>99280878</v>
      </c>
    </row>
    <row r="42" spans="1:7" x14ac:dyDescent="0.25">
      <c r="A42" s="11"/>
      <c r="B42" s="11" t="s">
        <v>283</v>
      </c>
      <c r="C42" s="11"/>
      <c r="D42" s="11"/>
      <c r="E42" s="11"/>
      <c r="F42" s="11"/>
      <c r="G42" s="11" t="s">
        <v>284</v>
      </c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1"/>
      <c r="B44" s="11"/>
      <c r="C44" s="11"/>
      <c r="D44" s="11"/>
      <c r="E44" s="11"/>
      <c r="F44" s="11"/>
      <c r="G44" s="3">
        <f>G41/E2</f>
        <v>253915.28900255755</v>
      </c>
    </row>
    <row r="45" spans="1:7" x14ac:dyDescent="0.25">
      <c r="A45" s="11"/>
      <c r="B45" s="11"/>
      <c r="C45" s="11"/>
      <c r="D45" s="11"/>
      <c r="E45" s="11"/>
      <c r="F45" s="11"/>
      <c r="G45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G185" sqref="G18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631</v>
      </c>
      <c r="E2" s="11">
        <f>IF(B2&gt;0,1,0)</f>
        <v>1</v>
      </c>
      <c r="F2" s="11">
        <f>B2*(D2-E2)</f>
        <v>60921000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629</v>
      </c>
      <c r="E3" s="11">
        <f t="shared" ref="E3:E66" si="1">IF(B3&gt;0,1,0)</f>
        <v>1</v>
      </c>
      <c r="F3" s="11">
        <f t="shared" ref="F3:F66" si="2">B3*(D3-E3)</f>
        <v>1884000000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626</v>
      </c>
      <c r="E4" s="11">
        <f t="shared" si="1"/>
        <v>0</v>
      </c>
      <c r="F4" s="11">
        <f t="shared" si="2"/>
        <v>-125200000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624</v>
      </c>
      <c r="E5" s="11">
        <f t="shared" si="1"/>
        <v>0</v>
      </c>
      <c r="F5" s="11">
        <f t="shared" si="2"/>
        <v>-62400000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623</v>
      </c>
      <c r="E6" s="11">
        <f t="shared" si="1"/>
        <v>0</v>
      </c>
      <c r="F6" s="11">
        <f t="shared" si="2"/>
        <v>-34265000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622</v>
      </c>
      <c r="E7" s="11">
        <f t="shared" si="1"/>
        <v>0</v>
      </c>
      <c r="F7" s="11">
        <f t="shared" si="2"/>
        <v>-124400000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618</v>
      </c>
      <c r="E8" s="11">
        <f t="shared" si="1"/>
        <v>0</v>
      </c>
      <c r="F8" s="11">
        <f t="shared" si="2"/>
        <v>-123600000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608</v>
      </c>
      <c r="E9" s="11">
        <f t="shared" si="1"/>
        <v>0</v>
      </c>
      <c r="F9" s="11">
        <f t="shared" si="2"/>
        <v>-577904000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607</v>
      </c>
      <c r="E10" s="11">
        <f t="shared" si="1"/>
        <v>1</v>
      </c>
      <c r="F10" s="11">
        <f t="shared" si="2"/>
        <v>1212000000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605</v>
      </c>
      <c r="E11" s="11">
        <f t="shared" si="1"/>
        <v>0</v>
      </c>
      <c r="F11" s="11">
        <f t="shared" si="2"/>
        <v>-644325000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602</v>
      </c>
      <c r="E12" s="11">
        <f t="shared" si="1"/>
        <v>0</v>
      </c>
      <c r="F12" s="11">
        <f t="shared" si="2"/>
        <v>-27090000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601</v>
      </c>
      <c r="E13" s="11">
        <f t="shared" si="1"/>
        <v>0</v>
      </c>
      <c r="F13" s="11">
        <f t="shared" si="2"/>
        <v>-1202420700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597</v>
      </c>
      <c r="E14" s="11">
        <f t="shared" si="1"/>
        <v>0</v>
      </c>
      <c r="F14" s="11">
        <f t="shared" si="2"/>
        <v>-119400000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595</v>
      </c>
      <c r="E15" s="11">
        <f t="shared" si="1"/>
        <v>1</v>
      </c>
      <c r="F15" s="11">
        <f t="shared" si="2"/>
        <v>1188000000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595</v>
      </c>
      <c r="E16" s="11">
        <f t="shared" si="1"/>
        <v>1</v>
      </c>
      <c r="F16" s="11">
        <f t="shared" si="2"/>
        <v>1188000000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595</v>
      </c>
      <c r="E17" s="11">
        <f t="shared" si="1"/>
        <v>1</v>
      </c>
      <c r="F17" s="11">
        <f t="shared" si="2"/>
        <v>712800000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595</v>
      </c>
      <c r="E18" s="11">
        <f t="shared" si="1"/>
        <v>1</v>
      </c>
      <c r="F18" s="11">
        <f t="shared" si="2"/>
        <v>594000000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594</v>
      </c>
      <c r="E19" s="11">
        <f t="shared" si="1"/>
        <v>1</v>
      </c>
      <c r="F19" s="11">
        <f t="shared" si="2"/>
        <v>1779000000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594</v>
      </c>
      <c r="E20" s="11">
        <f t="shared" si="1"/>
        <v>0</v>
      </c>
      <c r="F20" s="11">
        <f t="shared" si="2"/>
        <v>-257023800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594</v>
      </c>
      <c r="E21" s="11">
        <f t="shared" si="1"/>
        <v>0</v>
      </c>
      <c r="F21" s="11">
        <f t="shared" si="2"/>
        <v>-257023800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594</v>
      </c>
      <c r="E22" s="11">
        <f t="shared" si="1"/>
        <v>0</v>
      </c>
      <c r="F22" s="11">
        <f t="shared" si="2"/>
        <v>-257023800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594</v>
      </c>
      <c r="E23" s="11">
        <f t="shared" si="1"/>
        <v>0</v>
      </c>
      <c r="F23" s="11">
        <f t="shared" si="2"/>
        <v>-257023800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594</v>
      </c>
      <c r="E24" s="11">
        <f t="shared" si="1"/>
        <v>0</v>
      </c>
      <c r="F24" s="11">
        <f t="shared" si="2"/>
        <v>-257023800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594</v>
      </c>
      <c r="E25" s="11">
        <f t="shared" si="1"/>
        <v>0</v>
      </c>
      <c r="F25" s="11">
        <f t="shared" si="2"/>
        <v>-118800000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593</v>
      </c>
      <c r="E26" s="11">
        <f t="shared" si="1"/>
        <v>1</v>
      </c>
      <c r="F26" s="11">
        <f t="shared" si="2"/>
        <v>1776000000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591</v>
      </c>
      <c r="E27" s="11">
        <f t="shared" si="1"/>
        <v>0</v>
      </c>
      <c r="F27" s="11">
        <f t="shared" si="2"/>
        <v>-118200000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590</v>
      </c>
      <c r="E28" s="11">
        <f t="shared" si="1"/>
        <v>1</v>
      </c>
      <c r="F28" s="11">
        <f t="shared" si="2"/>
        <v>1178000000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589</v>
      </c>
      <c r="E29" s="11">
        <f t="shared" si="1"/>
        <v>0</v>
      </c>
      <c r="F29" s="11">
        <f t="shared" si="2"/>
        <v>-4123471200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588</v>
      </c>
      <c r="E30" s="11">
        <f t="shared" si="1"/>
        <v>0</v>
      </c>
      <c r="F30" s="11">
        <f t="shared" si="2"/>
        <v>-1764529200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587</v>
      </c>
      <c r="E31" s="11">
        <f t="shared" si="1"/>
        <v>0</v>
      </c>
      <c r="F31" s="11">
        <f t="shared" si="2"/>
        <v>-995493300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584</v>
      </c>
      <c r="E32" s="11">
        <f t="shared" si="1"/>
        <v>1</v>
      </c>
      <c r="F32" s="11">
        <f t="shared" si="2"/>
        <v>579676900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578</v>
      </c>
      <c r="E33" s="11">
        <f t="shared" si="1"/>
        <v>1</v>
      </c>
      <c r="F33" s="11">
        <f t="shared" si="2"/>
        <v>20247507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577</v>
      </c>
      <c r="E34" s="11">
        <f t="shared" si="1"/>
        <v>0</v>
      </c>
      <c r="F34" s="11">
        <f t="shared" si="2"/>
        <v>-490450000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569</v>
      </c>
      <c r="E35" s="11">
        <f t="shared" si="1"/>
        <v>0</v>
      </c>
      <c r="F35" s="11">
        <f t="shared" si="2"/>
        <v>-108394500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568</v>
      </c>
      <c r="E36" s="11">
        <f t="shared" si="1"/>
        <v>1</v>
      </c>
      <c r="F36" s="11">
        <f t="shared" si="2"/>
        <v>113400000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568</v>
      </c>
      <c r="E37" s="11">
        <f t="shared" si="1"/>
        <v>0</v>
      </c>
      <c r="F37" s="11">
        <f t="shared" si="2"/>
        <v>-113600000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546</v>
      </c>
      <c r="E38" s="11">
        <f t="shared" si="1"/>
        <v>1</v>
      </c>
      <c r="F38" s="11">
        <f t="shared" si="2"/>
        <v>163939270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545</v>
      </c>
      <c r="E39" s="11">
        <f t="shared" si="1"/>
        <v>0</v>
      </c>
      <c r="F39" s="11">
        <f t="shared" si="2"/>
        <v>-51775000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545</v>
      </c>
      <c r="E40" s="11">
        <f t="shared" si="1"/>
        <v>0</v>
      </c>
      <c r="F40" s="11">
        <f t="shared" si="2"/>
        <v>-48016135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540</v>
      </c>
      <c r="E41" s="11">
        <f t="shared" si="1"/>
        <v>0</v>
      </c>
      <c r="F41" s="11">
        <f t="shared" si="2"/>
        <v>-64800000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518</v>
      </c>
      <c r="E42" s="11">
        <f t="shared" si="1"/>
        <v>1</v>
      </c>
      <c r="F42" s="11">
        <f t="shared" si="2"/>
        <v>517105468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514</v>
      </c>
      <c r="E43" s="11">
        <f t="shared" si="1"/>
        <v>0</v>
      </c>
      <c r="F43" s="11">
        <f t="shared" si="2"/>
        <v>-41120000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510</v>
      </c>
      <c r="E44" s="11">
        <f t="shared" si="1"/>
        <v>0</v>
      </c>
      <c r="F44" s="11">
        <f t="shared" si="2"/>
        <v>-107624790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509</v>
      </c>
      <c r="E45" s="11">
        <f t="shared" si="1"/>
        <v>0</v>
      </c>
      <c r="F45" s="11">
        <f t="shared" si="2"/>
        <v>-101800000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508</v>
      </c>
      <c r="E46" s="11">
        <f t="shared" si="1"/>
        <v>0</v>
      </c>
      <c r="F46" s="11">
        <f t="shared" si="2"/>
        <v>-48260000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506</v>
      </c>
      <c r="E47" s="11">
        <f t="shared" si="1"/>
        <v>0</v>
      </c>
      <c r="F47" s="11">
        <f t="shared" si="2"/>
        <v>-22770000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506</v>
      </c>
      <c r="E48" s="11">
        <f t="shared" si="1"/>
        <v>0</v>
      </c>
      <c r="F48" s="11">
        <f t="shared" si="2"/>
        <v>-32475080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503</v>
      </c>
      <c r="E49" s="11">
        <f t="shared" si="1"/>
        <v>0</v>
      </c>
      <c r="F49" s="11">
        <f t="shared" si="2"/>
        <v>-13824452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502</v>
      </c>
      <c r="E50" s="11">
        <f t="shared" si="1"/>
        <v>0</v>
      </c>
      <c r="F50" s="11">
        <f t="shared" si="2"/>
        <v>-70782000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502</v>
      </c>
      <c r="E51" s="11">
        <f t="shared" si="1"/>
        <v>0</v>
      </c>
      <c r="F51" s="11">
        <f t="shared" si="2"/>
        <v>-13426492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501</v>
      </c>
      <c r="E52" s="11">
        <f t="shared" si="1"/>
        <v>0</v>
      </c>
      <c r="F52" s="11">
        <f t="shared" si="2"/>
        <v>-26703300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500</v>
      </c>
      <c r="E53" s="11">
        <f t="shared" si="1"/>
        <v>1</v>
      </c>
      <c r="F53" s="11">
        <f t="shared" si="2"/>
        <v>499000000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494</v>
      </c>
      <c r="E54" s="11">
        <f t="shared" si="1"/>
        <v>0</v>
      </c>
      <c r="F54" s="11">
        <f t="shared" si="2"/>
        <v>-10374000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493</v>
      </c>
      <c r="E55" s="11">
        <f t="shared" si="1"/>
        <v>0</v>
      </c>
      <c r="F55" s="11">
        <f t="shared" si="2"/>
        <v>-483386500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493</v>
      </c>
      <c r="E56" s="11">
        <f t="shared" si="1"/>
        <v>0</v>
      </c>
      <c r="F56" s="11">
        <f t="shared" si="2"/>
        <v>-22185000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480</v>
      </c>
      <c r="E57" s="11">
        <f t="shared" si="1"/>
        <v>1</v>
      </c>
      <c r="F57" s="11">
        <f t="shared" si="2"/>
        <v>1439485531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480</v>
      </c>
      <c r="E58" s="11">
        <f t="shared" si="1"/>
        <v>1</v>
      </c>
      <c r="F58" s="11">
        <f t="shared" si="2"/>
        <v>958000000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479</v>
      </c>
      <c r="E59" s="11">
        <f t="shared" si="1"/>
        <v>1</v>
      </c>
      <c r="F59" s="11">
        <f t="shared" si="2"/>
        <v>956000000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479</v>
      </c>
      <c r="E60" s="11">
        <f t="shared" si="1"/>
        <v>0</v>
      </c>
      <c r="F60" s="11">
        <f t="shared" si="2"/>
        <v>-3353718500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455</v>
      </c>
      <c r="E61" s="11">
        <f t="shared" si="1"/>
        <v>1</v>
      </c>
      <c r="F61" s="11">
        <f t="shared" si="2"/>
        <v>1362000000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454</v>
      </c>
      <c r="E62" s="11">
        <f t="shared" si="1"/>
        <v>0</v>
      </c>
      <c r="F62" s="11">
        <f t="shared" si="2"/>
        <v>-12307486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454</v>
      </c>
      <c r="E63" s="11">
        <f t="shared" si="1"/>
        <v>0</v>
      </c>
      <c r="F63" s="11">
        <f t="shared" si="2"/>
        <v>-14977006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454</v>
      </c>
      <c r="E64" s="11">
        <f t="shared" si="1"/>
        <v>1</v>
      </c>
      <c r="F64" s="11">
        <f t="shared" si="2"/>
        <v>1359000000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454</v>
      </c>
      <c r="E65" s="11">
        <f t="shared" si="1"/>
        <v>1</v>
      </c>
      <c r="F65" s="11">
        <f t="shared" si="2"/>
        <v>1345410000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454</v>
      </c>
      <c r="E66" s="11">
        <f t="shared" si="1"/>
        <v>1</v>
      </c>
      <c r="F66" s="11">
        <f t="shared" si="2"/>
        <v>453000000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454</v>
      </c>
      <c r="E67" s="11">
        <f t="shared" ref="E67:E130" si="4">IF(B67&gt;0,1,0)</f>
        <v>1</v>
      </c>
      <c r="F67" s="11">
        <f t="shared" ref="F67:F189" si="5">B67*(D67-E67)</f>
        <v>13590000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453</v>
      </c>
      <c r="E68" s="11">
        <f t="shared" si="4"/>
        <v>1</v>
      </c>
      <c r="F68" s="11">
        <f t="shared" si="5"/>
        <v>13560000000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452</v>
      </c>
      <c r="E69" s="11">
        <f t="shared" si="4"/>
        <v>0</v>
      </c>
      <c r="F69" s="11">
        <f t="shared" si="5"/>
        <v>-90400000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452</v>
      </c>
      <c r="E70" s="11">
        <f t="shared" si="4"/>
        <v>1</v>
      </c>
      <c r="F70" s="11">
        <f t="shared" si="5"/>
        <v>631400000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452</v>
      </c>
      <c r="E71" s="11">
        <f t="shared" si="4"/>
        <v>1</v>
      </c>
      <c r="F71" s="11">
        <f t="shared" si="5"/>
        <v>1172600000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452</v>
      </c>
      <c r="E72" s="11">
        <f t="shared" si="4"/>
        <v>0</v>
      </c>
      <c r="F72" s="11">
        <f t="shared" si="5"/>
        <v>-452000000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450</v>
      </c>
      <c r="E73" s="11">
        <f t="shared" si="4"/>
        <v>1</v>
      </c>
      <c r="F73" s="11">
        <f t="shared" si="5"/>
        <v>6735000000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445</v>
      </c>
      <c r="E74" s="11">
        <f t="shared" si="4"/>
        <v>0</v>
      </c>
      <c r="F74" s="11">
        <f t="shared" si="5"/>
        <v>-6676869000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443</v>
      </c>
      <c r="E75" s="11">
        <f t="shared" si="4"/>
        <v>0</v>
      </c>
      <c r="F75" s="11">
        <f t="shared" si="5"/>
        <v>-1329000000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443</v>
      </c>
      <c r="E76" s="11">
        <f t="shared" si="4"/>
        <v>0</v>
      </c>
      <c r="F76" s="11">
        <f t="shared" si="5"/>
        <v>-88600000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443</v>
      </c>
      <c r="E77" s="11">
        <f t="shared" si="4"/>
        <v>0</v>
      </c>
      <c r="F77" s="11">
        <f t="shared" si="5"/>
        <v>-5317329000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439</v>
      </c>
      <c r="E78" s="11">
        <f t="shared" si="4"/>
        <v>0</v>
      </c>
      <c r="F78" s="11">
        <f t="shared" si="5"/>
        <v>-1317395100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434</v>
      </c>
      <c r="E79" s="11">
        <f t="shared" si="4"/>
        <v>1</v>
      </c>
      <c r="F79" s="11">
        <f t="shared" si="5"/>
        <v>9959000000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429</v>
      </c>
      <c r="E80" s="11">
        <f t="shared" si="4"/>
        <v>0</v>
      </c>
      <c r="F80" s="11">
        <f t="shared" si="5"/>
        <v>-257614500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429</v>
      </c>
      <c r="E81" s="11">
        <f t="shared" si="4"/>
        <v>0</v>
      </c>
      <c r="F81" s="11">
        <f t="shared" si="5"/>
        <v>-85800000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428</v>
      </c>
      <c r="E82" s="11">
        <f t="shared" si="4"/>
        <v>1</v>
      </c>
      <c r="F82" s="11">
        <f t="shared" si="5"/>
        <v>120935367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428</v>
      </c>
      <c r="E83" s="11">
        <f t="shared" si="4"/>
        <v>0</v>
      </c>
      <c r="F83" s="11">
        <f t="shared" si="5"/>
        <v>-85600000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426</v>
      </c>
      <c r="E84" s="11">
        <f t="shared" si="4"/>
        <v>1</v>
      </c>
      <c r="F84" s="11">
        <f t="shared" si="5"/>
        <v>850000000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423</v>
      </c>
      <c r="E85" s="11">
        <f t="shared" si="4"/>
        <v>0</v>
      </c>
      <c r="F85" s="11">
        <f t="shared" si="5"/>
        <v>-84600000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417</v>
      </c>
      <c r="E86" s="11">
        <f t="shared" si="4"/>
        <v>0</v>
      </c>
      <c r="F86" s="11">
        <f t="shared" si="5"/>
        <v>-83400000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415</v>
      </c>
      <c r="E87" s="11">
        <f t="shared" si="4"/>
        <v>0</v>
      </c>
      <c r="F87" s="11">
        <f t="shared" si="5"/>
        <v>-549875000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400</v>
      </c>
      <c r="E88" s="11">
        <f t="shared" si="4"/>
        <v>0</v>
      </c>
      <c r="F88" s="11">
        <f t="shared" si="5"/>
        <v>-200000000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400</v>
      </c>
      <c r="E89" s="11">
        <f t="shared" si="4"/>
        <v>0</v>
      </c>
      <c r="F89" s="11">
        <f t="shared" si="5"/>
        <v>-48000000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398</v>
      </c>
      <c r="E90" s="11">
        <f t="shared" si="4"/>
        <v>1</v>
      </c>
      <c r="F90" s="11">
        <f t="shared" si="5"/>
        <v>169997385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395</v>
      </c>
      <c r="E91" s="11">
        <f t="shared" si="4"/>
        <v>0</v>
      </c>
      <c r="F91" s="11">
        <f t="shared" si="5"/>
        <v>-1185790000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393</v>
      </c>
      <c r="E92" s="11">
        <f t="shared" si="4"/>
        <v>0</v>
      </c>
      <c r="F92" s="11">
        <f t="shared" si="5"/>
        <v>-80565000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393</v>
      </c>
      <c r="E93" s="11">
        <f t="shared" si="4"/>
        <v>0</v>
      </c>
      <c r="F93" s="11">
        <f t="shared" si="5"/>
        <v>-137746500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382</v>
      </c>
      <c r="E94" s="11">
        <f t="shared" si="4"/>
        <v>1</v>
      </c>
      <c r="F94" s="11">
        <f t="shared" si="5"/>
        <v>381000000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377</v>
      </c>
      <c r="E95" s="11">
        <f t="shared" si="4"/>
        <v>1</v>
      </c>
      <c r="F95" s="11">
        <f t="shared" si="5"/>
        <v>3384000000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375</v>
      </c>
      <c r="E96" s="11">
        <f t="shared" si="4"/>
        <v>0</v>
      </c>
      <c r="F96" s="11">
        <f t="shared" si="5"/>
        <v>-9750000000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375</v>
      </c>
      <c r="E97" s="11">
        <f t="shared" si="4"/>
        <v>0</v>
      </c>
      <c r="F97" s="11">
        <f t="shared" si="5"/>
        <v>-9750000000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375</v>
      </c>
      <c r="E98" s="11">
        <f t="shared" si="4"/>
        <v>1</v>
      </c>
      <c r="F98" s="11">
        <f t="shared" si="5"/>
        <v>9724000000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375</v>
      </c>
      <c r="E99" s="11">
        <f t="shared" si="4"/>
        <v>0</v>
      </c>
      <c r="F99" s="11">
        <f t="shared" si="5"/>
        <v>-75000000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373</v>
      </c>
      <c r="E100" s="11">
        <f t="shared" si="4"/>
        <v>1</v>
      </c>
      <c r="F100" s="11">
        <f t="shared" si="5"/>
        <v>10862400000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368</v>
      </c>
      <c r="E101" s="11">
        <f t="shared" si="4"/>
        <v>1</v>
      </c>
      <c r="F101" s="11">
        <f t="shared" si="5"/>
        <v>146779815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367</v>
      </c>
      <c r="E102" s="11">
        <f t="shared" si="4"/>
        <v>1</v>
      </c>
      <c r="F102" s="11">
        <f t="shared" si="5"/>
        <v>732000000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366</v>
      </c>
      <c r="E103" s="11">
        <f t="shared" si="4"/>
        <v>1</v>
      </c>
      <c r="F103" s="11">
        <f t="shared" si="5"/>
        <v>2737500000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366</v>
      </c>
      <c r="E104" s="11">
        <f t="shared" si="4"/>
        <v>0</v>
      </c>
      <c r="F104" s="11">
        <f t="shared" si="5"/>
        <v>-24156000000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366</v>
      </c>
      <c r="E105" s="11">
        <f t="shared" si="4"/>
        <v>0</v>
      </c>
      <c r="F105" s="11">
        <f t="shared" si="5"/>
        <v>-53070000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364</v>
      </c>
      <c r="E106" s="11">
        <f t="shared" si="4"/>
        <v>1</v>
      </c>
      <c r="F106" s="11">
        <f t="shared" si="5"/>
        <v>2178000000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362</v>
      </c>
      <c r="E107" s="11">
        <f t="shared" si="4"/>
        <v>0</v>
      </c>
      <c r="F107" s="11">
        <f t="shared" si="5"/>
        <v>-2174135800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359</v>
      </c>
      <c r="E108" s="11">
        <f t="shared" si="4"/>
        <v>1</v>
      </c>
      <c r="F108" s="11">
        <f t="shared" si="5"/>
        <v>2148000000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347</v>
      </c>
      <c r="E109" s="11">
        <f t="shared" si="4"/>
        <v>0</v>
      </c>
      <c r="F109" s="11">
        <f t="shared" si="5"/>
        <v>-41640000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346</v>
      </c>
      <c r="E110" s="11">
        <f t="shared" si="4"/>
        <v>1</v>
      </c>
      <c r="F110" s="11">
        <f t="shared" si="5"/>
        <v>1380000000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345</v>
      </c>
      <c r="E111" s="11">
        <f t="shared" si="4"/>
        <v>1</v>
      </c>
      <c r="F111" s="11">
        <f t="shared" si="5"/>
        <v>963200000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341</v>
      </c>
      <c r="E112" s="11">
        <f t="shared" si="4"/>
        <v>0</v>
      </c>
      <c r="F112" s="11">
        <f t="shared" si="5"/>
        <v>-68200000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340</v>
      </c>
      <c r="E113" s="11">
        <f t="shared" si="4"/>
        <v>1</v>
      </c>
      <c r="F113" s="11">
        <f t="shared" si="5"/>
        <v>24513090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323</v>
      </c>
      <c r="E114" s="11">
        <f t="shared" si="4"/>
        <v>0</v>
      </c>
      <c r="F114" s="11">
        <f t="shared" si="5"/>
        <v>-64600000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322</v>
      </c>
      <c r="E115" s="11">
        <f t="shared" si="4"/>
        <v>0</v>
      </c>
      <c r="F115" s="23">
        <f t="shared" si="5"/>
        <v>-3542000000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322</v>
      </c>
      <c r="E116" s="11">
        <f t="shared" si="4"/>
        <v>0</v>
      </c>
      <c r="F116" s="11">
        <f t="shared" si="5"/>
        <v>-64400000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320</v>
      </c>
      <c r="E117" s="11">
        <f t="shared" si="4"/>
        <v>0</v>
      </c>
      <c r="F117" s="11">
        <f t="shared" si="5"/>
        <v>-144160000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320</v>
      </c>
      <c r="E118" s="11">
        <f t="shared" si="4"/>
        <v>0</v>
      </c>
      <c r="F118" s="11">
        <f t="shared" si="5"/>
        <v>-64000000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314</v>
      </c>
      <c r="E119" s="11">
        <f t="shared" si="4"/>
        <v>0</v>
      </c>
      <c r="F119" s="11">
        <f t="shared" si="5"/>
        <v>-48528700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314</v>
      </c>
      <c r="E120" s="11">
        <f t="shared" si="4"/>
        <v>0</v>
      </c>
      <c r="F120" s="11">
        <f t="shared" si="5"/>
        <v>-100480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313</v>
      </c>
      <c r="E121" s="11">
        <f t="shared" si="4"/>
        <v>0</v>
      </c>
      <c r="F121" s="11">
        <f t="shared" si="5"/>
        <v>-135216000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307</v>
      </c>
      <c r="E122" s="11">
        <f t="shared" si="4"/>
        <v>1</v>
      </c>
      <c r="F122" s="11">
        <f t="shared" si="5"/>
        <v>22657158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286</v>
      </c>
      <c r="E123" s="11">
        <f t="shared" si="4"/>
        <v>0</v>
      </c>
      <c r="F123" s="11">
        <f t="shared" si="5"/>
        <v>-14872000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245</v>
      </c>
      <c r="E124" s="11">
        <f t="shared" si="4"/>
        <v>1</v>
      </c>
      <c r="F124" s="11">
        <f t="shared" si="5"/>
        <v>289628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244</v>
      </c>
      <c r="E125" s="11">
        <f t="shared" si="4"/>
        <v>1</v>
      </c>
      <c r="F125" s="11">
        <f t="shared" si="5"/>
        <v>583200000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242</v>
      </c>
      <c r="E126" s="11">
        <f t="shared" si="4"/>
        <v>1</v>
      </c>
      <c r="F126" s="11">
        <f t="shared" si="5"/>
        <v>323614800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242</v>
      </c>
      <c r="E127" s="11">
        <f t="shared" si="4"/>
        <v>1</v>
      </c>
      <c r="F127" s="11">
        <f t="shared" si="5"/>
        <v>323614800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230</v>
      </c>
      <c r="E128" s="11">
        <f t="shared" si="4"/>
        <v>0</v>
      </c>
      <c r="F128" s="11">
        <f t="shared" si="5"/>
        <v>-46000000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228</v>
      </c>
      <c r="E129" s="11">
        <f t="shared" si="4"/>
        <v>0</v>
      </c>
      <c r="F129" s="11">
        <f>B129*(D129-E129)</f>
        <v>-3560904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227</v>
      </c>
      <c r="E130" s="11">
        <f t="shared" si="4"/>
        <v>0</v>
      </c>
      <c r="F130" s="11">
        <f t="shared" si="5"/>
        <v>-45400000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226</v>
      </c>
      <c r="E131" s="11">
        <f t="shared" ref="E131:E190" si="7">IF(B131&gt;0,1,0)</f>
        <v>0</v>
      </c>
      <c r="F131" s="11">
        <f t="shared" si="5"/>
        <v>-45200000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225</v>
      </c>
      <c r="E132" s="11">
        <f t="shared" si="7"/>
        <v>0</v>
      </c>
      <c r="F132" s="11">
        <f t="shared" si="5"/>
        <v>-87750000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225</v>
      </c>
      <c r="E133" s="11">
        <f t="shared" si="7"/>
        <v>0</v>
      </c>
      <c r="F133" s="11">
        <f t="shared" si="5"/>
        <v>-5512500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224</v>
      </c>
      <c r="E134" s="11">
        <f t="shared" si="7"/>
        <v>0</v>
      </c>
      <c r="F134" s="11">
        <f t="shared" si="5"/>
        <v>-21280000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220</v>
      </c>
      <c r="E135" s="11">
        <f t="shared" si="7"/>
        <v>0</v>
      </c>
      <c r="F135" s="11">
        <f t="shared" si="5"/>
        <v>-44000000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218</v>
      </c>
      <c r="E136" s="11">
        <f t="shared" si="7"/>
        <v>1</v>
      </c>
      <c r="F136" s="11">
        <f t="shared" si="5"/>
        <v>10850000000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217</v>
      </c>
      <c r="E137" s="11">
        <f t="shared" si="7"/>
        <v>1</v>
      </c>
      <c r="F137" s="11">
        <f t="shared" si="5"/>
        <v>2592000000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215</v>
      </c>
      <c r="E138" s="11">
        <f t="shared" si="7"/>
        <v>1</v>
      </c>
      <c r="F138" s="11">
        <f t="shared" si="5"/>
        <v>428000000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214</v>
      </c>
      <c r="E139" s="11">
        <f t="shared" si="7"/>
        <v>1</v>
      </c>
      <c r="F139" s="11">
        <f t="shared" si="5"/>
        <v>18645594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201</v>
      </c>
      <c r="E140" s="11">
        <f t="shared" si="7"/>
        <v>0</v>
      </c>
      <c r="F140" s="11">
        <f t="shared" si="5"/>
        <v>-603180900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200</v>
      </c>
      <c r="E141" s="11">
        <f t="shared" si="7"/>
        <v>0</v>
      </c>
      <c r="F141" s="11">
        <f t="shared" si="5"/>
        <v>-600180000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183</v>
      </c>
      <c r="E142" s="11">
        <f t="shared" si="7"/>
        <v>1</v>
      </c>
      <c r="F142" s="11">
        <f t="shared" si="5"/>
        <v>109568550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183</v>
      </c>
      <c r="E143" s="11">
        <f t="shared" si="7"/>
        <v>0</v>
      </c>
      <c r="F143" s="11">
        <f t="shared" si="5"/>
        <v>-8418000000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152</v>
      </c>
      <c r="E144" s="11">
        <f t="shared" si="7"/>
        <v>1</v>
      </c>
      <c r="F144" s="11">
        <f t="shared" si="5"/>
        <v>23270157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151</v>
      </c>
      <c r="E145" s="11">
        <f t="shared" si="7"/>
        <v>1</v>
      </c>
      <c r="F145" s="11">
        <f t="shared" si="5"/>
        <v>450000000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148</v>
      </c>
      <c r="E146" s="11">
        <f t="shared" si="7"/>
        <v>0</v>
      </c>
      <c r="F146" s="11">
        <f t="shared" si="5"/>
        <v>-29600000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143</v>
      </c>
      <c r="E147" s="11">
        <f t="shared" si="7"/>
        <v>0</v>
      </c>
      <c r="F147" s="11">
        <f t="shared" si="5"/>
        <v>-28600000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142</v>
      </c>
      <c r="E148" s="11">
        <f t="shared" si="7"/>
        <v>0</v>
      </c>
      <c r="F148" s="11">
        <f t="shared" si="5"/>
        <v>-28400000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138</v>
      </c>
      <c r="E149" s="11">
        <f t="shared" si="7"/>
        <v>0</v>
      </c>
      <c r="F149" s="11">
        <f t="shared" si="5"/>
        <v>-27600000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137</v>
      </c>
      <c r="E150" s="11">
        <f t="shared" si="7"/>
        <v>1</v>
      </c>
      <c r="F150" s="11">
        <f t="shared" si="5"/>
        <v>3273982400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135</v>
      </c>
      <c r="E151" s="11">
        <f t="shared" si="7"/>
        <v>0</v>
      </c>
      <c r="F151" s="11">
        <f t="shared" si="5"/>
        <v>-27000000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129</v>
      </c>
      <c r="E152" s="11">
        <f t="shared" si="7"/>
        <v>0</v>
      </c>
      <c r="F152" s="11">
        <f t="shared" si="5"/>
        <v>-3870000000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128</v>
      </c>
      <c r="E153" s="11">
        <f t="shared" si="7"/>
        <v>0</v>
      </c>
      <c r="F153" s="11">
        <f t="shared" si="5"/>
        <v>-6656000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128</v>
      </c>
      <c r="E154" s="11">
        <f t="shared" si="7"/>
        <v>0</v>
      </c>
      <c r="F154" s="11">
        <f t="shared" si="5"/>
        <v>-17408000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123</v>
      </c>
      <c r="E155" s="11">
        <f t="shared" si="7"/>
        <v>1</v>
      </c>
      <c r="F155" s="11">
        <f t="shared" si="5"/>
        <v>366000000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122</v>
      </c>
      <c r="E156" s="11">
        <f t="shared" si="7"/>
        <v>1</v>
      </c>
      <c r="F156" s="11">
        <f t="shared" si="5"/>
        <v>22881463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122</v>
      </c>
      <c r="E157" s="11">
        <f t="shared" si="7"/>
        <v>1</v>
      </c>
      <c r="F157" s="11">
        <f t="shared" si="5"/>
        <v>2931551700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114</v>
      </c>
      <c r="E158" s="11">
        <f t="shared" si="7"/>
        <v>1</v>
      </c>
      <c r="F158" s="11">
        <f t="shared" si="5"/>
        <v>2745357600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114</v>
      </c>
      <c r="E159" s="11">
        <f t="shared" si="7"/>
        <v>0</v>
      </c>
      <c r="F159" s="11">
        <f t="shared" si="5"/>
        <v>-22914000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109</v>
      </c>
      <c r="E160" s="11">
        <f t="shared" si="7"/>
        <v>0</v>
      </c>
      <c r="F160" s="11">
        <f t="shared" si="5"/>
        <v>-21800000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106</v>
      </c>
      <c r="E161" s="11">
        <f t="shared" si="7"/>
        <v>0</v>
      </c>
      <c r="F161" s="11">
        <f t="shared" si="5"/>
        <v>-21200000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102</v>
      </c>
      <c r="E162" s="11">
        <f t="shared" si="7"/>
        <v>0</v>
      </c>
      <c r="F162" s="11">
        <f t="shared" si="5"/>
        <v>-20400000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99</v>
      </c>
      <c r="E163" s="11">
        <f t="shared" si="7"/>
        <v>0</v>
      </c>
      <c r="F163" s="11">
        <f t="shared" si="5"/>
        <v>-19800000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92</v>
      </c>
      <c r="E164" s="11">
        <f t="shared" si="7"/>
        <v>1</v>
      </c>
      <c r="F164" s="11">
        <f t="shared" si="5"/>
        <v>41648334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89</v>
      </c>
      <c r="E165" s="11">
        <f t="shared" si="7"/>
        <v>1</v>
      </c>
      <c r="F165" s="11">
        <f t="shared" si="5"/>
        <v>237600000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89</v>
      </c>
      <c r="E166" s="11">
        <f t="shared" si="7"/>
        <v>1</v>
      </c>
      <c r="F166" s="11">
        <f t="shared" si="5"/>
        <v>220000000</v>
      </c>
      <c r="G166" s="11" t="s">
        <v>791</v>
      </c>
    </row>
    <row r="167" spans="1:7" x14ac:dyDescent="0.25">
      <c r="A167" s="11" t="s">
        <v>804</v>
      </c>
      <c r="B167" s="3">
        <v>-200000</v>
      </c>
      <c r="C167" s="11">
        <v>2</v>
      </c>
      <c r="D167" s="11">
        <f t="shared" si="8"/>
        <v>82</v>
      </c>
      <c r="E167" s="11">
        <f t="shared" si="7"/>
        <v>0</v>
      </c>
      <c r="F167" s="11">
        <f t="shared" si="5"/>
        <v>-16400000</v>
      </c>
      <c r="G167" s="11" t="s">
        <v>503</v>
      </c>
    </row>
    <row r="168" spans="1:7" x14ac:dyDescent="0.25">
      <c r="A168" s="11" t="s">
        <v>806</v>
      </c>
      <c r="B168" s="3">
        <v>-200000</v>
      </c>
      <c r="C168" s="11">
        <v>6</v>
      </c>
      <c r="D168" s="11">
        <f t="shared" si="8"/>
        <v>80</v>
      </c>
      <c r="E168" s="11">
        <f t="shared" si="7"/>
        <v>0</v>
      </c>
      <c r="F168" s="11">
        <f t="shared" si="5"/>
        <v>-16000000</v>
      </c>
      <c r="G168" s="11" t="s">
        <v>503</v>
      </c>
    </row>
    <row r="169" spans="1:7" x14ac:dyDescent="0.25">
      <c r="A169" s="11" t="s">
        <v>808</v>
      </c>
      <c r="B169" s="3">
        <v>-200000</v>
      </c>
      <c r="C169" s="11">
        <v>3</v>
      </c>
      <c r="D169" s="11">
        <f t="shared" si="8"/>
        <v>74</v>
      </c>
      <c r="E169" s="11">
        <f t="shared" si="7"/>
        <v>0</v>
      </c>
      <c r="F169" s="11">
        <f t="shared" si="5"/>
        <v>-14800000</v>
      </c>
      <c r="G169" s="11" t="s">
        <v>503</v>
      </c>
    </row>
    <row r="170" spans="1:7" x14ac:dyDescent="0.25">
      <c r="A170" s="11" t="s">
        <v>813</v>
      </c>
      <c r="B170" s="3">
        <v>-200000</v>
      </c>
      <c r="C170" s="11">
        <v>0</v>
      </c>
      <c r="D170" s="11">
        <f t="shared" si="8"/>
        <v>71</v>
      </c>
      <c r="E170" s="11">
        <f t="shared" si="7"/>
        <v>0</v>
      </c>
      <c r="F170" s="11">
        <f t="shared" si="5"/>
        <v>-14200000</v>
      </c>
      <c r="G170" s="11" t="s">
        <v>503</v>
      </c>
    </row>
    <row r="171" spans="1:7" x14ac:dyDescent="0.25">
      <c r="A171" s="11" t="s">
        <v>813</v>
      </c>
      <c r="B171" s="3">
        <v>3000000</v>
      </c>
      <c r="C171" s="11">
        <v>3</v>
      </c>
      <c r="D171" s="11">
        <f t="shared" si="8"/>
        <v>71</v>
      </c>
      <c r="E171" s="11">
        <f t="shared" si="7"/>
        <v>1</v>
      </c>
      <c r="F171" s="11">
        <f t="shared" si="5"/>
        <v>210000000</v>
      </c>
      <c r="G171" s="11" t="s">
        <v>814</v>
      </c>
    </row>
    <row r="172" spans="1:7" x14ac:dyDescent="0.25">
      <c r="A172" s="11" t="s">
        <v>816</v>
      </c>
      <c r="B172" s="3">
        <v>-200000</v>
      </c>
      <c r="C172" s="11">
        <v>1</v>
      </c>
      <c r="D172" s="11">
        <f t="shared" si="8"/>
        <v>68</v>
      </c>
      <c r="E172" s="11">
        <f t="shared" si="7"/>
        <v>0</v>
      </c>
      <c r="F172" s="11">
        <f t="shared" si="5"/>
        <v>-13600000</v>
      </c>
      <c r="G172" s="11" t="s">
        <v>158</v>
      </c>
    </row>
    <row r="173" spans="1:7" x14ac:dyDescent="0.25">
      <c r="A173" s="11" t="s">
        <v>816</v>
      </c>
      <c r="B173" s="3">
        <v>3000000</v>
      </c>
      <c r="C173" s="11">
        <v>1</v>
      </c>
      <c r="D173" s="11">
        <f t="shared" si="8"/>
        <v>67</v>
      </c>
      <c r="E173" s="11">
        <f t="shared" si="7"/>
        <v>1</v>
      </c>
      <c r="F173" s="11">
        <f t="shared" si="5"/>
        <v>198000000</v>
      </c>
      <c r="G173" s="11" t="s">
        <v>819</v>
      </c>
    </row>
    <row r="174" spans="1:7" x14ac:dyDescent="0.25">
      <c r="A174" s="11" t="s">
        <v>817</v>
      </c>
      <c r="B174" s="3">
        <v>2000000</v>
      </c>
      <c r="C174" s="11">
        <v>1</v>
      </c>
      <c r="D174" s="11">
        <f t="shared" si="8"/>
        <v>66</v>
      </c>
      <c r="E174" s="11">
        <f t="shared" si="7"/>
        <v>1</v>
      </c>
      <c r="F174" s="11">
        <f t="shared" si="5"/>
        <v>130000000</v>
      </c>
      <c r="G174" s="11" t="s">
        <v>820</v>
      </c>
    </row>
    <row r="175" spans="1:7" x14ac:dyDescent="0.25">
      <c r="A175" s="11" t="s">
        <v>817</v>
      </c>
      <c r="B175" s="3">
        <v>1300000</v>
      </c>
      <c r="C175" s="11">
        <v>2</v>
      </c>
      <c r="D175" s="11">
        <f t="shared" si="8"/>
        <v>65</v>
      </c>
      <c r="E175" s="11">
        <f t="shared" si="7"/>
        <v>1</v>
      </c>
      <c r="F175" s="11">
        <f t="shared" si="5"/>
        <v>83200000</v>
      </c>
      <c r="G175" s="11" t="s">
        <v>821</v>
      </c>
    </row>
    <row r="176" spans="1:7" x14ac:dyDescent="0.25">
      <c r="A176" s="11" t="s">
        <v>825</v>
      </c>
      <c r="B176" s="3">
        <v>-200000</v>
      </c>
      <c r="C176" s="11">
        <v>0</v>
      </c>
      <c r="D176" s="11">
        <f t="shared" si="8"/>
        <v>63</v>
      </c>
      <c r="E176" s="11">
        <f t="shared" si="7"/>
        <v>0</v>
      </c>
      <c r="F176" s="11">
        <f t="shared" si="5"/>
        <v>-12600000</v>
      </c>
      <c r="G176" s="11" t="s">
        <v>771</v>
      </c>
    </row>
    <row r="177" spans="1:7" x14ac:dyDescent="0.25">
      <c r="A177" s="11" t="s">
        <v>825</v>
      </c>
      <c r="B177" s="3">
        <v>1700000</v>
      </c>
      <c r="C177" s="11">
        <v>1</v>
      </c>
      <c r="D177" s="11">
        <f t="shared" si="8"/>
        <v>63</v>
      </c>
      <c r="E177" s="11">
        <f t="shared" si="7"/>
        <v>1</v>
      </c>
      <c r="F177" s="11">
        <f t="shared" si="5"/>
        <v>105400000</v>
      </c>
      <c r="G177" s="11" t="s">
        <v>826</v>
      </c>
    </row>
    <row r="178" spans="1:7" x14ac:dyDescent="0.25">
      <c r="A178" s="11" t="s">
        <v>827</v>
      </c>
      <c r="B178" s="3">
        <v>-200000</v>
      </c>
      <c r="C178" s="11">
        <v>1</v>
      </c>
      <c r="D178" s="11">
        <f t="shared" si="8"/>
        <v>62</v>
      </c>
      <c r="E178" s="11">
        <f t="shared" si="7"/>
        <v>0</v>
      </c>
      <c r="F178" s="11">
        <f t="shared" si="5"/>
        <v>-12400000</v>
      </c>
      <c r="G178" s="11" t="s">
        <v>503</v>
      </c>
    </row>
    <row r="179" spans="1:7" x14ac:dyDescent="0.25">
      <c r="A179" s="11" t="s">
        <v>830</v>
      </c>
      <c r="B179" s="3">
        <v>571492</v>
      </c>
      <c r="C179" s="11">
        <v>3</v>
      </c>
      <c r="D179" s="11">
        <f t="shared" si="8"/>
        <v>61</v>
      </c>
      <c r="E179" s="11">
        <f t="shared" si="7"/>
        <v>1</v>
      </c>
      <c r="F179" s="11">
        <f t="shared" si="5"/>
        <v>34289520</v>
      </c>
      <c r="G179" s="11" t="s">
        <v>242</v>
      </c>
    </row>
    <row r="180" spans="1:7" x14ac:dyDescent="0.25">
      <c r="A180" s="11" t="s">
        <v>835</v>
      </c>
      <c r="B180" s="3">
        <v>3000000</v>
      </c>
      <c r="C180" s="11">
        <v>7</v>
      </c>
      <c r="D180" s="11">
        <f t="shared" si="8"/>
        <v>58</v>
      </c>
      <c r="E180" s="11">
        <f t="shared" si="7"/>
        <v>1</v>
      </c>
      <c r="F180" s="11">
        <f t="shared" si="5"/>
        <v>171000000</v>
      </c>
      <c r="G180" s="11" t="s">
        <v>839</v>
      </c>
    </row>
    <row r="181" spans="1:7" x14ac:dyDescent="0.25">
      <c r="A181" s="11" t="s">
        <v>849</v>
      </c>
      <c r="B181" s="3">
        <v>2000000</v>
      </c>
      <c r="C181" s="11">
        <v>8</v>
      </c>
      <c r="D181" s="11">
        <f t="shared" si="8"/>
        <v>51</v>
      </c>
      <c r="E181" s="11">
        <f t="shared" si="7"/>
        <v>1</v>
      </c>
      <c r="F181" s="11">
        <f t="shared" si="5"/>
        <v>100000000</v>
      </c>
      <c r="G181" s="11" t="s">
        <v>850</v>
      </c>
    </row>
    <row r="182" spans="1:7" x14ac:dyDescent="0.25">
      <c r="A182" s="11" t="s">
        <v>862</v>
      </c>
      <c r="B182" s="3">
        <v>-2200700</v>
      </c>
      <c r="C182" s="11">
        <v>12</v>
      </c>
      <c r="D182" s="11">
        <f t="shared" si="8"/>
        <v>43</v>
      </c>
      <c r="E182" s="11">
        <f t="shared" si="7"/>
        <v>0</v>
      </c>
      <c r="F182" s="11">
        <f t="shared" si="5"/>
        <v>-94630100</v>
      </c>
      <c r="G182" s="11" t="s">
        <v>864</v>
      </c>
    </row>
    <row r="183" spans="1:7" x14ac:dyDescent="0.25">
      <c r="A183" s="11" t="s">
        <v>872</v>
      </c>
      <c r="B183" s="3">
        <v>675087</v>
      </c>
      <c r="C183" s="11">
        <v>30</v>
      </c>
      <c r="D183" s="11">
        <f t="shared" si="8"/>
        <v>31</v>
      </c>
      <c r="E183" s="11">
        <f t="shared" si="7"/>
        <v>1</v>
      </c>
      <c r="F183" s="11">
        <f t="shared" si="5"/>
        <v>20252610</v>
      </c>
      <c r="G183" s="11" t="s">
        <v>264</v>
      </c>
    </row>
    <row r="184" spans="1:7" x14ac:dyDescent="0.25">
      <c r="A184" s="11" t="s">
        <v>910</v>
      </c>
      <c r="B184" s="3">
        <v>677000</v>
      </c>
      <c r="C184" s="11">
        <v>1</v>
      </c>
      <c r="D184" s="11">
        <f t="shared" si="8"/>
        <v>1</v>
      </c>
      <c r="E184" s="11">
        <f t="shared" si="7"/>
        <v>1</v>
      </c>
      <c r="F184" s="11">
        <f t="shared" si="5"/>
        <v>0</v>
      </c>
      <c r="G184" s="11" t="s">
        <v>401</v>
      </c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83226399</v>
      </c>
      <c r="C191" s="11"/>
      <c r="D191" s="11"/>
      <c r="E191" s="11"/>
      <c r="F191" s="29">
        <f>SUM(F2:F189)</f>
        <v>16656958522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26397715.565768622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2" zoomScaleNormal="100" workbookViewId="0">
      <selection activeCell="M51" sqref="M5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83226399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الشهدا'!B41</f>
        <v>699440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-11600000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834</v>
      </c>
      <c r="J11" s="2" t="s">
        <v>457</v>
      </c>
      <c r="K11" s="43">
        <v>220000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880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v>73900000</v>
      </c>
      <c r="G13" s="29">
        <f t="shared" si="0"/>
        <v>-2859237.8770112991</v>
      </c>
      <c r="H13" s="11" t="s">
        <v>920</v>
      </c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>
        <f>K16</f>
        <v>73545839</v>
      </c>
      <c r="G14" s="29">
        <f t="shared" si="0"/>
        <v>-526427.46121886373</v>
      </c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73545839</v>
      </c>
      <c r="L16" s="25"/>
      <c r="M16" s="11" t="s">
        <v>758</v>
      </c>
      <c r="N16" s="29">
        <f>'مسکن مریم یاران'!B126</f>
        <v>59180293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84145839</v>
      </c>
      <c r="L17" s="25"/>
      <c r="M17" s="11" t="s">
        <v>658</v>
      </c>
      <c r="N17" s="29">
        <f>سارا!D156</f>
        <v>27456618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130545839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11600000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1350000</v>
      </c>
      <c r="P22" s="29" t="s">
        <v>815</v>
      </c>
      <c r="Q22" s="29">
        <v>500000</v>
      </c>
      <c r="R22" s="11">
        <v>3</v>
      </c>
      <c r="S22" s="29">
        <f t="shared" si="4"/>
        <v>1500000</v>
      </c>
      <c r="T22" s="11" t="s">
        <v>818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817</v>
      </c>
      <c r="Q23" s="29">
        <v>-2500000</v>
      </c>
      <c r="R23" s="11">
        <v>1</v>
      </c>
      <c r="S23" s="29">
        <f t="shared" si="4"/>
        <v>-2500000</v>
      </c>
      <c r="T23" s="11" t="s">
        <v>822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909</v>
      </c>
      <c r="N24" s="29">
        <v>5500000</v>
      </c>
      <c r="P24" s="29" t="s">
        <v>823</v>
      </c>
      <c r="Q24" s="29">
        <v>-5800000</v>
      </c>
      <c r="R24" s="11">
        <v>2</v>
      </c>
      <c r="S24" s="29">
        <f t="shared" si="4"/>
        <v>-11600000</v>
      </c>
      <c r="T24" s="11" t="s">
        <v>824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827</v>
      </c>
      <c r="Q25" s="29">
        <v>-7500000</v>
      </c>
      <c r="R25" s="11">
        <v>4</v>
      </c>
      <c r="S25" s="29">
        <f t="shared" si="4"/>
        <v>-30000000</v>
      </c>
      <c r="T25" s="11" t="s">
        <v>828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835</v>
      </c>
      <c r="Q26" s="29">
        <v>-8500000</v>
      </c>
      <c r="R26" s="11">
        <v>7</v>
      </c>
      <c r="S26" s="29">
        <f>Q26*R26</f>
        <v>-59500000</v>
      </c>
      <c r="T26" s="11" t="s">
        <v>837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145086911</v>
      </c>
      <c r="P27" s="29" t="s">
        <v>849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851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872</v>
      </c>
      <c r="Q28" s="29">
        <v>-7500000</v>
      </c>
      <c r="R28" s="11">
        <v>30</v>
      </c>
      <c r="S28" s="29">
        <f t="shared" si="5"/>
        <v>-225000000</v>
      </c>
      <c r="T28" s="36" t="s">
        <v>873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910</v>
      </c>
      <c r="Q29" s="29">
        <v>-4500000</v>
      </c>
      <c r="R29" s="11">
        <v>30</v>
      </c>
      <c r="S29" s="29">
        <f t="shared" si="5"/>
        <v>-135000000</v>
      </c>
      <c r="T29" s="11" t="s">
        <v>911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801</v>
      </c>
      <c r="O33" s="48" t="s">
        <v>477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75000</v>
      </c>
      <c r="O39" s="48" t="s">
        <v>800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450000</v>
      </c>
      <c r="O40" s="48" t="s">
        <v>802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500000</v>
      </c>
      <c r="O41" s="48" t="s">
        <v>565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SUM(N34:N43)</f>
        <v>3145000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373</v>
      </c>
      <c r="F2">
        <v>1</v>
      </c>
      <c r="G2">
        <f>B2*(E2-F2)</f>
        <v>18600000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367</v>
      </c>
      <c r="F3">
        <v>1</v>
      </c>
      <c r="G3">
        <f t="shared" ref="G3:G21" si="1">B3*(E3-F3)</f>
        <v>5490000000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365</v>
      </c>
      <c r="F4">
        <v>0</v>
      </c>
      <c r="G4">
        <f t="shared" si="1"/>
        <v>-1095000000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364</v>
      </c>
      <c r="F5">
        <v>0</v>
      </c>
      <c r="G5">
        <f t="shared" si="1"/>
        <v>-1165127600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362</v>
      </c>
      <c r="F6">
        <v>0</v>
      </c>
      <c r="G6">
        <f t="shared" si="1"/>
        <v>-1086325800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360</v>
      </c>
      <c r="F7">
        <v>0</v>
      </c>
      <c r="G7">
        <f t="shared" si="1"/>
        <v>-2090124000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338</v>
      </c>
      <c r="F8">
        <v>0</v>
      </c>
      <c r="G8">
        <f t="shared" si="1"/>
        <v>18392946</v>
      </c>
    </row>
    <row r="9" spans="1:7" x14ac:dyDescent="0.25">
      <c r="A9" t="s">
        <v>817</v>
      </c>
      <c r="B9" s="3">
        <v>-80000</v>
      </c>
      <c r="C9" t="s">
        <v>829</v>
      </c>
      <c r="D9">
        <v>65</v>
      </c>
      <c r="E9">
        <f t="shared" si="0"/>
        <v>66</v>
      </c>
      <c r="F9">
        <v>1</v>
      </c>
      <c r="G9">
        <f>B9*(E9-F9)</f>
        <v>-5200000</v>
      </c>
    </row>
    <row r="10" spans="1:7" x14ac:dyDescent="0.25">
      <c r="A10" t="s">
        <v>914</v>
      </c>
      <c r="B10" s="3">
        <v>850000</v>
      </c>
      <c r="C10" t="s">
        <v>921</v>
      </c>
      <c r="D10">
        <v>1</v>
      </c>
      <c r="E10">
        <f t="shared" si="0"/>
        <v>1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866717</v>
      </c>
      <c r="G27" s="7">
        <f>SUM(G2:G21)</f>
        <v>85215546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228459.908847185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G35" sqref="G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65000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30000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5500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45000</v>
      </c>
      <c r="H32" s="59" t="s">
        <v>807</v>
      </c>
      <c r="I32" s="11">
        <v>185000</v>
      </c>
      <c r="J32" s="11" t="s">
        <v>559</v>
      </c>
    </row>
    <row r="33" spans="6:23" x14ac:dyDescent="0.25">
      <c r="G33" s="11">
        <f t="shared" si="6"/>
        <v>5500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5500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5500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11000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12000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5500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40000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5000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14000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14000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3000</v>
      </c>
      <c r="H43" s="11" t="s">
        <v>830</v>
      </c>
      <c r="I43" s="11">
        <v>227000</v>
      </c>
      <c r="J43" s="11" t="s">
        <v>831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1000</v>
      </c>
      <c r="H44" s="11" t="s">
        <v>897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230000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اسفند 96</vt:lpstr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2018-02-28T23:06:51Z</dcterms:modified>
</cp:coreProperties>
</file>