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بهمن 96" sheetId="30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</sheets>
  <calcPr calcId="145621"/>
</workbook>
</file>

<file path=xl/calcChain.xml><?xml version="1.0" encoding="utf-8"?>
<calcChain xmlns="http://schemas.openxmlformats.org/spreadsheetml/2006/main">
  <c r="G28" i="16" l="1"/>
  <c r="G29" i="16"/>
  <c r="G30" i="16"/>
  <c r="G31" i="16"/>
  <c r="G32" i="16"/>
  <c r="G33" i="16"/>
  <c r="G34" i="16"/>
  <c r="G35" i="16"/>
  <c r="G36" i="16"/>
  <c r="G37" i="16"/>
  <c r="G38" i="16"/>
  <c r="G39" i="16"/>
  <c r="G40" i="16"/>
  <c r="F21" i="16"/>
  <c r="F22" i="16"/>
  <c r="F23" i="16"/>
  <c r="F24" i="16"/>
  <c r="F25" i="16"/>
  <c r="G25" i="16" s="1"/>
  <c r="F26" i="16"/>
  <c r="G26" i="16" s="1"/>
  <c r="F27" i="16"/>
  <c r="G27" i="16" s="1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E40" i="16"/>
  <c r="E39" i="16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G24" i="16" l="1"/>
  <c r="G23" i="16"/>
  <c r="G22" i="16"/>
  <c r="G21" i="16"/>
  <c r="D190" i="15"/>
  <c r="D189" i="15" s="1"/>
  <c r="E184" i="15"/>
  <c r="E185" i="15"/>
  <c r="E186" i="15"/>
  <c r="E187" i="15"/>
  <c r="E188" i="15"/>
  <c r="E189" i="15"/>
  <c r="E190" i="15"/>
  <c r="E183" i="15"/>
  <c r="D188" i="15" l="1"/>
  <c r="F189" i="15"/>
  <c r="F190" i="15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D4" i="30"/>
  <c r="I4" i="30" s="1"/>
  <c r="H3" i="30"/>
  <c r="G3" i="30"/>
  <c r="D3" i="30"/>
  <c r="I3" i="30" s="1"/>
  <c r="D187" i="15" l="1"/>
  <c r="F188" i="15"/>
  <c r="S28" i="18"/>
  <c r="D186" i="15" l="1"/>
  <c r="F187" i="15"/>
  <c r="D141" i="20"/>
  <c r="D185" i="15" l="1"/>
  <c r="F186" i="15"/>
  <c r="F5" i="16"/>
  <c r="F3" i="16"/>
  <c r="F4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" i="16"/>
  <c r="D184" i="15" l="1"/>
  <c r="F185" i="15"/>
  <c r="S27" i="18"/>
  <c r="S29" i="18"/>
  <c r="S30" i="18"/>
  <c r="S31" i="18" s="1"/>
  <c r="S26" i="18"/>
  <c r="D140" i="20"/>
  <c r="D183" i="15" l="1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D182" i="15" l="1"/>
  <c r="D181" i="15" s="1"/>
  <c r="F183" i="15"/>
  <c r="J142" i="20"/>
  <c r="K142" i="20"/>
  <c r="I142" i="20"/>
  <c r="K141" i="20"/>
  <c r="J141" i="20"/>
  <c r="K140" i="20"/>
  <c r="J140" i="20"/>
  <c r="G43" i="10"/>
  <c r="S25" i="18" l="1"/>
  <c r="S24" i="18" l="1"/>
  <c r="S23" i="18" l="1"/>
  <c r="S22" i="18" l="1"/>
  <c r="D138" i="20" l="1"/>
  <c r="G42" i="10" l="1"/>
  <c r="N44" i="18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D180" i="15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S21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G30" i="29" s="1"/>
  <c r="D2" i="29"/>
  <c r="G2" i="28"/>
  <c r="G25" i="28" s="1"/>
  <c r="H30" i="28" s="1"/>
  <c r="D136" i="20"/>
  <c r="H2" i="30" l="1"/>
  <c r="H25" i="30" s="1"/>
  <c r="C24" i="30"/>
  <c r="D2" i="30"/>
  <c r="G2" i="30"/>
  <c r="G25" i="30" s="1"/>
  <c r="G30" i="30" s="1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S20" i="18"/>
  <c r="S19" i="18"/>
  <c r="D133" i="20" l="1"/>
  <c r="B24" i="27"/>
  <c r="G39" i="10" l="1"/>
  <c r="G41" i="10"/>
  <c r="G40" i="10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G98" i="13" l="1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D164" i="15"/>
  <c r="D163" i="15" s="1"/>
  <c r="D162" i="15" s="1"/>
  <c r="D161" i="15" s="1"/>
  <c r="D160" i="15" s="1"/>
  <c r="D159" i="15" s="1"/>
  <c r="D158" i="15" s="1"/>
  <c r="D157" i="15" s="1"/>
  <c r="D156" i="15" s="1"/>
  <c r="B191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45" i="18"/>
  <c r="N6" i="18" s="1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B105" i="13"/>
  <c r="N16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142" i="15" l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N25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42" i="16"/>
  <c r="K8" i="18" s="1"/>
  <c r="K17" i="18" s="1"/>
  <c r="B27" i="14"/>
  <c r="E21" i="14"/>
  <c r="E20" i="14" s="1"/>
  <c r="K16" i="18" l="1"/>
  <c r="F13" i="18" s="1"/>
  <c r="G13" i="18" s="1"/>
  <c r="E33" i="13"/>
  <c r="G34" i="13"/>
  <c r="I97" i="20"/>
  <c r="K97" i="20"/>
  <c r="J97" i="20"/>
  <c r="F108" i="15"/>
  <c r="C20" i="18"/>
  <c r="E19" i="14"/>
  <c r="G20" i="14"/>
  <c r="G21" i="14"/>
  <c r="G19" i="16" l="1"/>
  <c r="K18" i="18"/>
  <c r="G20" i="16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G12" i="18"/>
  <c r="E21" i="13"/>
  <c r="G22" i="13"/>
  <c r="J85" i="20"/>
  <c r="K85" i="20"/>
  <c r="I85" i="20"/>
  <c r="F96" i="15"/>
  <c r="C32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42" i="16" l="1"/>
  <c r="G45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91" i="15" l="1"/>
  <c r="F194" i="15" s="1"/>
</calcChain>
</file>

<file path=xl/sharedStrings.xml><?xml version="1.0" encoding="utf-8"?>
<sst xmlns="http://schemas.openxmlformats.org/spreadsheetml/2006/main" count="2152" uniqueCount="903">
  <si>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</si>
  <si>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</si>
  <si>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</si>
  <si>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</si>
  <si>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</si>
  <si>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</si>
  <si>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</si>
  <si>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</si>
  <si>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</si>
  <si>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</si>
  <si>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</si>
  <si>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</si>
  <si>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</si>
  <si>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</si>
  <si>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</si>
  <si>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</si>
  <si>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</si>
  <si>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</si>
  <si>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</si>
  <si>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</si>
  <si>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</si>
  <si>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</si>
  <si>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</si>
  <si>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</si>
  <si>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</si>
  <si>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</si>
  <si>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</si>
  <si>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</si>
  <si>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</si>
  <si>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</si>
  <si>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</si>
  <si>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</si>
  <si>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</si>
  <si>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</si>
  <si>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</si>
  <si>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</si>
  <si>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</si>
  <si>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</si>
  <si>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</si>
  <si>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</si>
  <si>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</si>
  <si>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</si>
  <si>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</si>
  <si>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</si>
  <si>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</si>
  <si>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</si>
  <si>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</si>
  <si>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</si>
  <si>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</si>
  <si>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</si>
  <si>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</si>
  <si>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</si>
  <si>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</si>
  <si>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</si>
  <si>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</si>
  <si>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</si>
  <si>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</si>
  <si>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</si>
  <si>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</si>
  <si>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</si>
  <si>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</si>
  <si>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</si>
  <si>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</si>
  <si>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</si>
  <si>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</si>
  <si>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</si>
  <si>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</si>
  <si>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</si>
  <si>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</si>
  <si>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</si>
  <si>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</si>
  <si>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</si>
  <si>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</si>
  <si>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</si>
  <si>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</si>
  <si>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</si>
  <si>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</si>
  <si>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</si>
  <si>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</si>
  <si>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</si>
  <si>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</si>
  <si>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</si>
  <si>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</si>
  <si>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</si>
  <si>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</si>
  <si>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</si>
  <si>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</si>
  <si>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</si>
  <si>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</si>
  <si>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</si>
  <si>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</si>
  <si>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</si>
  <si>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</si>
  <si>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</si>
  <si>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</si>
  <si>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</si>
  <si>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</si>
  <si>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</si>
  <si>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</si>
  <si>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</si>
  <si>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</si>
  <si>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</si>
  <si>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</si>
  <si>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</si>
  <si>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</si>
  <si>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</si>
  <si>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</si>
  <si>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</si>
  <si>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</si>
  <si>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</si>
  <si>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</si>
  <si>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</si>
  <si>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</si>
  <si>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</si>
  <si>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</si>
  <si>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</si>
  <si>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</si>
  <si>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</si>
  <si>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</si>
  <si>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</si>
  <si>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</si>
  <si>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</si>
  <si>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</si>
  <si>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</si>
  <si>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</si>
  <si>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</si>
  <si>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</si>
  <si>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</si>
  <si>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</si>
  <si>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</si>
  <si>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</si>
  <si>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</si>
  <si>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</si>
  <si>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</si>
  <si>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</si>
  <si>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</si>
  <si>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</si>
  <si>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</si>
  <si>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</si>
  <si>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</si>
  <si>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</si>
  <si>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</si>
  <si>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</si>
  <si>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</si>
  <si>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</si>
  <si>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</si>
  <si>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</si>
  <si>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</si>
  <si>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</si>
  <si>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</si>
  <si>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</si>
  <si>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</si>
  <si>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</si>
  <si>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</si>
  <si>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</si>
  <si>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</si>
  <si>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</si>
  <si>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</si>
  <si>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</si>
  <si>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</si>
  <si>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</si>
  <si>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</si>
  <si>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</si>
  <si>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</si>
  <si>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</si>
  <si>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</si>
  <si>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</si>
  <si>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</si>
  <si>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</si>
  <si>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</si>
  <si>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</si>
  <si>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</si>
  <si>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</si>
  <si>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</si>
  <si>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</si>
  <si>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</si>
  <si>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</si>
  <si>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</si>
  <si>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</si>
  <si>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</si>
  <si>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</si>
  <si>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</si>
  <si>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</si>
  <si>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</si>
  <si>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</si>
  <si>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</si>
  <si>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</si>
  <si>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</si>
  <si>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</si>
  <si>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</si>
  <si>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</si>
  <si>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</si>
  <si>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</si>
  <si>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</si>
  <si>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</si>
  <si>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</si>
  <si>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</si>
  <si>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</si>
  <si>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</si>
  <si>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</si>
  <si>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</si>
  <si>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</si>
  <si>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</si>
  <si>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</si>
  <si>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</si>
  <si>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</si>
  <si>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</si>
  <si>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</si>
  <si>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</si>
  <si>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</si>
  <si>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</si>
  <si>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</si>
  <si>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</si>
  <si>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</si>
  <si>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</si>
  <si>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</si>
  <si>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</si>
  <si>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</si>
  <si>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</si>
  <si>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</si>
  <si>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</si>
  <si>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</si>
  <si>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</si>
  <si>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</si>
  <si>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</si>
  <si>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</si>
  <si>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</si>
  <si>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</si>
  <si>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</si>
  <si>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</si>
  <si>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</si>
  <si>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</si>
  <si>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</si>
  <si>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</si>
  <si>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</si>
  <si>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</si>
  <si>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</si>
  <si>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</si>
  <si>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</si>
  <si>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</si>
  <si>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</si>
  <si>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</si>
  <si>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</si>
  <si>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</si>
  <si>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</si>
  <si>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</si>
  <si>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</si>
  <si>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</si>
  <si>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</si>
  <si>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</si>
  <si>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</si>
  <si>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</si>
  <si>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</si>
  <si>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</si>
  <si>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</si>
  <si>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</si>
  <si>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</si>
  <si>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</si>
  <si>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</si>
  <si>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</si>
  <si>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</si>
  <si>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</si>
  <si>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</si>
  <si>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</si>
  <si>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</si>
  <si>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</si>
  <si>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</si>
  <si>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</si>
  <si>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</si>
  <si>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</si>
  <si>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</si>
  <si>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</si>
  <si>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</si>
  <si>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</si>
  <si>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</si>
  <si>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</si>
  <si>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</si>
  <si>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</si>
  <si>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</si>
  <si>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</si>
  <si>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</si>
  <si>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</si>
  <si>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</si>
  <si>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</si>
  <si>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</si>
  <si>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</si>
  <si>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</si>
  <si>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</si>
  <si>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</si>
  <si>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</si>
  <si>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</si>
  <si>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</si>
  <si>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</si>
  <si>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</si>
  <si>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</si>
  <si>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</si>
  <si>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</si>
  <si>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</si>
  <si>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</si>
  <si>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</si>
  <si>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</si>
  <si>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</si>
  <si>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</si>
  <si>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</si>
  <si>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</si>
  <si>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</si>
  <si>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</si>
  <si>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</si>
  <si>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</si>
  <si>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</si>
  <si>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</si>
  <si>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</si>
  <si>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</si>
  <si>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</si>
  <si>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</si>
  <si>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</si>
  <si>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</si>
  <si>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</si>
  <si>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</si>
  <si>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</si>
  <si>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</si>
  <si>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</si>
  <si>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</si>
  <si>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</si>
  <si>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</si>
  <si>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</si>
  <si>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</si>
  <si>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</si>
  <si>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</si>
  <si>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</si>
  <si>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</si>
  <si>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</si>
  <si>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</si>
  <si>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</si>
  <si>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</si>
  <si>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</si>
  <si>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</si>
  <si>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</si>
  <si>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</si>
  <si>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</si>
  <si>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</si>
  <si>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</si>
  <si>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</si>
  <si>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</si>
  <si>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</si>
  <si>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</si>
  <si>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</si>
  <si>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</si>
  <si>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</si>
  <si>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</si>
  <si>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</si>
  <si>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</si>
  <si>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</si>
  <si>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</si>
  <si>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</si>
  <si>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</si>
  <si>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</si>
  <si>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</si>
  <si>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</si>
  <si>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</si>
  <si>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</si>
  <si>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</si>
  <si>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</si>
  <si>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</si>
  <si>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</si>
  <si>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</si>
  <si>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</si>
  <si>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</si>
  <si>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</si>
  <si>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</si>
  <si>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</si>
  <si>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</si>
  <si>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</si>
  <si>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</si>
  <si>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</si>
  <si>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</si>
  <si>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</si>
  <si>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</si>
  <si>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</si>
  <si>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</si>
  <si>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</si>
  <si>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</si>
  <si>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</si>
  <si>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</si>
  <si>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</si>
  <si>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</si>
  <si>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</si>
  <si>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</si>
  <si>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</si>
  <si>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</si>
  <si>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</si>
  <si>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</si>
  <si>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</si>
  <si>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</si>
  <si>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</si>
  <si>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</si>
  <si>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</si>
  <si>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</si>
  <si>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</si>
  <si>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</si>
  <si>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</si>
  <si>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</si>
  <si>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</si>
  <si>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</si>
  <si>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</si>
  <si>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</si>
  <si>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</si>
  <si>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</si>
  <si>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</si>
  <si>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</si>
  <si>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</si>
  <si>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</si>
  <si>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</si>
  <si>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</si>
  <si>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</si>
  <si>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</si>
  <si>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</si>
  <si>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</si>
  <si>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</si>
  <si>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</si>
  <si>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</si>
  <si>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</si>
  <si>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</si>
  <si>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</si>
  <si>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</si>
  <si>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</si>
  <si>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</si>
  <si>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</si>
  <si>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</si>
  <si>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</si>
  <si>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</si>
  <si>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</si>
  <si>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</si>
  <si>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</si>
  <si>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</si>
  <si>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</si>
  <si>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</si>
  <si>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</si>
  <si>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</si>
  <si>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</si>
  <si>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</si>
  <si>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</si>
  <si>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</si>
  <si>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</si>
  <si>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</si>
  <si>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</si>
  <si>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</si>
  <si>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</si>
  <si>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</si>
  <si>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</si>
  <si>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</si>
  <si>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</si>
  <si>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</si>
  <si>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</si>
  <si>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</si>
  <si>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</si>
  <si>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</si>
  <si>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</si>
  <si>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</si>
  <si>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</si>
  <si>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</si>
  <si>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</si>
  <si>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</si>
  <si>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</si>
  <si>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</si>
  <si>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</si>
  <si>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</si>
  <si>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</si>
  <si>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</si>
  <si>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</si>
  <si>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</si>
  <si>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</si>
  <si>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</si>
  <si>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</si>
  <si>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</si>
  <si>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</si>
  <si>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</si>
  <si>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</si>
  <si>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</si>
  <si>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</si>
  <si>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</si>
  <si>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</si>
  <si>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</si>
  <si>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</si>
  <si>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</si>
  <si>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</si>
  <si>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</si>
  <si>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</si>
  <si>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</si>
  <si>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</si>
  <si>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</si>
  <si>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</si>
  <si>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</si>
  <si>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</si>
  <si>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</si>
  <si>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</si>
  <si>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</si>
  <si>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</si>
  <si>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</si>
  <si>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</si>
  <si>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</si>
  <si>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</si>
  <si>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</si>
  <si>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</si>
  <si>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</si>
  <si>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</si>
  <si>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</si>
  <si>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</si>
  <si>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</si>
  <si>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</si>
  <si>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</si>
  <si>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</si>
  <si>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</si>
  <si>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</si>
  <si>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</si>
  <si>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</si>
  <si>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</si>
  <si>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</si>
  <si>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</si>
  <si>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</si>
  <si>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</si>
  <si>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</si>
  <si>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</si>
  <si>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</si>
  <si>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</si>
  <si>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</si>
  <si>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</si>
  <si>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</si>
  <si>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</si>
  <si>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</si>
  <si>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</si>
  <si>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</si>
  <si>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</si>
  <si>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</si>
  <si>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</si>
  <si>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</si>
  <si>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</si>
  <si>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</si>
  <si>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</si>
  <si>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</si>
  <si>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</si>
  <si>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</si>
  <si>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</si>
  <si>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</si>
  <si>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</si>
  <si>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</si>
  <si>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</si>
  <si>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</si>
  <si>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</si>
  <si>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</si>
  <si>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</si>
  <si>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</si>
  <si>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</si>
  <si>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</si>
  <si>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</si>
  <si>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</si>
  <si>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</si>
  <si>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</si>
  <si>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</si>
  <si>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</si>
  <si>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</si>
  <si>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</si>
  <si>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</si>
  <si>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</si>
  <si>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</si>
  <si>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</si>
  <si>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</si>
  <si>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</si>
  <si>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</si>
  <si>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</si>
  <si>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</si>
  <si>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</si>
  <si>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</si>
  <si>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</si>
  <si>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</si>
  <si>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</si>
  <si>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</si>
  <si>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</si>
  <si>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</si>
  <si>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</si>
  <si>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</si>
  <si>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</si>
  <si>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</si>
  <si>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</si>
  <si>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</si>
  <si>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</si>
  <si>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</si>
  <si>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</si>
  <si>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</si>
  <si>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</si>
  <si>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</si>
  <si>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</si>
  <si>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</si>
  <si>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</si>
  <si>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</si>
  <si>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</si>
  <si>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</si>
  <si>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</si>
  <si>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</si>
  <si>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</si>
  <si>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</si>
  <si>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</si>
  <si>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</si>
  <si>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</si>
  <si>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</si>
  <si>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</si>
  <si>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</si>
  <si>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</si>
  <si>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</si>
  <si>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</si>
  <si>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</si>
  <si>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</si>
  <si>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</si>
  <si>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</si>
  <si>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</si>
  <si>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</si>
  <si>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</si>
  <si>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</si>
  <si>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</si>
  <si>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</si>
  <si>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</si>
  <si>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</si>
  <si>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</si>
  <si>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</si>
  <si>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</si>
  <si>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</si>
  <si>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</si>
  <si>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</si>
  <si>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</si>
  <si>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</si>
  <si>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</si>
  <si>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</si>
  <si>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</si>
  <si>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</si>
  <si>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</si>
  <si>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</si>
  <si>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</si>
  <si>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</si>
  <si>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</si>
  <si>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</si>
  <si>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</si>
  <si>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</si>
  <si>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</si>
  <si>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</si>
  <si>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</si>
  <si>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</si>
  <si>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</si>
  <si>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</si>
  <si>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</si>
  <si>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</si>
  <si>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</si>
  <si>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</si>
  <si>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</si>
  <si>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</si>
  <si>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</si>
  <si>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</si>
  <si>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</si>
  <si>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</si>
  <si>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</si>
  <si>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</si>
  <si>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</si>
  <si>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</si>
  <si>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</si>
  <si>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</si>
  <si>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</si>
  <si>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</si>
  <si>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</si>
  <si>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</si>
  <si>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</si>
  <si>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</si>
  <si>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</si>
  <si>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</si>
  <si>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</si>
  <si>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</si>
  <si>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</si>
  <si>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</si>
  <si>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</si>
  <si>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</si>
  <si>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</si>
  <si>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</si>
  <si>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</si>
  <si>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</si>
  <si>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</si>
  <si>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</si>
  <si>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</si>
  <si>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</si>
  <si>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</si>
  <si>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</si>
  <si>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</si>
  <si>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</si>
  <si>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</si>
  <si>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</si>
  <si>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</si>
  <si>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</si>
  <si>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</si>
  <si>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</si>
  <si>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</si>
  <si>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</si>
  <si>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</si>
  <si>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</si>
  <si>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</si>
  <si>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</si>
  <si>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</si>
  <si>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</si>
  <si>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</si>
  <si>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</si>
  <si>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</si>
  <si>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</si>
  <si>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</si>
  <si>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</si>
  <si>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</si>
  <si>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</si>
  <si>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</si>
  <si>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</si>
  <si>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</si>
  <si>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</si>
  <si>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</si>
  <si>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</si>
  <si>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</si>
  <si>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</si>
  <si>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</si>
  <si>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</si>
  <si>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</si>
  <si>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</si>
  <si>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</si>
  <si>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</si>
  <si>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</si>
  <si>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</si>
  <si>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</si>
  <si>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</si>
  <si>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</si>
  <si>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</si>
  <si>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</si>
  <si>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</si>
  <si>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</si>
  <si>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</si>
  <si>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</si>
  <si>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</si>
  <si>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</si>
  <si>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</si>
  <si>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</si>
  <si>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</si>
  <si>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</si>
  <si>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</si>
  <si>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</si>
  <si>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</si>
  <si>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</si>
  <si>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</si>
  <si>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</si>
  <si>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</si>
  <si>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</si>
  <si>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</si>
  <si>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</si>
  <si>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</si>
  <si>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</si>
  <si>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</si>
  <si>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</si>
  <si>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</si>
  <si>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</si>
  <si>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</si>
  <si>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</si>
  <si>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</si>
  <si>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</si>
  <si>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</si>
  <si>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</si>
  <si>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</si>
  <si>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</si>
  <si>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</si>
  <si>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</si>
  <si>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</si>
  <si>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</si>
  <si>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</si>
  <si>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</si>
  <si>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</si>
  <si>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</si>
  <si>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</si>
  <si>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</si>
  <si>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</si>
  <si>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</si>
  <si>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</si>
  <si>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</si>
  <si>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</si>
  <si>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</si>
  <si>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</si>
  <si>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</si>
  <si>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</si>
  <si>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</si>
  <si>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</si>
  <si>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</si>
  <si>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</si>
  <si>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</si>
  <si>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</si>
  <si>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</si>
  <si>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</si>
  <si>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</si>
  <si>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</si>
  <si>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</si>
  <si>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</si>
  <si>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</si>
  <si>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</si>
  <si>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سنسور فشار روغن کنار فیلتر روغن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</si>
  <si>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</si>
  <si>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</si>
  <si>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</si>
  <si>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</si>
  <si>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</si>
  <si>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</si>
  <si>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</si>
  <si>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</si>
  <si>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</si>
  <si>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</si>
  <si>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</si>
  <si>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</si>
  <si>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</si>
  <si>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</si>
  <si>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</si>
  <si>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</si>
  <si>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</si>
  <si>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</si>
  <si>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</si>
  <si>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</si>
  <si>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</si>
  <si>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</si>
  <si>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</si>
  <si>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</si>
  <si>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</si>
  <si>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</si>
  <si>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</si>
  <si>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</si>
  <si>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</si>
  <si>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</si>
  <si>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</si>
  <si>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</si>
  <si>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</si>
  <si>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</si>
  <si>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</si>
  <si>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</si>
  <si>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</si>
  <si>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</si>
  <si>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</si>
  <si>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</si>
  <si>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</si>
  <si>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سود جزیی ماههای گذشته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</si>
  <si>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</si>
  <si>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</si>
  <si>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</si>
  <si>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</si>
  <si>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</si>
  <si>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</si>
  <si>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</si>
  <si>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</si>
  <si>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</si>
  <si>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</si>
  <si>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</si>
  <si>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</si>
  <si>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</si>
  <si>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</si>
  <si>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</si>
  <si>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</si>
  <si>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</si>
  <si>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</si>
  <si>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</si>
  <si>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</si>
  <si>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</si>
  <si>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</si>
  <si>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</si>
  <si>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</si>
  <si>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</si>
  <si>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</si>
  <si>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</si>
  <si>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</si>
  <si>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</si>
  <si>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</si>
  <si>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</si>
  <si>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</si>
  <si>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</si>
  <si>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</si>
  <si>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</si>
  <si>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</si>
  <si>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</si>
  <si>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</si>
  <si>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</si>
  <si>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</si>
  <si>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</si>
  <si>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</si>
  <si>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</si>
  <si>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</si>
  <si>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</si>
  <si>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</si>
  <si>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</si>
  <si>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</si>
  <si>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</si>
  <si>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</si>
  <si>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</si>
  <si>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</si>
  <si>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</si>
  <si>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</si>
  <si>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</si>
  <si>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 xml:space="preserve">شیر خشک </t>
  </si>
  <si>
    <t>18/11/1396</t>
  </si>
  <si>
    <t xml:space="preserve"> معاینه فنی</t>
  </si>
  <si>
    <t>شیشه جلو 206</t>
  </si>
  <si>
    <t>مانیتور ال جی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</si>
</sst>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F36" sqref="F36"/>
    </sheetView>
  </sheetViews>
  <sheetFormatPr defaultRowHeight="15" x14ac:dyDescent="0.25"/>
  <cols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831</v>
      </c>
      <c r="B2" s="3">
        <f>'دی 96'!B24</f>
        <v>35873635</v>
      </c>
      <c r="C2" s="1">
        <f>'دی 96'!C24</f>
        <v>9416750</v>
      </c>
      <c r="D2" s="3">
        <f>B2-C2</f>
        <v>26456885</v>
      </c>
      <c r="E2" s="2" t="s">
        <v>59</v>
      </c>
      <c r="F2">
        <v>30</v>
      </c>
      <c r="G2">
        <f>B2*F2</f>
        <v>1076209050</v>
      </c>
      <c r="H2">
        <f>C2*F2</f>
        <v>282502500</v>
      </c>
      <c r="I2">
        <f>D2*F2</f>
        <v>793706550</v>
      </c>
    </row>
    <row r="3" spans="1:17" x14ac:dyDescent="0.25">
      <c r="A3" s="20" t="s">
        <v>836</v>
      </c>
      <c r="B3" s="18">
        <v>0</v>
      </c>
      <c r="C3" s="18">
        <v>0</v>
      </c>
      <c r="D3" s="43">
        <f t="shared" ref="D3:D22" si="0">B3-C3</f>
        <v>0</v>
      </c>
      <c r="E3" s="20" t="s">
        <v>837</v>
      </c>
      <c r="F3">
        <v>0</v>
      </c>
      <c r="G3">
        <f t="shared" ref="G3:G23" si="1">B3*F3</f>
        <v>0</v>
      </c>
      <c r="H3">
        <f t="shared" ref="H3:H23" si="2">C3*F3</f>
        <v>0</v>
      </c>
      <c r="I3">
        <f t="shared" ref="I3:I23" si="3">D3*F3</f>
        <v>0</v>
      </c>
    </row>
    <row r="4" spans="1:17" x14ac:dyDescent="0.25">
      <c r="A4" s="20" t="s">
        <v>858</v>
      </c>
      <c r="B4" s="18">
        <v>0</v>
      </c>
      <c r="C4" s="18">
        <v>0</v>
      </c>
      <c r="D4" s="3">
        <f t="shared" si="0"/>
        <v>0</v>
      </c>
      <c r="E4" s="11" t="s">
        <v>859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770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9416750</v>
      </c>
      <c r="D24" s="3">
        <f>SUM(D2:D22)</f>
        <v>26456885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282502500</v>
      </c>
      <c r="I25" s="18">
        <f>SUM(I2:I23)</f>
        <v>793706550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71111922</v>
      </c>
      <c r="E30" s="41" t="s">
        <v>95</v>
      </c>
      <c r="G30" s="18">
        <f>G25*100000/365000000</f>
        <v>294851.79452054796</v>
      </c>
      <c r="H30" s="18">
        <f>G30*H25/G25</f>
        <v>77397.945205479453</v>
      </c>
      <c r="I30" s="18">
        <f>G30*I25/G25</f>
        <v>217453.84931506851</v>
      </c>
      <c r="O30">
        <v>27</v>
      </c>
      <c r="P30">
        <v>3</v>
      </c>
      <c r="Q30">
        <v>4</v>
      </c>
    </row>
    <row r="31" spans="1:17" x14ac:dyDescent="0.25">
      <c r="D31" s="42">
        <v>0</v>
      </c>
      <c r="E31" s="54"/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0</v>
      </c>
      <c r="E32" s="41"/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414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415</v>
      </c>
      <c r="B6" s="18">
        <v>3000000</v>
      </c>
      <c r="C6" s="18">
        <v>3000000</v>
      </c>
      <c r="D6" s="3">
        <f t="shared" si="0"/>
        <v>0</v>
      </c>
      <c r="E6" s="19" t="s">
        <v>413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344</v>
      </c>
      <c r="B7" s="18">
        <v>1120000</v>
      </c>
      <c r="C7" s="18">
        <v>1120000</v>
      </c>
      <c r="D7" s="3">
        <f t="shared" si="0"/>
        <v>0</v>
      </c>
      <c r="E7" s="19" t="s">
        <v>413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-3000000</v>
      </c>
      <c r="C8" s="18">
        <v>0</v>
      </c>
      <c r="D8" s="3">
        <f t="shared" si="0"/>
        <v>-3000000</v>
      </c>
      <c r="E8" s="19" t="s">
        <v>345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406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330</v>
      </c>
    </row>
    <row r="39" spans="4:5" x14ac:dyDescent="0.25">
      <c r="D39" s="7">
        <v>200000</v>
      </c>
      <c r="E39" t="s">
        <v>340</v>
      </c>
    </row>
    <row r="40" spans="4:5" x14ac:dyDescent="0.25">
      <c r="D40" s="7">
        <v>73500</v>
      </c>
      <c r="E40" t="s">
        <v>341</v>
      </c>
    </row>
    <row r="41" spans="4:5" x14ac:dyDescent="0.25">
      <c r="D41" s="7">
        <v>-67000</v>
      </c>
      <c r="E41" t="s">
        <v>342</v>
      </c>
    </row>
    <row r="42" spans="4:5" x14ac:dyDescent="0.25">
      <c r="D42" s="7">
        <v>9000000</v>
      </c>
      <c r="E42" t="s">
        <v>343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404</v>
      </c>
      <c r="B3" s="18">
        <v>90494</v>
      </c>
      <c r="C3" s="18">
        <v>75115</v>
      </c>
      <c r="D3" s="3">
        <f t="shared" ref="D3:D22" si="0">B3-C3</f>
        <v>15379</v>
      </c>
      <c r="E3" s="23" t="s">
        <v>401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410</v>
      </c>
      <c r="B4" s="18">
        <v>-1700700</v>
      </c>
      <c r="C4" s="18">
        <v>0</v>
      </c>
      <c r="D4" s="3">
        <f t="shared" si="0"/>
        <v>-1700700</v>
      </c>
      <c r="E4" s="20" t="s">
        <v>416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428</v>
      </c>
      <c r="B5" s="18">
        <v>-1000500</v>
      </c>
      <c r="C5" s="18">
        <v>0</v>
      </c>
      <c r="D5" s="3">
        <f t="shared" si="0"/>
        <v>-1000500</v>
      </c>
      <c r="E5" s="20" t="s">
        <v>429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440</v>
      </c>
      <c r="B6" s="18">
        <v>20000000</v>
      </c>
      <c r="C6" s="18">
        <v>0</v>
      </c>
      <c r="D6" s="3">
        <f t="shared" si="0"/>
        <v>20000000</v>
      </c>
      <c r="E6" s="19" t="s">
        <v>441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407</v>
      </c>
      <c r="G31" s="9" t="s">
        <v>409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408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417</v>
      </c>
    </row>
    <row r="34" spans="4:7" x14ac:dyDescent="0.25">
      <c r="D34" s="42">
        <v>595000</v>
      </c>
      <c r="E34" s="41" t="s">
        <v>418</v>
      </c>
    </row>
    <row r="35" spans="4:7" x14ac:dyDescent="0.25">
      <c r="D35" s="42">
        <v>-1210000</v>
      </c>
      <c r="E35" s="41" t="s">
        <v>419</v>
      </c>
    </row>
    <row r="36" spans="4:7" x14ac:dyDescent="0.25">
      <c r="D36" s="42">
        <v>-22000000</v>
      </c>
      <c r="E36" s="40" t="s">
        <v>420</v>
      </c>
    </row>
    <row r="37" spans="4:7" x14ac:dyDescent="0.25">
      <c r="D37" s="42">
        <v>3000000</v>
      </c>
      <c r="E37" s="41" t="s">
        <v>421</v>
      </c>
    </row>
    <row r="38" spans="4:7" x14ac:dyDescent="0.25">
      <c r="D38" s="7">
        <v>3000000</v>
      </c>
      <c r="E38" s="41" t="s">
        <v>424</v>
      </c>
      <c r="G38">
        <f>G25*11/36500</f>
        <v>198245.23852054795</v>
      </c>
    </row>
    <row r="39" spans="4:7" x14ac:dyDescent="0.25">
      <c r="D39" s="7">
        <v>-6000000</v>
      </c>
      <c r="E39" s="41" t="s">
        <v>434</v>
      </c>
    </row>
    <row r="40" spans="4:7" x14ac:dyDescent="0.25">
      <c r="D40" s="7">
        <v>6000000</v>
      </c>
      <c r="E40" s="41" t="s">
        <v>438</v>
      </c>
    </row>
    <row r="41" spans="4:7" x14ac:dyDescent="0.25">
      <c r="D41" s="7">
        <v>120000</v>
      </c>
      <c r="E41" s="41" t="s">
        <v>439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446</v>
      </c>
    </row>
    <row r="44" spans="4:7" x14ac:dyDescent="0.25">
      <c r="D44" s="7">
        <v>50000</v>
      </c>
      <c r="E44" s="41" t="s">
        <v>458</v>
      </c>
    </row>
    <row r="45" spans="4:7" x14ac:dyDescent="0.25">
      <c r="D45" s="7">
        <v>-102000</v>
      </c>
      <c r="E45" s="41" t="s">
        <v>464</v>
      </c>
    </row>
    <row r="46" spans="4:7" x14ac:dyDescent="0.25">
      <c r="D46" s="7">
        <v>660000</v>
      </c>
      <c r="E46" s="41" t="s">
        <v>465</v>
      </c>
    </row>
    <row r="47" spans="4:7" x14ac:dyDescent="0.25">
      <c r="D47" s="7">
        <v>1000000</v>
      </c>
      <c r="E47" s="41" t="s">
        <v>468</v>
      </c>
    </row>
    <row r="48" spans="4:7" x14ac:dyDescent="0.25">
      <c r="D48" s="7">
        <v>-509000</v>
      </c>
      <c r="E48" s="41" t="s">
        <v>469</v>
      </c>
    </row>
    <row r="49" spans="4:5" x14ac:dyDescent="0.25">
      <c r="D49" s="7">
        <v>-168500</v>
      </c>
      <c r="E49" s="41" t="s">
        <v>470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1" activePane="bottomLeft" state="frozen"/>
      <selection pane="bottomLeft" activeCell="F143" sqref="F1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484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485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2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414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415</v>
      </c>
      <c r="B104" s="18">
        <v>3000000</v>
      </c>
      <c r="C104" s="18">
        <v>3000000</v>
      </c>
      <c r="D104" s="3">
        <f t="shared" si="12"/>
        <v>0</v>
      </c>
      <c r="E104" s="19" t="s">
        <v>413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344</v>
      </c>
      <c r="B105" s="18">
        <v>1120000</v>
      </c>
      <c r="C105" s="18">
        <v>1120000</v>
      </c>
      <c r="D105" s="3">
        <f t="shared" si="12"/>
        <v>0</v>
      </c>
      <c r="E105" s="19" t="s">
        <v>413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344</v>
      </c>
      <c r="B106" s="18">
        <v>-3000000</v>
      </c>
      <c r="C106" s="18">
        <v>0</v>
      </c>
      <c r="D106" s="3">
        <f t="shared" si="12"/>
        <v>-3000000</v>
      </c>
      <c r="E106" s="19" t="s">
        <v>345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404</v>
      </c>
      <c r="B107" s="18">
        <v>90494</v>
      </c>
      <c r="C107" s="18">
        <v>75115</v>
      </c>
      <c r="D107" s="3">
        <f t="shared" si="12"/>
        <v>15379</v>
      </c>
      <c r="E107" s="23" t="s">
        <v>401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410</v>
      </c>
      <c r="B108" s="18">
        <v>-1700700</v>
      </c>
      <c r="C108" s="18">
        <v>0</v>
      </c>
      <c r="D108" s="3">
        <f t="shared" si="12"/>
        <v>-1700700</v>
      </c>
      <c r="E108" s="20" t="s">
        <v>416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428</v>
      </c>
      <c r="B109" s="18">
        <v>-1000500</v>
      </c>
      <c r="C109" s="18">
        <v>0</v>
      </c>
      <c r="D109" s="3">
        <f t="shared" si="12"/>
        <v>-1000500</v>
      </c>
      <c r="E109" s="20" t="s">
        <v>429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440</v>
      </c>
      <c r="B110" s="18">
        <v>20000000</v>
      </c>
      <c r="C110" s="18">
        <v>0</v>
      </c>
      <c r="D110" s="3">
        <f t="shared" si="12"/>
        <v>20000000</v>
      </c>
      <c r="E110" s="19" t="s">
        <v>441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491</v>
      </c>
      <c r="B111" s="39">
        <v>174678</v>
      </c>
      <c r="C111" s="39">
        <v>87363</v>
      </c>
      <c r="D111" s="35">
        <f t="shared" si="12"/>
        <v>87315</v>
      </c>
      <c r="E111" s="23" t="s">
        <v>474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496</v>
      </c>
      <c r="B112" s="18">
        <v>-28400000</v>
      </c>
      <c r="C112" s="18">
        <v>0</v>
      </c>
      <c r="D112" s="3">
        <f t="shared" si="12"/>
        <v>-28400000</v>
      </c>
      <c r="E112" s="20" t="s">
        <v>497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510</v>
      </c>
      <c r="B113" s="39">
        <v>163040</v>
      </c>
      <c r="C113" s="39">
        <v>122511</v>
      </c>
      <c r="D113" s="35">
        <f t="shared" si="12"/>
        <v>40529</v>
      </c>
      <c r="E113" s="5" t="s">
        <v>511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510</v>
      </c>
      <c r="B114" s="18">
        <v>-5700</v>
      </c>
      <c r="C114" s="18">
        <v>-2500</v>
      </c>
      <c r="D114" s="3">
        <f t="shared" si="12"/>
        <v>-3200</v>
      </c>
      <c r="E114" s="19" t="s">
        <v>513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527</v>
      </c>
      <c r="B115" s="18">
        <v>0</v>
      </c>
      <c r="C115" s="18">
        <v>500000</v>
      </c>
      <c r="D115" s="3">
        <f t="shared" si="12"/>
        <v>-500000</v>
      </c>
      <c r="E115" s="19" t="s">
        <v>528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533</v>
      </c>
      <c r="B116" s="18">
        <v>-160000</v>
      </c>
      <c r="C116" s="18">
        <v>0</v>
      </c>
      <c r="D116" s="18">
        <f t="shared" si="12"/>
        <v>-160000</v>
      </c>
      <c r="E116" s="11" t="s">
        <v>534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551</v>
      </c>
      <c r="B117" s="39">
        <v>1480</v>
      </c>
      <c r="C117" s="39">
        <v>106941</v>
      </c>
      <c r="D117" s="39">
        <f t="shared" si="12"/>
        <v>-105461</v>
      </c>
      <c r="E117" s="23" t="s">
        <v>552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579</v>
      </c>
      <c r="B118" s="18">
        <v>39399500</v>
      </c>
      <c r="C118" s="18">
        <v>0</v>
      </c>
      <c r="D118" s="18">
        <f t="shared" si="12"/>
        <v>39399500</v>
      </c>
      <c r="E118" s="11" t="s">
        <v>581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585</v>
      </c>
      <c r="B119" s="39">
        <v>95521</v>
      </c>
      <c r="C119" s="39">
        <v>110054</v>
      </c>
      <c r="D119" s="39">
        <f t="shared" si="12"/>
        <v>-14533</v>
      </c>
      <c r="E119" s="23" t="s">
        <v>590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596</v>
      </c>
      <c r="B120" s="18">
        <v>2000000</v>
      </c>
      <c r="C120" s="18">
        <v>0</v>
      </c>
      <c r="D120" s="18">
        <f t="shared" si="12"/>
        <v>2000000</v>
      </c>
      <c r="E120" s="11" t="s">
        <v>597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624</v>
      </c>
      <c r="B121" s="18">
        <v>2600000</v>
      </c>
      <c r="C121" s="18">
        <v>0</v>
      </c>
      <c r="D121" s="18">
        <f t="shared" si="12"/>
        <v>2600000</v>
      </c>
      <c r="E121" s="11" t="s">
        <v>625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628</v>
      </c>
      <c r="B122" s="39">
        <v>384551</v>
      </c>
      <c r="C122" s="39">
        <v>110908</v>
      </c>
      <c r="D122" s="39">
        <f t="shared" si="12"/>
        <v>273643</v>
      </c>
      <c r="E122" s="23" t="s">
        <v>629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637</v>
      </c>
      <c r="B123" s="18">
        <v>0</v>
      </c>
      <c r="C123" s="18">
        <v>800000</v>
      </c>
      <c r="D123" s="18">
        <f t="shared" si="12"/>
        <v>-800000</v>
      </c>
      <c r="E123" s="11" t="s">
        <v>638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655</v>
      </c>
      <c r="B124" s="18">
        <v>-3000000</v>
      </c>
      <c r="C124" s="18">
        <v>0</v>
      </c>
      <c r="D124" s="18">
        <f t="shared" si="12"/>
        <v>-3000000</v>
      </c>
      <c r="E124" s="11" t="s">
        <v>657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631</v>
      </c>
      <c r="B125" s="18">
        <v>400710</v>
      </c>
      <c r="C125" s="18">
        <v>118875</v>
      </c>
      <c r="D125" s="18">
        <f t="shared" si="12"/>
        <v>281835</v>
      </c>
      <c r="E125" s="11" t="s">
        <v>670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631</v>
      </c>
      <c r="B126" s="18">
        <v>42000000</v>
      </c>
      <c r="C126" s="18">
        <v>0</v>
      </c>
      <c r="D126" s="18">
        <f t="shared" si="12"/>
        <v>42000000</v>
      </c>
      <c r="E126" s="11" t="s">
        <v>498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695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632</v>
      </c>
      <c r="B128" s="18">
        <v>771374</v>
      </c>
      <c r="C128" s="18">
        <v>120697</v>
      </c>
      <c r="D128" s="18">
        <f t="shared" si="12"/>
        <v>650677</v>
      </c>
      <c r="E128" s="11" t="s">
        <v>697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707</v>
      </c>
      <c r="B129" s="18">
        <v>2500000</v>
      </c>
      <c r="C129" s="18">
        <v>0</v>
      </c>
      <c r="D129" s="18">
        <f t="shared" si="12"/>
        <v>2500000</v>
      </c>
      <c r="E129" s="11" t="s">
        <v>708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723</v>
      </c>
      <c r="B130" s="18">
        <v>-1000000</v>
      </c>
      <c r="C130" s="18">
        <v>-1000000</v>
      </c>
      <c r="D130" s="18">
        <f t="shared" si="12"/>
        <v>0</v>
      </c>
      <c r="E130" s="11" t="s">
        <v>745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727</v>
      </c>
      <c r="B131" s="18">
        <v>-50000000</v>
      </c>
      <c r="C131" s="18">
        <v>0</v>
      </c>
      <c r="D131" s="18">
        <f t="shared" si="12"/>
        <v>-50000000</v>
      </c>
      <c r="E131" s="11" t="s">
        <v>728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633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753</v>
      </c>
      <c r="B133" s="18">
        <v>-1210700</v>
      </c>
      <c r="C133" s="18">
        <v>0</v>
      </c>
      <c r="D133" s="18">
        <f t="shared" si="12"/>
        <v>-1210700</v>
      </c>
      <c r="E133" s="11" t="s">
        <v>754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770</v>
      </c>
      <c r="B134" s="18">
        <v>-65000</v>
      </c>
      <c r="C134" s="18">
        <v>0</v>
      </c>
      <c r="D134" s="18">
        <f t="shared" si="12"/>
        <v>-65000</v>
      </c>
      <c r="E134" s="11" t="s">
        <v>773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770</v>
      </c>
      <c r="B135" s="18">
        <v>-32300</v>
      </c>
      <c r="C135" s="18">
        <v>0</v>
      </c>
      <c r="D135" s="18">
        <f t="shared" si="12"/>
        <v>-32300</v>
      </c>
      <c r="E135" s="11" t="s">
        <v>774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781</v>
      </c>
      <c r="B136" s="18">
        <v>-1000000</v>
      </c>
      <c r="C136" s="18">
        <v>-1000000</v>
      </c>
      <c r="D136" s="18">
        <f t="shared" si="12"/>
        <v>0</v>
      </c>
      <c r="E136" s="11" t="s">
        <v>782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634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810</v>
      </c>
      <c r="B138" s="18">
        <v>-1000500</v>
      </c>
      <c r="C138" s="18">
        <v>-1000500</v>
      </c>
      <c r="D138" s="18">
        <f t="shared" si="12"/>
        <v>0</v>
      </c>
      <c r="E138" s="11" t="s">
        <v>811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831</v>
      </c>
      <c r="B139" s="18">
        <v>282240</v>
      </c>
      <c r="C139" s="18">
        <v>88807</v>
      </c>
      <c r="D139" s="18">
        <f t="shared" si="12"/>
        <v>193433</v>
      </c>
      <c r="E139" s="11" t="s">
        <v>834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836</v>
      </c>
      <c r="B140" s="18">
        <v>1500000</v>
      </c>
      <c r="C140" s="18">
        <v>0</v>
      </c>
      <c r="D140" s="18">
        <f t="shared" si="12"/>
        <v>1500000</v>
      </c>
      <c r="E140" s="11" t="s">
        <v>837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860</v>
      </c>
      <c r="B141" s="18">
        <v>0</v>
      </c>
      <c r="C141" s="18">
        <v>-1000000</v>
      </c>
      <c r="D141" s="18">
        <f t="shared" si="12"/>
        <v>1000000</v>
      </c>
      <c r="E141" s="11" t="s">
        <v>859</v>
      </c>
      <c r="F141" s="11">
        <v>14</v>
      </c>
      <c r="G141" s="36">
        <f t="shared" si="17"/>
        <v>14</v>
      </c>
      <c r="H141" s="11">
        <f t="shared" si="14"/>
        <v>0</v>
      </c>
      <c r="I141" s="11">
        <f t="shared" si="13"/>
        <v>0</v>
      </c>
      <c r="J141" s="11">
        <f t="shared" si="15"/>
        <v>-14000000</v>
      </c>
      <c r="K141" s="11">
        <f t="shared" si="16"/>
        <v>14000000</v>
      </c>
    </row>
    <row r="142" spans="1:13" x14ac:dyDescent="0.25">
      <c r="A142" s="11" t="s">
        <v>873</v>
      </c>
      <c r="B142" s="18">
        <v>291225</v>
      </c>
      <c r="C142" s="18">
        <v>81115</v>
      </c>
      <c r="D142" s="18">
        <f t="shared" si="12"/>
        <v>210110</v>
      </c>
      <c r="E142" s="11" t="s">
        <v>879</v>
      </c>
      <c r="F142" s="11">
        <v>1</v>
      </c>
      <c r="G142" s="36">
        <f t="shared" si="17"/>
        <v>1</v>
      </c>
      <c r="H142" s="11">
        <f t="shared" si="14"/>
        <v>1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3" x14ac:dyDescent="0.25">
      <c r="A143" s="11"/>
      <c r="B143" s="18"/>
      <c r="C143" s="18"/>
      <c r="D143" s="18"/>
      <c r="E143" s="11"/>
      <c r="F143" s="11"/>
      <c r="G143" s="36">
        <f t="shared" si="1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  <c r="M143" t="s">
        <v>25</v>
      </c>
    </row>
    <row r="144" spans="1:13" x14ac:dyDescent="0.25">
      <c r="A144" s="11"/>
      <c r="B144" s="18"/>
      <c r="C144" s="18"/>
      <c r="D144" s="18"/>
      <c r="E144" s="11"/>
      <c r="F144" s="11"/>
      <c r="G144" s="36">
        <f t="shared" si="17"/>
        <v>0</v>
      </c>
      <c r="H144" s="11">
        <f t="shared" si="14"/>
        <v>0</v>
      </c>
      <c r="I144" s="11">
        <f t="shared" si="13"/>
        <v>0</v>
      </c>
      <c r="J144" s="11">
        <f t="shared" si="15"/>
        <v>0</v>
      </c>
      <c r="K144" s="11">
        <f t="shared" si="16"/>
        <v>0</v>
      </c>
    </row>
    <row r="145" spans="1:11" x14ac:dyDescent="0.25">
      <c r="A145" s="11"/>
      <c r="B145" s="18"/>
      <c r="C145" s="18"/>
      <c r="D145" s="18"/>
      <c r="E145" s="11"/>
      <c r="F145" s="11"/>
      <c r="G145" s="36">
        <f t="shared" si="17"/>
        <v>0</v>
      </c>
      <c r="H145" s="11">
        <f t="shared" si="14"/>
        <v>0</v>
      </c>
      <c r="I145" s="11">
        <f t="shared" si="13"/>
        <v>0</v>
      </c>
      <c r="J145" s="11">
        <f t="shared" si="15"/>
        <v>0</v>
      </c>
      <c r="K145" s="11">
        <f t="shared" si="16"/>
        <v>0</v>
      </c>
    </row>
    <row r="146" spans="1:11" x14ac:dyDescent="0.25">
      <c r="A146" s="11"/>
      <c r="B146" s="18"/>
      <c r="C146" s="18"/>
      <c r="D146" s="18"/>
      <c r="E146" s="11"/>
      <c r="F146" s="11"/>
      <c r="G146" s="36">
        <f t="shared" si="17"/>
        <v>0</v>
      </c>
      <c r="H146" s="11">
        <f t="shared" si="14"/>
        <v>0</v>
      </c>
      <c r="I146" s="11">
        <f t="shared" si="13"/>
        <v>0</v>
      </c>
      <c r="J146" s="11">
        <f t="shared" si="15"/>
        <v>0</v>
      </c>
      <c r="K146" s="11">
        <f t="shared" si="16"/>
        <v>0</v>
      </c>
    </row>
    <row r="147" spans="1:11" x14ac:dyDescent="0.25">
      <c r="A147" s="11"/>
      <c r="B147" s="18"/>
      <c r="C147" s="18"/>
      <c r="D147" s="18"/>
      <c r="E147" s="11"/>
      <c r="F147" s="11"/>
      <c r="G147" s="36">
        <f t="shared" si="17"/>
        <v>0</v>
      </c>
      <c r="H147" s="11">
        <f t="shared" si="14"/>
        <v>0</v>
      </c>
      <c r="I147" s="11">
        <f t="shared" si="13"/>
        <v>0</v>
      </c>
      <c r="J147" s="11">
        <f t="shared" si="15"/>
        <v>0</v>
      </c>
      <c r="K147" s="11">
        <f t="shared" si="16"/>
        <v>0</v>
      </c>
    </row>
    <row r="148" spans="1:11" x14ac:dyDescent="0.25">
      <c r="A148" s="11" t="s">
        <v>25</v>
      </c>
      <c r="B148" s="18"/>
      <c r="C148" s="18"/>
      <c r="D148" s="18"/>
      <c r="E148" s="11"/>
      <c r="F148" s="11"/>
      <c r="G148" s="36">
        <f t="shared" si="17"/>
        <v>0</v>
      </c>
      <c r="H148" s="11">
        <f t="shared" si="14"/>
        <v>0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/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/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/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/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/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35873607</v>
      </c>
      <c r="C156" s="29">
        <f>SUM(C2:C154)</f>
        <v>9416750</v>
      </c>
      <c r="D156" s="29">
        <f>SUM(D2:D154)</f>
        <v>26456857</v>
      </c>
      <c r="E156" s="11"/>
      <c r="F156" s="11"/>
      <c r="G156" s="11"/>
      <c r="H156" s="11"/>
      <c r="I156" s="29">
        <f>SUM(I2:I155)</f>
        <v>15134725837</v>
      </c>
      <c r="J156" s="29">
        <f>SUM(J2:J155)</f>
        <v>5936978051</v>
      </c>
      <c r="K156" s="29">
        <f>SUM(K2:K155)</f>
        <v>9197747786</v>
      </c>
    </row>
    <row r="157" spans="1:11" x14ac:dyDescent="0.25">
      <c r="A157" s="11"/>
      <c r="B157" s="11" t="s">
        <v>283</v>
      </c>
      <c r="C157" s="11" t="s">
        <v>489</v>
      </c>
      <c r="D157" s="11" t="s">
        <v>490</v>
      </c>
      <c r="E157" s="11"/>
      <c r="F157" s="11"/>
      <c r="G157" s="11"/>
      <c r="H157" s="11"/>
      <c r="I157" s="11" t="s">
        <v>486</v>
      </c>
      <c r="J157" s="11" t="s">
        <v>487</v>
      </c>
      <c r="K157" s="11" t="s">
        <v>488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24293299.898876406</v>
      </c>
      <c r="J159" s="29">
        <f>J156/G2</f>
        <v>9529659.7929373998</v>
      </c>
      <c r="K159" s="29">
        <f>K156/G2</f>
        <v>14763640.105939005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492</v>
      </c>
      <c r="J160" s="11" t="s">
        <v>493</v>
      </c>
      <c r="K160" s="11" t="s">
        <v>494</v>
      </c>
    </row>
    <row r="163" spans="2:11" ht="30" x14ac:dyDescent="0.25">
      <c r="B163" s="22" t="s">
        <v>878</v>
      </c>
      <c r="J163">
        <f>J156/I156*1448696</f>
        <v>568287.55586340767</v>
      </c>
      <c r="K163">
        <f>K156/I156*1448696</f>
        <v>880408.44413659244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491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474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496</v>
      </c>
      <c r="B4" s="18">
        <v>-28400000</v>
      </c>
      <c r="C4" s="18">
        <v>0</v>
      </c>
      <c r="D4" s="3">
        <f t="shared" si="0"/>
        <v>-28400000</v>
      </c>
      <c r="E4" s="20" t="s">
        <v>497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428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440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482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504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510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514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510</v>
      </c>
      <c r="B4" s="18">
        <v>-5700</v>
      </c>
      <c r="C4" s="18">
        <v>-2500</v>
      </c>
      <c r="D4" s="3">
        <f t="shared" si="0"/>
        <v>-3200</v>
      </c>
      <c r="E4" s="19" t="s">
        <v>513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527</v>
      </c>
      <c r="B5" s="18">
        <v>0</v>
      </c>
      <c r="C5" s="18">
        <v>500000</v>
      </c>
      <c r="D5" s="3">
        <f t="shared" si="0"/>
        <v>-500000</v>
      </c>
      <c r="E5" s="20" t="s">
        <v>528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533</v>
      </c>
      <c r="B6" s="18">
        <v>-160000</v>
      </c>
      <c r="C6" s="18">
        <v>0</v>
      </c>
      <c r="D6" s="3">
        <f t="shared" si="0"/>
        <v>-160000</v>
      </c>
      <c r="E6" s="20" t="s">
        <v>534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344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529</v>
      </c>
      <c r="G32" s="9" t="s">
        <v>409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530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531</v>
      </c>
    </row>
    <row r="35" spans="2:17" x14ac:dyDescent="0.25">
      <c r="D35" s="42">
        <v>5000</v>
      </c>
      <c r="E35" s="41" t="s">
        <v>530</v>
      </c>
    </row>
    <row r="36" spans="2:17" x14ac:dyDescent="0.25">
      <c r="D36" s="42">
        <v>-800000</v>
      </c>
      <c r="E36" s="41" t="s">
        <v>532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536</v>
      </c>
    </row>
    <row r="39" spans="2:17" x14ac:dyDescent="0.25">
      <c r="D39" s="7">
        <v>200000</v>
      </c>
      <c r="E39" s="41" t="s">
        <v>537</v>
      </c>
    </row>
    <row r="40" spans="2:17" x14ac:dyDescent="0.25">
      <c r="D40" s="7">
        <v>255000</v>
      </c>
      <c r="E40" s="41" t="s">
        <v>542</v>
      </c>
    </row>
    <row r="41" spans="2:17" x14ac:dyDescent="0.25">
      <c r="D41" s="7">
        <v>-200000</v>
      </c>
      <c r="E41" s="41" t="s">
        <v>543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544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551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554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578</v>
      </c>
      <c r="B4" s="18">
        <v>39399500</v>
      </c>
      <c r="C4" s="18">
        <v>0</v>
      </c>
      <c r="D4" s="3">
        <f t="shared" si="0"/>
        <v>39399500</v>
      </c>
      <c r="E4" s="20" t="s">
        <v>581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556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557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558</v>
      </c>
    </row>
    <row r="35" spans="4:17" x14ac:dyDescent="0.25">
      <c r="D35" s="42">
        <v>200000</v>
      </c>
      <c r="E35" s="41" t="s">
        <v>563</v>
      </c>
    </row>
    <row r="36" spans="4:17" x14ac:dyDescent="0.25">
      <c r="D36" s="42">
        <v>1000000</v>
      </c>
      <c r="E36" s="41" t="s">
        <v>577</v>
      </c>
    </row>
    <row r="37" spans="4:17" x14ac:dyDescent="0.25">
      <c r="D37" s="7">
        <v>600000</v>
      </c>
      <c r="E37" s="41" t="s">
        <v>582</v>
      </c>
    </row>
    <row r="38" spans="4:17" x14ac:dyDescent="0.25">
      <c r="D38" s="7">
        <v>-40000</v>
      </c>
      <c r="E38" s="41" t="s">
        <v>587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585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596</v>
      </c>
      <c r="B4" s="18">
        <v>2000000</v>
      </c>
      <c r="C4" s="18">
        <v>0</v>
      </c>
      <c r="D4" s="3">
        <f t="shared" si="0"/>
        <v>2000000</v>
      </c>
      <c r="E4" s="20" t="s">
        <v>597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624</v>
      </c>
      <c r="B5" s="18">
        <v>2600000</v>
      </c>
      <c r="C5" s="18">
        <v>0</v>
      </c>
      <c r="D5" s="3">
        <f t="shared" si="0"/>
        <v>2600000</v>
      </c>
      <c r="E5" s="20" t="s">
        <v>625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598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605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615</v>
      </c>
    </row>
    <row r="35" spans="4:17" x14ac:dyDescent="0.25">
      <c r="D35" s="42">
        <v>200000</v>
      </c>
      <c r="E35" s="41" t="s">
        <v>619</v>
      </c>
    </row>
    <row r="36" spans="4:17" x14ac:dyDescent="0.25">
      <c r="D36" s="42">
        <v>-120000</v>
      </c>
      <c r="E36" s="41" t="s">
        <v>620</v>
      </c>
    </row>
    <row r="37" spans="4:17" x14ac:dyDescent="0.25">
      <c r="D37" s="7">
        <v>200000</v>
      </c>
      <c r="E37" s="41" t="s">
        <v>621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624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628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629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637</v>
      </c>
      <c r="B4" s="18">
        <v>0</v>
      </c>
      <c r="C4" s="18">
        <v>800000</v>
      </c>
      <c r="D4" s="3">
        <f t="shared" si="0"/>
        <v>-800000</v>
      </c>
      <c r="E4" s="11" t="s">
        <v>638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655</v>
      </c>
      <c r="B5" s="18">
        <v>-3000000</v>
      </c>
      <c r="C5" s="18">
        <v>0</v>
      </c>
      <c r="D5" s="3">
        <f t="shared" si="0"/>
        <v>-3000000</v>
      </c>
      <c r="E5" s="20" t="s">
        <v>657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636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644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645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647</v>
      </c>
    </row>
    <row r="35" spans="4:17" x14ac:dyDescent="0.25">
      <c r="D35" s="42">
        <v>27470</v>
      </c>
      <c r="E35" s="41" t="s">
        <v>654</v>
      </c>
    </row>
    <row r="36" spans="4:17" x14ac:dyDescent="0.25">
      <c r="D36" s="42">
        <v>334000</v>
      </c>
      <c r="E36" s="41" t="s">
        <v>661</v>
      </c>
    </row>
    <row r="37" spans="4:17" x14ac:dyDescent="0.25">
      <c r="D37" s="7">
        <v>400000</v>
      </c>
      <c r="E37" s="41" t="s">
        <v>667</v>
      </c>
    </row>
    <row r="38" spans="4:17" x14ac:dyDescent="0.25">
      <c r="D38" s="7">
        <v>200000</v>
      </c>
      <c r="E38" s="41" t="s">
        <v>672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631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671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631</v>
      </c>
      <c r="B4" s="18">
        <v>42000000</v>
      </c>
      <c r="C4" s="18">
        <v>0</v>
      </c>
      <c r="D4" s="3">
        <f t="shared" si="0"/>
        <v>42000000</v>
      </c>
      <c r="E4" s="11" t="s">
        <v>498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674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679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683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690</v>
      </c>
    </row>
    <row r="35" spans="4:17" x14ac:dyDescent="0.25">
      <c r="D35" s="42">
        <v>141950</v>
      </c>
      <c r="E35" s="41" t="s">
        <v>691</v>
      </c>
    </row>
    <row r="36" spans="4:17" x14ac:dyDescent="0.25">
      <c r="D36" s="42">
        <v>800500</v>
      </c>
      <c r="E36" s="41" t="s">
        <v>694</v>
      </c>
    </row>
    <row r="37" spans="4:17" x14ac:dyDescent="0.25">
      <c r="D37" s="7">
        <v>-100000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632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696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707</v>
      </c>
      <c r="B4" s="18">
        <v>2500000</v>
      </c>
      <c r="C4" s="18">
        <v>0</v>
      </c>
      <c r="D4" s="3">
        <f t="shared" si="0"/>
        <v>2500000</v>
      </c>
      <c r="E4" s="11" t="s">
        <v>708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723</v>
      </c>
      <c r="B5" s="18">
        <v>-1000000</v>
      </c>
      <c r="C5" s="18">
        <v>-1000000</v>
      </c>
      <c r="D5" s="3">
        <f t="shared" si="0"/>
        <v>0</v>
      </c>
      <c r="E5" s="20" t="s">
        <v>745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727</v>
      </c>
      <c r="B6" s="18">
        <v>-50000000</v>
      </c>
      <c r="C6" s="18">
        <v>0</v>
      </c>
      <c r="D6" s="3">
        <f t="shared" si="0"/>
        <v>-50000000</v>
      </c>
      <c r="E6" s="19" t="s">
        <v>728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701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729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683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690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691</v>
      </c>
    </row>
    <row r="36" spans="4:17" x14ac:dyDescent="0.25">
      <c r="D36" s="42">
        <v>0</v>
      </c>
      <c r="E36" s="41" t="s">
        <v>694</v>
      </c>
    </row>
    <row r="37" spans="4:17" x14ac:dyDescent="0.25">
      <c r="D37" s="7">
        <v>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739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633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744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753</v>
      </c>
      <c r="B4" s="18">
        <v>-1210700</v>
      </c>
      <c r="C4" s="18">
        <v>0</v>
      </c>
      <c r="D4" s="3">
        <f t="shared" si="0"/>
        <v>-1210700</v>
      </c>
      <c r="E4" s="11" t="s">
        <v>754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770</v>
      </c>
      <c r="B5" s="18">
        <v>-97300</v>
      </c>
      <c r="C5" s="18">
        <v>0</v>
      </c>
      <c r="D5" s="3">
        <f t="shared" si="0"/>
        <v>-97300</v>
      </c>
      <c r="E5" s="20" t="s">
        <v>775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-1000000</v>
      </c>
      <c r="C6" s="18">
        <v>-1000000</v>
      </c>
      <c r="D6" s="3">
        <f t="shared" si="0"/>
        <v>0</v>
      </c>
      <c r="E6" s="19" t="s">
        <v>782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755</v>
      </c>
      <c r="G31" s="9" t="s">
        <v>785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765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776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778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783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634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810</v>
      </c>
      <c r="B4" s="18">
        <v>-1000500</v>
      </c>
      <c r="C4" s="18">
        <v>-1000500</v>
      </c>
      <c r="D4" s="3">
        <f t="shared" si="0"/>
        <v>0</v>
      </c>
      <c r="E4" s="11" t="s">
        <v>811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831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793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804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812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813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F37" sqref="F37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831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836</v>
      </c>
      <c r="B3" s="18">
        <v>1500000</v>
      </c>
      <c r="C3" s="18">
        <v>0</v>
      </c>
      <c r="D3" s="43">
        <f t="shared" ref="D3:D22" si="0">B3-C3</f>
        <v>1500000</v>
      </c>
      <c r="E3" s="20" t="s">
        <v>837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858</v>
      </c>
      <c r="B4" s="18">
        <v>0</v>
      </c>
      <c r="C4" s="18">
        <v>-1000000</v>
      </c>
      <c r="D4" s="3">
        <f t="shared" si="0"/>
        <v>1000000</v>
      </c>
      <c r="E4" s="11" t="s">
        <v>859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873</v>
      </c>
      <c r="B5" s="39">
        <v>291225</v>
      </c>
      <c r="C5" s="39">
        <v>81115</v>
      </c>
      <c r="D5" s="35">
        <f t="shared" si="0"/>
        <v>210110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9416750</v>
      </c>
      <c r="D24" s="3">
        <f>SUM(D2:D22)</f>
        <v>26456885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f>G25*100000/365000000</f>
        <v>291225.28767123289</v>
      </c>
      <c r="H30" s="18">
        <f>G30*H25/G25</f>
        <v>81114.808219178085</v>
      </c>
      <c r="I30" s="18">
        <f>G30*I25/G25</f>
        <v>210110.4794520548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846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847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854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856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857</v>
      </c>
    </row>
    <row r="36" spans="4:17" x14ac:dyDescent="0.25">
      <c r="D36" s="42">
        <v>-10000</v>
      </c>
      <c r="E36" s="41" t="s">
        <v>867</v>
      </c>
    </row>
    <row r="37" spans="4:17" x14ac:dyDescent="0.25">
      <c r="D37" s="7">
        <v>-180000</v>
      </c>
      <c r="E37" s="41" t="s">
        <v>872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zoomScaleNormal="100" workbookViewId="0">
      <pane ySplit="1" topLeftCell="A84" activePane="bottomLeft" state="frozen"/>
      <selection pane="bottomLeft" activeCell="C100" sqref="C100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422</v>
      </c>
      <c r="F2" s="11">
        <f>IF(B2&gt;0,1,0)</f>
        <v>1</v>
      </c>
      <c r="G2" s="11">
        <f>B2*(E2-F2)</f>
        <v>21050000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418</v>
      </c>
      <c r="F3" s="11">
        <f t="shared" ref="F3:F38" si="1">IF(B3&gt;0,1,0)</f>
        <v>1</v>
      </c>
      <c r="G3" s="11">
        <f t="shared" ref="G3:G23" si="2">B3*(E3-F3)</f>
        <v>1251000000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417</v>
      </c>
      <c r="F4" s="11">
        <f t="shared" si="1"/>
        <v>1</v>
      </c>
      <c r="G4" s="11">
        <f t="shared" si="2"/>
        <v>1248000000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417</v>
      </c>
      <c r="F5" s="11">
        <f t="shared" si="1"/>
        <v>1</v>
      </c>
      <c r="G5" s="11">
        <f t="shared" si="2"/>
        <v>6240000000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416</v>
      </c>
      <c r="F6" s="11">
        <f t="shared" si="1"/>
        <v>1</v>
      </c>
      <c r="G6" s="11">
        <f t="shared" si="2"/>
        <v>1245000000</v>
      </c>
      <c r="K6" t="s">
        <v>288</v>
      </c>
      <c r="L6" s="34">
        <v>410023079974</v>
      </c>
      <c r="M6" s="33" t="s">
        <v>876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415</v>
      </c>
      <c r="F7" s="11">
        <f t="shared" si="1"/>
        <v>0</v>
      </c>
      <c r="G7" s="11">
        <f t="shared" si="2"/>
        <v>-1245000000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415</v>
      </c>
      <c r="F8" s="11">
        <f t="shared" si="1"/>
        <v>0</v>
      </c>
      <c r="G8" s="11">
        <f t="shared" si="2"/>
        <v>-83000000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415</v>
      </c>
      <c r="F9" s="11">
        <f t="shared" si="1"/>
        <v>1</v>
      </c>
      <c r="G9" s="11">
        <f>B9*(E9-F9)</f>
        <v>1242000000</v>
      </c>
      <c r="K9" t="s">
        <v>291</v>
      </c>
      <c r="L9" s="34">
        <v>410021971552</v>
      </c>
      <c r="M9" s="33" t="s">
        <v>699</v>
      </c>
      <c r="N9" t="s">
        <v>700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414</v>
      </c>
      <c r="F10" s="11">
        <f t="shared" si="1"/>
        <v>1</v>
      </c>
      <c r="G10" s="11">
        <f t="shared" si="2"/>
        <v>1239000000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414</v>
      </c>
      <c r="F11" s="11">
        <f t="shared" si="1"/>
        <v>1</v>
      </c>
      <c r="G11" s="11">
        <f t="shared" si="2"/>
        <v>10325000000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411</v>
      </c>
      <c r="F12" s="11">
        <f t="shared" si="1"/>
        <v>1</v>
      </c>
      <c r="G12" s="11">
        <f t="shared" si="2"/>
        <v>409315300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411</v>
      </c>
      <c r="F13" s="11">
        <f t="shared" si="1"/>
        <v>1</v>
      </c>
      <c r="G13" s="11">
        <f t="shared" si="2"/>
        <v>1230000000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411</v>
      </c>
      <c r="F14" s="11">
        <f t="shared" si="1"/>
        <v>1</v>
      </c>
      <c r="G14" s="11">
        <f t="shared" si="2"/>
        <v>488349360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399</v>
      </c>
      <c r="F15" s="11">
        <f t="shared" si="1"/>
        <v>1</v>
      </c>
      <c r="G15" s="11">
        <f t="shared" si="2"/>
        <v>796000000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387</v>
      </c>
      <c r="F16" s="11">
        <f t="shared" si="1"/>
        <v>1</v>
      </c>
      <c r="G16" s="11">
        <f t="shared" si="2"/>
        <v>1158000000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386</v>
      </c>
      <c r="F17" s="11">
        <f t="shared" si="1"/>
        <v>1</v>
      </c>
      <c r="G17" s="11">
        <f t="shared" si="2"/>
        <v>1155000000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385</v>
      </c>
      <c r="F18" s="11">
        <f t="shared" si="1"/>
        <v>1</v>
      </c>
      <c r="G18" s="11">
        <f t="shared" si="2"/>
        <v>729600000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370</v>
      </c>
      <c r="F19" s="11">
        <f t="shared" si="1"/>
        <v>1</v>
      </c>
      <c r="G19" s="11">
        <f t="shared" si="2"/>
        <v>296865297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369</v>
      </c>
      <c r="F20" s="11">
        <f t="shared" si="1"/>
        <v>1</v>
      </c>
      <c r="G20" s="11">
        <f t="shared" si="2"/>
        <v>1104000000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363</v>
      </c>
      <c r="F21" s="11">
        <f t="shared" si="1"/>
        <v>1</v>
      </c>
      <c r="G21" s="11">
        <f t="shared" si="2"/>
        <v>181000000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344</v>
      </c>
      <c r="B22" s="38">
        <v>-3000000</v>
      </c>
      <c r="C22" s="11" t="s">
        <v>345</v>
      </c>
      <c r="D22" s="11">
        <v>8</v>
      </c>
      <c r="E22" s="11">
        <f t="shared" si="0"/>
        <v>349</v>
      </c>
      <c r="F22" s="11">
        <f t="shared" si="1"/>
        <v>0</v>
      </c>
      <c r="G22" s="11">
        <f t="shared" si="2"/>
        <v>-1047000000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404</v>
      </c>
      <c r="B23" s="38">
        <v>3000000</v>
      </c>
      <c r="C23" s="11" t="s">
        <v>405</v>
      </c>
      <c r="D23" s="11">
        <v>0</v>
      </c>
      <c r="E23" s="11">
        <f t="shared" si="0"/>
        <v>341</v>
      </c>
      <c r="F23" s="11">
        <f t="shared" si="1"/>
        <v>1</v>
      </c>
      <c r="G23" s="11">
        <f t="shared" si="2"/>
        <v>1020000000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404</v>
      </c>
      <c r="B24" s="38">
        <v>630843</v>
      </c>
      <c r="C24" s="11" t="s">
        <v>401</v>
      </c>
      <c r="D24" s="11">
        <v>2</v>
      </c>
      <c r="E24" s="11">
        <f t="shared" si="0"/>
        <v>341</v>
      </c>
      <c r="F24" s="11">
        <f t="shared" si="1"/>
        <v>1</v>
      </c>
      <c r="G24" s="11">
        <f>B24*(E24-F24)</f>
        <v>214486620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410</v>
      </c>
      <c r="B25" s="38">
        <v>-3200900</v>
      </c>
      <c r="C25" s="11" t="s">
        <v>412</v>
      </c>
      <c r="D25" s="11">
        <v>2</v>
      </c>
      <c r="E25" s="11">
        <f t="shared" si="0"/>
        <v>339</v>
      </c>
      <c r="F25" s="11">
        <f t="shared" si="1"/>
        <v>0</v>
      </c>
      <c r="G25" s="11">
        <f t="shared" ref="G25:G30" si="3">B25*(E25-F25)</f>
        <v>-1085105100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422</v>
      </c>
      <c r="B26" s="38">
        <v>-3000900</v>
      </c>
      <c r="C26" s="11" t="s">
        <v>423</v>
      </c>
      <c r="D26" s="11">
        <v>2</v>
      </c>
      <c r="E26" s="11">
        <f t="shared" si="0"/>
        <v>337</v>
      </c>
      <c r="F26" s="11">
        <f t="shared" si="1"/>
        <v>0</v>
      </c>
      <c r="G26" s="11">
        <f t="shared" si="3"/>
        <v>-1011303300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428</v>
      </c>
      <c r="B27" s="38">
        <v>1000000</v>
      </c>
      <c r="C27" s="11" t="s">
        <v>430</v>
      </c>
      <c r="D27" s="11">
        <v>0</v>
      </c>
      <c r="E27" s="11">
        <f t="shared" si="0"/>
        <v>335</v>
      </c>
      <c r="F27" s="11">
        <f t="shared" si="1"/>
        <v>1</v>
      </c>
      <c r="G27" s="11">
        <f t="shared" si="3"/>
        <v>334000000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428</v>
      </c>
      <c r="B28" s="38">
        <v>6000000</v>
      </c>
      <c r="C28" s="11" t="s">
        <v>431</v>
      </c>
      <c r="D28" s="11">
        <v>0</v>
      </c>
      <c r="E28" s="11">
        <f t="shared" si="0"/>
        <v>335</v>
      </c>
      <c r="F28" s="11">
        <f t="shared" si="1"/>
        <v>1</v>
      </c>
      <c r="G28" s="11">
        <f t="shared" si="3"/>
        <v>2004000000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428</v>
      </c>
      <c r="B29" s="38">
        <v>5800000</v>
      </c>
      <c r="C29" s="11" t="s">
        <v>432</v>
      </c>
      <c r="D29" s="11">
        <v>0</v>
      </c>
      <c r="E29" s="11">
        <f t="shared" si="0"/>
        <v>335</v>
      </c>
      <c r="F29" s="11">
        <f t="shared" si="1"/>
        <v>1</v>
      </c>
      <c r="G29" s="11">
        <f t="shared" si="3"/>
        <v>1937200000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428</v>
      </c>
      <c r="B30" s="38">
        <v>-5000</v>
      </c>
      <c r="C30" s="11" t="s">
        <v>433</v>
      </c>
      <c r="D30" s="11">
        <v>1</v>
      </c>
      <c r="E30" s="11">
        <f t="shared" si="0"/>
        <v>335</v>
      </c>
      <c r="F30" s="11">
        <f t="shared" si="1"/>
        <v>0</v>
      </c>
      <c r="G30" s="11">
        <f t="shared" si="3"/>
        <v>-1675000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443</v>
      </c>
      <c r="B31" s="38">
        <v>-26000000</v>
      </c>
      <c r="C31" s="11" t="s">
        <v>444</v>
      </c>
      <c r="D31" s="11">
        <v>2</v>
      </c>
      <c r="E31" s="11">
        <f t="shared" si="0"/>
        <v>334</v>
      </c>
      <c r="F31" s="11">
        <f t="shared" si="1"/>
        <v>0</v>
      </c>
      <c r="G31" s="11">
        <f>B31*(E31-F31)</f>
        <v>-8684000000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440</v>
      </c>
      <c r="B32" s="38">
        <v>-26200000</v>
      </c>
      <c r="C32" s="11" t="s">
        <v>442</v>
      </c>
      <c r="D32" s="11">
        <v>19</v>
      </c>
      <c r="E32" s="11">
        <f t="shared" si="0"/>
        <v>332</v>
      </c>
      <c r="F32" s="11">
        <f t="shared" si="1"/>
        <v>0</v>
      </c>
      <c r="G32" s="11">
        <f>B32*(E32-F32)</f>
        <v>-8698400000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472</v>
      </c>
      <c r="B33" s="38">
        <v>327005</v>
      </c>
      <c r="C33" s="11" t="s">
        <v>483</v>
      </c>
      <c r="D33" s="11">
        <v>18</v>
      </c>
      <c r="E33" s="11">
        <f t="shared" si="0"/>
        <v>313</v>
      </c>
      <c r="F33" s="11">
        <f t="shared" si="1"/>
        <v>1</v>
      </c>
      <c r="G33" s="11">
        <f>B33*(E33-F33)</f>
        <v>102025560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496</v>
      </c>
      <c r="B34" s="38">
        <v>28400000</v>
      </c>
      <c r="C34" s="11" t="s">
        <v>553</v>
      </c>
      <c r="D34" s="11">
        <v>0</v>
      </c>
      <c r="E34" s="11">
        <f t="shared" si="0"/>
        <v>295</v>
      </c>
      <c r="F34" s="11">
        <f t="shared" si="1"/>
        <v>1</v>
      </c>
      <c r="G34" s="11">
        <f t="shared" ref="G34:G104" si="4">B34*(E34-F34)</f>
        <v>8349600000</v>
      </c>
      <c r="V34" s="25"/>
      <c r="W34" s="26"/>
      <c r="X34" s="25"/>
    </row>
    <row r="35" spans="1:27" x14ac:dyDescent="0.25">
      <c r="A35" s="12" t="s">
        <v>496</v>
      </c>
      <c r="B35" s="57">
        <v>11000000</v>
      </c>
      <c r="C35" s="12" t="s">
        <v>498</v>
      </c>
      <c r="D35" s="11">
        <v>15</v>
      </c>
      <c r="E35" s="11">
        <f t="shared" si="0"/>
        <v>295</v>
      </c>
      <c r="F35" s="11">
        <f t="shared" si="1"/>
        <v>1</v>
      </c>
      <c r="G35" s="12">
        <f t="shared" si="4"/>
        <v>3234000000</v>
      </c>
    </row>
    <row r="36" spans="1:27" x14ac:dyDescent="0.25">
      <c r="A36" s="11" t="s">
        <v>510</v>
      </c>
      <c r="B36" s="38">
        <v>418701</v>
      </c>
      <c r="C36" s="11" t="s">
        <v>511</v>
      </c>
      <c r="D36" s="11">
        <v>0</v>
      </c>
      <c r="E36" s="11">
        <f t="shared" si="0"/>
        <v>280</v>
      </c>
      <c r="F36" s="11">
        <f t="shared" si="1"/>
        <v>1</v>
      </c>
      <c r="G36" s="11">
        <f t="shared" si="4"/>
        <v>116817579</v>
      </c>
    </row>
    <row r="37" spans="1:27" x14ac:dyDescent="0.25">
      <c r="A37" s="11" t="s">
        <v>510</v>
      </c>
      <c r="B37" s="38">
        <v>-900</v>
      </c>
      <c r="C37" s="11" t="s">
        <v>512</v>
      </c>
      <c r="D37" s="11">
        <v>1</v>
      </c>
      <c r="E37" s="11">
        <f t="shared" si="0"/>
        <v>280</v>
      </c>
      <c r="F37" s="11">
        <f t="shared" si="1"/>
        <v>0</v>
      </c>
      <c r="G37" s="11">
        <f t="shared" si="4"/>
        <v>-252000</v>
      </c>
      <c r="J37" s="58"/>
    </row>
    <row r="38" spans="1:27" x14ac:dyDescent="0.25">
      <c r="A38" s="12" t="s">
        <v>516</v>
      </c>
      <c r="B38" s="57">
        <v>2000000</v>
      </c>
      <c r="C38" s="12" t="s">
        <v>517</v>
      </c>
      <c r="D38" s="11">
        <v>0</v>
      </c>
      <c r="E38" s="11">
        <f t="shared" si="0"/>
        <v>279</v>
      </c>
      <c r="F38" s="11">
        <f t="shared" si="1"/>
        <v>1</v>
      </c>
      <c r="G38" s="12">
        <f t="shared" si="4"/>
        <v>556000000</v>
      </c>
      <c r="J38" s="7"/>
      <c r="K38" s="7"/>
    </row>
    <row r="39" spans="1:27" x14ac:dyDescent="0.25">
      <c r="A39" s="11" t="s">
        <v>516</v>
      </c>
      <c r="B39" s="38">
        <v>2000000</v>
      </c>
      <c r="C39" s="11" t="s">
        <v>518</v>
      </c>
      <c r="D39" s="11">
        <v>14</v>
      </c>
      <c r="E39" s="11">
        <f t="shared" si="0"/>
        <v>279</v>
      </c>
      <c r="F39" s="11">
        <f>IF(B39&gt;0,1,0)</f>
        <v>1</v>
      </c>
      <c r="G39" s="11">
        <f t="shared" si="4"/>
        <v>556000000</v>
      </c>
    </row>
    <row r="40" spans="1:27" x14ac:dyDescent="0.25">
      <c r="A40" s="11" t="s">
        <v>520</v>
      </c>
      <c r="B40" s="38">
        <v>-200000</v>
      </c>
      <c r="C40" s="11" t="s">
        <v>521</v>
      </c>
      <c r="D40" s="11">
        <v>0</v>
      </c>
      <c r="E40" s="11">
        <f t="shared" si="0"/>
        <v>265</v>
      </c>
      <c r="F40" s="11">
        <f>IF(B40&gt;0,1,0)</f>
        <v>0</v>
      </c>
      <c r="G40" s="11">
        <f t="shared" si="4"/>
        <v>-53000000</v>
      </c>
    </row>
    <row r="41" spans="1:27" x14ac:dyDescent="0.25">
      <c r="A41" s="11" t="s">
        <v>520</v>
      </c>
      <c r="B41" s="38">
        <v>-620000</v>
      </c>
      <c r="C41" s="11" t="s">
        <v>522</v>
      </c>
      <c r="D41" s="11">
        <v>0</v>
      </c>
      <c r="E41" s="11">
        <f t="shared" si="0"/>
        <v>265</v>
      </c>
      <c r="F41" s="11">
        <f>IF(B41&gt;0,1,0)</f>
        <v>0</v>
      </c>
      <c r="G41" s="11">
        <f t="shared" si="4"/>
        <v>-164300000</v>
      </c>
    </row>
    <row r="42" spans="1:27" x14ac:dyDescent="0.25">
      <c r="A42" s="11" t="s">
        <v>520</v>
      </c>
      <c r="B42" s="38">
        <v>-120000</v>
      </c>
      <c r="C42" s="11" t="s">
        <v>523</v>
      </c>
      <c r="D42" s="11">
        <v>2</v>
      </c>
      <c r="E42" s="11">
        <f t="shared" si="0"/>
        <v>265</v>
      </c>
      <c r="F42" s="11">
        <f t="shared" ref="F42:F104" si="5">IF(B42&gt;0,1,0)</f>
        <v>0</v>
      </c>
      <c r="G42" s="11">
        <f t="shared" si="4"/>
        <v>-31800000</v>
      </c>
      <c r="J42" s="7"/>
    </row>
    <row r="43" spans="1:27" x14ac:dyDescent="0.25">
      <c r="A43" s="11" t="s">
        <v>524</v>
      </c>
      <c r="B43" s="38">
        <v>650000</v>
      </c>
      <c r="C43" s="11" t="s">
        <v>525</v>
      </c>
      <c r="D43" s="11">
        <v>0</v>
      </c>
      <c r="E43" s="11">
        <f t="shared" si="0"/>
        <v>263</v>
      </c>
      <c r="F43" s="11">
        <f t="shared" si="5"/>
        <v>1</v>
      </c>
      <c r="G43" s="11">
        <f t="shared" si="4"/>
        <v>170300000</v>
      </c>
    </row>
    <row r="44" spans="1:27" x14ac:dyDescent="0.25">
      <c r="A44" s="11" t="s">
        <v>524</v>
      </c>
      <c r="B44" s="38">
        <v>-5000</v>
      </c>
      <c r="C44" s="11" t="s">
        <v>26</v>
      </c>
      <c r="D44" s="11">
        <v>0</v>
      </c>
      <c r="E44" s="11">
        <f t="shared" si="0"/>
        <v>263</v>
      </c>
      <c r="F44" s="11">
        <f t="shared" si="5"/>
        <v>0</v>
      </c>
      <c r="G44" s="11">
        <f t="shared" si="4"/>
        <v>-1315000</v>
      </c>
    </row>
    <row r="45" spans="1:27" x14ac:dyDescent="0.25">
      <c r="A45" s="11" t="s">
        <v>524</v>
      </c>
      <c r="B45" s="38">
        <v>29000000</v>
      </c>
      <c r="C45" s="11" t="s">
        <v>526</v>
      </c>
      <c r="D45" s="11">
        <v>4</v>
      </c>
      <c r="E45" s="11">
        <f t="shared" si="0"/>
        <v>263</v>
      </c>
      <c r="F45" s="11">
        <f t="shared" si="5"/>
        <v>1</v>
      </c>
      <c r="G45" s="11">
        <f t="shared" si="4"/>
        <v>7598000000</v>
      </c>
    </row>
    <row r="46" spans="1:27" x14ac:dyDescent="0.25">
      <c r="A46" s="11" t="s">
        <v>533</v>
      </c>
      <c r="B46" s="38">
        <v>-200000</v>
      </c>
      <c r="C46" s="11" t="s">
        <v>538</v>
      </c>
      <c r="D46" s="11">
        <v>3</v>
      </c>
      <c r="E46" s="11">
        <f t="shared" si="0"/>
        <v>259</v>
      </c>
      <c r="F46" s="11">
        <f t="shared" si="5"/>
        <v>0</v>
      </c>
      <c r="G46" s="11">
        <f t="shared" si="4"/>
        <v>-51800000</v>
      </c>
    </row>
    <row r="47" spans="1:27" x14ac:dyDescent="0.25">
      <c r="A47" s="11" t="s">
        <v>539</v>
      </c>
      <c r="B47" s="38">
        <v>-200000</v>
      </c>
      <c r="C47" s="11" t="s">
        <v>541</v>
      </c>
      <c r="D47" s="11">
        <v>1</v>
      </c>
      <c r="E47" s="11">
        <f t="shared" si="0"/>
        <v>256</v>
      </c>
      <c r="F47" s="11">
        <f t="shared" si="5"/>
        <v>0</v>
      </c>
      <c r="G47" s="11">
        <f t="shared" si="4"/>
        <v>-51200000</v>
      </c>
    </row>
    <row r="48" spans="1:27" x14ac:dyDescent="0.25">
      <c r="A48" s="11" t="s">
        <v>540</v>
      </c>
      <c r="B48" s="38">
        <v>-200000</v>
      </c>
      <c r="C48" s="11" t="s">
        <v>158</v>
      </c>
      <c r="D48" s="11">
        <v>5</v>
      </c>
      <c r="E48" s="11">
        <f t="shared" si="0"/>
        <v>255</v>
      </c>
      <c r="F48" s="11">
        <f t="shared" si="5"/>
        <v>0</v>
      </c>
      <c r="G48" s="11">
        <f t="shared" si="4"/>
        <v>-51000000</v>
      </c>
    </row>
    <row r="49" spans="1:7" x14ac:dyDescent="0.25">
      <c r="A49" s="11" t="s">
        <v>544</v>
      </c>
      <c r="B49" s="38">
        <v>3000000</v>
      </c>
      <c r="C49" s="11" t="s">
        <v>545</v>
      </c>
      <c r="D49" s="11">
        <v>0</v>
      </c>
      <c r="E49" s="11">
        <f t="shared" si="0"/>
        <v>250</v>
      </c>
      <c r="F49" s="11">
        <f t="shared" si="5"/>
        <v>1</v>
      </c>
      <c r="G49" s="11">
        <f t="shared" si="4"/>
        <v>747000000</v>
      </c>
    </row>
    <row r="50" spans="1:7" x14ac:dyDescent="0.25">
      <c r="A50" s="12" t="s">
        <v>544</v>
      </c>
      <c r="B50" s="57">
        <v>3000000</v>
      </c>
      <c r="C50" s="12" t="s">
        <v>546</v>
      </c>
      <c r="D50" s="11">
        <v>1</v>
      </c>
      <c r="E50" s="11">
        <f t="shared" si="0"/>
        <v>250</v>
      </c>
      <c r="F50" s="11">
        <f t="shared" si="5"/>
        <v>1</v>
      </c>
      <c r="G50" s="12">
        <f t="shared" si="4"/>
        <v>747000000</v>
      </c>
    </row>
    <row r="51" spans="1:7" x14ac:dyDescent="0.25">
      <c r="A51" s="11" t="s">
        <v>549</v>
      </c>
      <c r="B51" s="38">
        <v>765797</v>
      </c>
      <c r="C51" s="11" t="s">
        <v>550</v>
      </c>
      <c r="D51" s="11">
        <v>0</v>
      </c>
      <c r="E51" s="11">
        <f t="shared" si="0"/>
        <v>249</v>
      </c>
      <c r="F51" s="11">
        <f t="shared" si="5"/>
        <v>1</v>
      </c>
      <c r="G51" s="11">
        <f t="shared" si="4"/>
        <v>189917656</v>
      </c>
    </row>
    <row r="52" spans="1:7" x14ac:dyDescent="0.25">
      <c r="A52" s="11" t="s">
        <v>549</v>
      </c>
      <c r="B52" s="38">
        <v>-200000</v>
      </c>
      <c r="C52" s="11" t="s">
        <v>158</v>
      </c>
      <c r="D52" s="11">
        <v>7</v>
      </c>
      <c r="E52" s="11">
        <f t="shared" si="0"/>
        <v>249</v>
      </c>
      <c r="F52" s="11">
        <f t="shared" si="5"/>
        <v>0</v>
      </c>
      <c r="G52" s="11">
        <f t="shared" si="4"/>
        <v>-49800000</v>
      </c>
    </row>
    <row r="53" spans="1:7" x14ac:dyDescent="0.25">
      <c r="A53" s="11" t="s">
        <v>561</v>
      </c>
      <c r="B53" s="38">
        <v>-400500</v>
      </c>
      <c r="C53" s="11" t="s">
        <v>562</v>
      </c>
      <c r="D53" s="11">
        <v>9</v>
      </c>
      <c r="E53" s="11">
        <f t="shared" si="0"/>
        <v>242</v>
      </c>
      <c r="F53" s="11">
        <f t="shared" si="5"/>
        <v>0</v>
      </c>
      <c r="G53" s="11">
        <f t="shared" si="4"/>
        <v>-96921000</v>
      </c>
    </row>
    <row r="54" spans="1:7" x14ac:dyDescent="0.25">
      <c r="A54" s="11" t="s">
        <v>576</v>
      </c>
      <c r="B54" s="38">
        <v>-1000396</v>
      </c>
      <c r="C54" s="11" t="s">
        <v>630</v>
      </c>
      <c r="D54" s="11">
        <v>6</v>
      </c>
      <c r="E54" s="11">
        <f t="shared" si="0"/>
        <v>233</v>
      </c>
      <c r="F54" s="11">
        <f t="shared" si="5"/>
        <v>0</v>
      </c>
      <c r="G54" s="11">
        <f t="shared" si="4"/>
        <v>-233092268</v>
      </c>
    </row>
    <row r="55" spans="1:7" x14ac:dyDescent="0.25">
      <c r="A55" s="11" t="s">
        <v>579</v>
      </c>
      <c r="B55" s="38">
        <v>-40000000</v>
      </c>
      <c r="C55" s="11" t="s">
        <v>580</v>
      </c>
      <c r="D55" s="11">
        <v>9</v>
      </c>
      <c r="E55" s="11">
        <f t="shared" si="0"/>
        <v>227</v>
      </c>
      <c r="F55" s="11">
        <f t="shared" si="5"/>
        <v>0</v>
      </c>
      <c r="G55" s="11">
        <f t="shared" si="4"/>
        <v>-9080000000</v>
      </c>
    </row>
    <row r="56" spans="1:7" x14ac:dyDescent="0.25">
      <c r="A56" s="11" t="s">
        <v>585</v>
      </c>
      <c r="B56" s="38">
        <v>865652</v>
      </c>
      <c r="C56" s="11" t="s">
        <v>586</v>
      </c>
      <c r="D56" s="11">
        <v>27</v>
      </c>
      <c r="E56" s="11">
        <f t="shared" si="0"/>
        <v>218</v>
      </c>
      <c r="F56" s="11">
        <f t="shared" si="5"/>
        <v>1</v>
      </c>
      <c r="G56" s="11">
        <f t="shared" si="4"/>
        <v>187846484</v>
      </c>
    </row>
    <row r="57" spans="1:7" x14ac:dyDescent="0.25">
      <c r="A57" s="11" t="s">
        <v>616</v>
      </c>
      <c r="B57" s="38">
        <v>-50200000</v>
      </c>
      <c r="C57" s="11" t="s">
        <v>618</v>
      </c>
      <c r="D57" s="11">
        <v>1</v>
      </c>
      <c r="E57" s="11">
        <f t="shared" si="0"/>
        <v>191</v>
      </c>
      <c r="F57" s="11">
        <f t="shared" si="5"/>
        <v>0</v>
      </c>
      <c r="G57" s="11">
        <f t="shared" si="4"/>
        <v>-9588200000</v>
      </c>
    </row>
    <row r="58" spans="1:7" x14ac:dyDescent="0.25">
      <c r="A58" s="11" t="s">
        <v>622</v>
      </c>
      <c r="B58" s="38">
        <v>-12200500</v>
      </c>
      <c r="C58" s="11" t="s">
        <v>623</v>
      </c>
      <c r="D58" s="11">
        <v>3</v>
      </c>
      <c r="E58" s="11">
        <f t="shared" si="0"/>
        <v>190</v>
      </c>
      <c r="F58" s="11">
        <f t="shared" si="5"/>
        <v>0</v>
      </c>
      <c r="G58" s="11">
        <f t="shared" si="4"/>
        <v>-2318095000</v>
      </c>
    </row>
    <row r="59" spans="1:7" x14ac:dyDescent="0.25">
      <c r="A59" s="11" t="s">
        <v>628</v>
      </c>
      <c r="B59" s="38">
        <v>534906</v>
      </c>
      <c r="C59" s="11" t="s">
        <v>629</v>
      </c>
      <c r="D59" s="11">
        <v>1</v>
      </c>
      <c r="E59" s="11">
        <f t="shared" si="0"/>
        <v>187</v>
      </c>
      <c r="F59" s="11">
        <f t="shared" si="5"/>
        <v>1</v>
      </c>
      <c r="G59" s="11">
        <f t="shared" si="4"/>
        <v>99492516</v>
      </c>
    </row>
    <row r="60" spans="1:7" x14ac:dyDescent="0.25">
      <c r="A60" s="11" t="s">
        <v>637</v>
      </c>
      <c r="B60" s="38">
        <v>-338000</v>
      </c>
      <c r="C60" s="11" t="s">
        <v>639</v>
      </c>
      <c r="D60" s="11">
        <v>2</v>
      </c>
      <c r="E60" s="11">
        <f t="shared" si="0"/>
        <v>186</v>
      </c>
      <c r="F60" s="11">
        <f t="shared" si="5"/>
        <v>0</v>
      </c>
      <c r="G60" s="11">
        <f t="shared" si="4"/>
        <v>-62868000</v>
      </c>
    </row>
    <row r="61" spans="1:7" x14ac:dyDescent="0.25">
      <c r="A61" s="11" t="s">
        <v>640</v>
      </c>
      <c r="B61" s="38">
        <v>-150000</v>
      </c>
      <c r="C61" s="11" t="s">
        <v>641</v>
      </c>
      <c r="D61" s="11">
        <v>4</v>
      </c>
      <c r="E61" s="11">
        <f t="shared" si="0"/>
        <v>184</v>
      </c>
      <c r="F61" s="11">
        <f t="shared" si="5"/>
        <v>0</v>
      </c>
      <c r="G61" s="11">
        <f t="shared" si="4"/>
        <v>-27600000</v>
      </c>
    </row>
    <row r="62" spans="1:7" x14ac:dyDescent="0.25">
      <c r="A62" s="11" t="s">
        <v>646</v>
      </c>
      <c r="B62" s="38">
        <v>-100000</v>
      </c>
      <c r="C62" s="11" t="s">
        <v>26</v>
      </c>
      <c r="D62" s="11">
        <v>4</v>
      </c>
      <c r="E62" s="11">
        <f t="shared" si="0"/>
        <v>180</v>
      </c>
      <c r="F62" s="11">
        <f t="shared" si="5"/>
        <v>0</v>
      </c>
      <c r="G62" s="11">
        <f t="shared" si="4"/>
        <v>-18000000</v>
      </c>
    </row>
    <row r="63" spans="1:7" x14ac:dyDescent="0.25">
      <c r="A63" s="11" t="s">
        <v>648</v>
      </c>
      <c r="B63" s="38">
        <v>-200000</v>
      </c>
      <c r="C63" s="11" t="s">
        <v>158</v>
      </c>
      <c r="D63" s="11">
        <v>0</v>
      </c>
      <c r="E63" s="11">
        <f t="shared" si="0"/>
        <v>176</v>
      </c>
      <c r="F63" s="11">
        <f t="shared" si="5"/>
        <v>0</v>
      </c>
      <c r="G63" s="11">
        <f t="shared" si="4"/>
        <v>-35200000</v>
      </c>
    </row>
    <row r="64" spans="1:7" x14ac:dyDescent="0.25">
      <c r="A64" s="11" t="s">
        <v>71</v>
      </c>
      <c r="B64" s="38">
        <v>-87000</v>
      </c>
      <c r="C64" s="11" t="s">
        <v>649</v>
      </c>
      <c r="D64" s="11">
        <v>4</v>
      </c>
      <c r="E64" s="11">
        <f t="shared" si="0"/>
        <v>176</v>
      </c>
      <c r="F64" s="11">
        <f t="shared" si="5"/>
        <v>0</v>
      </c>
      <c r="G64" s="11">
        <f t="shared" si="4"/>
        <v>-15312000</v>
      </c>
    </row>
    <row r="65" spans="1:10" x14ac:dyDescent="0.25">
      <c r="A65" s="11" t="s">
        <v>655</v>
      </c>
      <c r="B65" s="38">
        <v>-27470</v>
      </c>
      <c r="C65" s="11" t="s">
        <v>656</v>
      </c>
      <c r="D65" s="11">
        <v>1</v>
      </c>
      <c r="E65" s="11">
        <f t="shared" si="0"/>
        <v>172</v>
      </c>
      <c r="F65" s="11">
        <f t="shared" si="5"/>
        <v>0</v>
      </c>
      <c r="G65" s="11">
        <f t="shared" si="4"/>
        <v>-4724840</v>
      </c>
    </row>
    <row r="66" spans="1:10" x14ac:dyDescent="0.25">
      <c r="A66" s="11" t="s">
        <v>659</v>
      </c>
      <c r="B66" s="38">
        <v>-334000</v>
      </c>
      <c r="C66" s="11" t="s">
        <v>660</v>
      </c>
      <c r="D66" s="11">
        <v>5</v>
      </c>
      <c r="E66" s="11">
        <f t="shared" si="0"/>
        <v>171</v>
      </c>
      <c r="F66" s="11">
        <f t="shared" si="5"/>
        <v>0</v>
      </c>
      <c r="G66" s="11">
        <f t="shared" si="4"/>
        <v>-57114000</v>
      </c>
    </row>
    <row r="67" spans="1:10" x14ac:dyDescent="0.25">
      <c r="A67" s="11" t="s">
        <v>663</v>
      </c>
      <c r="B67" s="38">
        <v>-20000</v>
      </c>
      <c r="C67" s="11" t="s">
        <v>664</v>
      </c>
      <c r="D67" s="11">
        <v>1</v>
      </c>
      <c r="E67" s="11">
        <f t="shared" ref="E67:E104" si="6">D67+E68</f>
        <v>166</v>
      </c>
      <c r="F67" s="11">
        <f t="shared" si="5"/>
        <v>0</v>
      </c>
      <c r="G67" s="11">
        <f t="shared" si="4"/>
        <v>-3320000</v>
      </c>
    </row>
    <row r="68" spans="1:10" x14ac:dyDescent="0.25">
      <c r="A68" s="11" t="s">
        <v>662</v>
      </c>
      <c r="B68" s="38">
        <v>-300500</v>
      </c>
      <c r="C68" s="11" t="s">
        <v>665</v>
      </c>
      <c r="D68" s="11">
        <v>0</v>
      </c>
      <c r="E68" s="11">
        <f t="shared" si="6"/>
        <v>165</v>
      </c>
      <c r="F68" s="11">
        <f t="shared" si="5"/>
        <v>0</v>
      </c>
      <c r="G68" s="11">
        <f t="shared" si="4"/>
        <v>-49582500</v>
      </c>
    </row>
    <row r="69" spans="1:10" x14ac:dyDescent="0.25">
      <c r="A69" s="11" t="s">
        <v>662</v>
      </c>
      <c r="B69" s="38">
        <v>-100000</v>
      </c>
      <c r="C69" s="11" t="s">
        <v>666</v>
      </c>
      <c r="D69" s="11">
        <v>5</v>
      </c>
      <c r="E69" s="11">
        <f t="shared" si="6"/>
        <v>165</v>
      </c>
      <c r="F69" s="11">
        <f t="shared" si="5"/>
        <v>0</v>
      </c>
      <c r="G69" s="11">
        <f t="shared" si="4"/>
        <v>-16500000</v>
      </c>
    </row>
    <row r="70" spans="1:10" x14ac:dyDescent="0.25">
      <c r="A70" s="11" t="s">
        <v>669</v>
      </c>
      <c r="B70" s="38">
        <v>-200000</v>
      </c>
      <c r="C70" s="11" t="s">
        <v>26</v>
      </c>
      <c r="D70" s="11">
        <v>4</v>
      </c>
      <c r="E70" s="11">
        <f t="shared" si="6"/>
        <v>160</v>
      </c>
      <c r="F70" s="11">
        <f t="shared" si="5"/>
        <v>0</v>
      </c>
      <c r="G70" s="11">
        <f t="shared" si="4"/>
        <v>-32000000</v>
      </c>
    </row>
    <row r="71" spans="1:10" x14ac:dyDescent="0.25">
      <c r="A71" s="11" t="s">
        <v>631</v>
      </c>
      <c r="B71" s="38">
        <v>15389</v>
      </c>
      <c r="C71" s="11" t="s">
        <v>670</v>
      </c>
      <c r="D71" s="11">
        <v>0</v>
      </c>
      <c r="E71" s="11">
        <f t="shared" si="6"/>
        <v>156</v>
      </c>
      <c r="F71" s="11">
        <f t="shared" si="5"/>
        <v>1</v>
      </c>
      <c r="G71" s="11">
        <f t="shared" si="4"/>
        <v>2385295</v>
      </c>
    </row>
    <row r="72" spans="1:10" x14ac:dyDescent="0.25">
      <c r="A72" s="11" t="s">
        <v>631</v>
      </c>
      <c r="B72" s="38">
        <v>4000000</v>
      </c>
      <c r="C72" s="11" t="s">
        <v>676</v>
      </c>
      <c r="D72" s="11">
        <v>0</v>
      </c>
      <c r="E72" s="11">
        <f t="shared" si="6"/>
        <v>156</v>
      </c>
      <c r="F72" s="11">
        <f t="shared" si="5"/>
        <v>1</v>
      </c>
      <c r="G72" s="11">
        <f t="shared" si="4"/>
        <v>620000000</v>
      </c>
    </row>
    <row r="73" spans="1:10" x14ac:dyDescent="0.25">
      <c r="A73" s="11" t="s">
        <v>631</v>
      </c>
      <c r="B73" s="38">
        <v>2600000</v>
      </c>
      <c r="C73" s="11" t="s">
        <v>677</v>
      </c>
      <c r="D73" s="11">
        <v>0</v>
      </c>
      <c r="E73" s="11">
        <f t="shared" si="6"/>
        <v>156</v>
      </c>
      <c r="F73" s="11">
        <f t="shared" si="5"/>
        <v>1</v>
      </c>
      <c r="G73" s="11">
        <f t="shared" si="4"/>
        <v>403000000</v>
      </c>
      <c r="J73" t="s">
        <v>25</v>
      </c>
    </row>
    <row r="74" spans="1:10" x14ac:dyDescent="0.25">
      <c r="A74" s="11" t="s">
        <v>631</v>
      </c>
      <c r="B74" s="38">
        <v>3000000</v>
      </c>
      <c r="C74" s="11" t="s">
        <v>678</v>
      </c>
      <c r="D74" s="11">
        <v>3</v>
      </c>
      <c r="E74" s="11">
        <f t="shared" si="6"/>
        <v>156</v>
      </c>
      <c r="F74" s="11">
        <f t="shared" si="5"/>
        <v>1</v>
      </c>
      <c r="G74" s="11">
        <f t="shared" si="4"/>
        <v>465000000</v>
      </c>
    </row>
    <row r="75" spans="1:10" x14ac:dyDescent="0.25">
      <c r="A75" s="11" t="s">
        <v>680</v>
      </c>
      <c r="B75" s="38">
        <v>-200000</v>
      </c>
      <c r="C75" s="11" t="s">
        <v>158</v>
      </c>
      <c r="D75" s="11">
        <v>3</v>
      </c>
      <c r="E75" s="11">
        <f t="shared" si="6"/>
        <v>153</v>
      </c>
      <c r="F75" s="11">
        <f t="shared" si="5"/>
        <v>0</v>
      </c>
      <c r="G75" s="11">
        <f t="shared" si="4"/>
        <v>-30600000</v>
      </c>
    </row>
    <row r="76" spans="1:10" x14ac:dyDescent="0.25">
      <c r="A76" s="11" t="s">
        <v>681</v>
      </c>
      <c r="B76" s="38">
        <v>-2000700</v>
      </c>
      <c r="C76" s="11" t="s">
        <v>682</v>
      </c>
      <c r="D76" s="11">
        <v>0</v>
      </c>
      <c r="E76" s="11">
        <f t="shared" si="6"/>
        <v>150</v>
      </c>
      <c r="F76" s="11">
        <f t="shared" si="5"/>
        <v>0</v>
      </c>
      <c r="G76" s="11">
        <f t="shared" si="4"/>
        <v>-300105000</v>
      </c>
    </row>
    <row r="77" spans="1:10" x14ac:dyDescent="0.25">
      <c r="A77" s="11" t="s">
        <v>681</v>
      </c>
      <c r="B77" s="38">
        <v>-200000</v>
      </c>
      <c r="C77" s="11" t="s">
        <v>158</v>
      </c>
      <c r="D77" s="11">
        <v>4</v>
      </c>
      <c r="E77" s="11">
        <f t="shared" si="6"/>
        <v>150</v>
      </c>
      <c r="F77" s="11">
        <f t="shared" si="5"/>
        <v>0</v>
      </c>
      <c r="G77" s="11">
        <f t="shared" si="4"/>
        <v>-30000000</v>
      </c>
    </row>
    <row r="78" spans="1:10" x14ac:dyDescent="0.25">
      <c r="A78" s="11" t="s">
        <v>685</v>
      </c>
      <c r="B78" s="38">
        <v>2000000</v>
      </c>
      <c r="C78" s="11" t="s">
        <v>686</v>
      </c>
      <c r="D78" s="11">
        <v>8</v>
      </c>
      <c r="E78" s="11">
        <f t="shared" si="6"/>
        <v>146</v>
      </c>
      <c r="F78" s="11">
        <f t="shared" si="5"/>
        <v>1</v>
      </c>
      <c r="G78" s="11">
        <f t="shared" si="4"/>
        <v>290000000</v>
      </c>
      <c r="J78" t="s">
        <v>25</v>
      </c>
    </row>
    <row r="79" spans="1:10" x14ac:dyDescent="0.25">
      <c r="A79" s="11" t="s">
        <v>687</v>
      </c>
      <c r="B79" s="38">
        <v>-1000500</v>
      </c>
      <c r="C79" s="11" t="s">
        <v>688</v>
      </c>
      <c r="D79" s="11">
        <v>0</v>
      </c>
      <c r="E79" s="11">
        <f t="shared" si="6"/>
        <v>138</v>
      </c>
      <c r="F79" s="11">
        <f t="shared" si="5"/>
        <v>0</v>
      </c>
      <c r="G79" s="11">
        <f t="shared" si="4"/>
        <v>-138069000</v>
      </c>
    </row>
    <row r="80" spans="1:10" x14ac:dyDescent="0.25">
      <c r="A80" s="11" t="s">
        <v>687</v>
      </c>
      <c r="B80" s="38">
        <v>-141950</v>
      </c>
      <c r="C80" s="11" t="s">
        <v>689</v>
      </c>
      <c r="D80" s="11">
        <v>3</v>
      </c>
      <c r="E80" s="11">
        <f t="shared" si="6"/>
        <v>138</v>
      </c>
      <c r="F80" s="11">
        <f t="shared" si="5"/>
        <v>0</v>
      </c>
      <c r="G80" s="11">
        <f t="shared" si="4"/>
        <v>-19589100</v>
      </c>
    </row>
    <row r="81" spans="1:7" x14ac:dyDescent="0.25">
      <c r="A81" s="11" t="s">
        <v>692</v>
      </c>
      <c r="B81" s="38">
        <v>-900500</v>
      </c>
      <c r="C81" s="11" t="s">
        <v>693</v>
      </c>
      <c r="D81" s="11">
        <v>10</v>
      </c>
      <c r="E81" s="11">
        <f t="shared" si="6"/>
        <v>135</v>
      </c>
      <c r="F81" s="11">
        <f t="shared" si="5"/>
        <v>0</v>
      </c>
      <c r="G81" s="11">
        <f t="shared" si="4"/>
        <v>-121567500</v>
      </c>
    </row>
    <row r="82" spans="1:7" x14ac:dyDescent="0.25">
      <c r="A82" s="11" t="s">
        <v>632</v>
      </c>
      <c r="B82" s="38">
        <v>81251</v>
      </c>
      <c r="C82" s="11" t="s">
        <v>696</v>
      </c>
      <c r="D82" s="11">
        <v>22</v>
      </c>
      <c r="E82" s="11">
        <f t="shared" si="6"/>
        <v>125</v>
      </c>
      <c r="F82" s="11">
        <f t="shared" si="5"/>
        <v>1</v>
      </c>
      <c r="G82" s="11">
        <f t="shared" si="4"/>
        <v>10075124</v>
      </c>
    </row>
    <row r="83" spans="1:7" x14ac:dyDescent="0.25">
      <c r="A83" s="11" t="s">
        <v>727</v>
      </c>
      <c r="B83" s="38">
        <v>50000000</v>
      </c>
      <c r="C83" s="11" t="s">
        <v>730</v>
      </c>
      <c r="D83" s="11">
        <v>1</v>
      </c>
      <c r="E83" s="11">
        <f t="shared" si="6"/>
        <v>103</v>
      </c>
      <c r="F83" s="11">
        <f t="shared" si="5"/>
        <v>1</v>
      </c>
      <c r="G83" s="11">
        <f t="shared" si="4"/>
        <v>5100000000</v>
      </c>
    </row>
    <row r="84" spans="1:7" x14ac:dyDescent="0.25">
      <c r="A84" s="11" t="s">
        <v>725</v>
      </c>
      <c r="B84" s="38">
        <v>30000000</v>
      </c>
      <c r="C84" s="11" t="s">
        <v>731</v>
      </c>
      <c r="D84" s="11">
        <v>0</v>
      </c>
      <c r="E84" s="11">
        <f t="shared" si="6"/>
        <v>102</v>
      </c>
      <c r="F84" s="11">
        <f t="shared" si="5"/>
        <v>1</v>
      </c>
      <c r="G84" s="11">
        <f t="shared" si="4"/>
        <v>3030000000</v>
      </c>
    </row>
    <row r="85" spans="1:7" x14ac:dyDescent="0.25">
      <c r="A85" s="11" t="s">
        <v>725</v>
      </c>
      <c r="B85" s="38">
        <v>-72500000</v>
      </c>
      <c r="C85" s="11" t="s">
        <v>732</v>
      </c>
      <c r="D85" s="11">
        <v>1</v>
      </c>
      <c r="E85" s="11">
        <f t="shared" si="6"/>
        <v>102</v>
      </c>
      <c r="F85" s="11">
        <f t="shared" si="5"/>
        <v>0</v>
      </c>
      <c r="G85" s="11">
        <f t="shared" si="4"/>
        <v>-7395000000</v>
      </c>
    </row>
    <row r="86" spans="1:7" x14ac:dyDescent="0.25">
      <c r="A86" s="11" t="s">
        <v>733</v>
      </c>
      <c r="B86" s="38">
        <v>-281000</v>
      </c>
      <c r="C86" s="11" t="s">
        <v>746</v>
      </c>
      <c r="D86" s="11">
        <v>5</v>
      </c>
      <c r="E86" s="11">
        <f t="shared" si="6"/>
        <v>101</v>
      </c>
      <c r="F86" s="11">
        <f t="shared" si="5"/>
        <v>0</v>
      </c>
      <c r="G86" s="11">
        <f t="shared" si="4"/>
        <v>-28381000</v>
      </c>
    </row>
    <row r="87" spans="1:7" x14ac:dyDescent="0.25">
      <c r="A87" s="11" t="s">
        <v>739</v>
      </c>
      <c r="B87" s="38">
        <v>2500000</v>
      </c>
      <c r="C87" s="11" t="s">
        <v>743</v>
      </c>
      <c r="D87" s="11">
        <v>1</v>
      </c>
      <c r="E87" s="11">
        <f t="shared" si="6"/>
        <v>96</v>
      </c>
      <c r="F87" s="11">
        <f t="shared" si="5"/>
        <v>1</v>
      </c>
      <c r="G87" s="11">
        <f t="shared" si="4"/>
        <v>237500000</v>
      </c>
    </row>
    <row r="88" spans="1:7" x14ac:dyDescent="0.25">
      <c r="A88" s="11" t="s">
        <v>633</v>
      </c>
      <c r="B88" s="38">
        <v>78340</v>
      </c>
      <c r="C88" s="11" t="s">
        <v>744</v>
      </c>
      <c r="D88" s="11">
        <v>5</v>
      </c>
      <c r="E88" s="11">
        <f t="shared" si="6"/>
        <v>95</v>
      </c>
      <c r="F88" s="11">
        <f t="shared" si="5"/>
        <v>1</v>
      </c>
      <c r="G88" s="11">
        <f t="shared" si="4"/>
        <v>7363960</v>
      </c>
    </row>
    <row r="89" spans="1:7" x14ac:dyDescent="0.25">
      <c r="A89" s="11" t="s">
        <v>751</v>
      </c>
      <c r="B89" s="38">
        <v>15000000</v>
      </c>
      <c r="C89" s="11" t="s">
        <v>752</v>
      </c>
      <c r="D89" s="11">
        <v>25</v>
      </c>
      <c r="E89" s="11">
        <f t="shared" si="6"/>
        <v>90</v>
      </c>
      <c r="F89" s="11">
        <f t="shared" si="5"/>
        <v>1</v>
      </c>
      <c r="G89" s="11">
        <f t="shared" si="4"/>
        <v>1335000000</v>
      </c>
    </row>
    <row r="90" spans="1:7" x14ac:dyDescent="0.25">
      <c r="A90" s="11" t="s">
        <v>634</v>
      </c>
      <c r="B90" s="38">
        <v>244846</v>
      </c>
      <c r="C90" s="11" t="s">
        <v>786</v>
      </c>
      <c r="D90" s="11">
        <v>29</v>
      </c>
      <c r="E90" s="11">
        <f t="shared" si="6"/>
        <v>65</v>
      </c>
      <c r="F90" s="11">
        <f t="shared" si="5"/>
        <v>1</v>
      </c>
      <c r="G90" s="11">
        <f t="shared" si="4"/>
        <v>15670144</v>
      </c>
    </row>
    <row r="91" spans="1:7" x14ac:dyDescent="0.25">
      <c r="A91" s="11" t="s">
        <v>831</v>
      </c>
      <c r="B91" s="38">
        <v>272155</v>
      </c>
      <c r="C91" s="11" t="s">
        <v>833</v>
      </c>
      <c r="D91" s="11">
        <v>30</v>
      </c>
      <c r="E91" s="11">
        <f t="shared" si="6"/>
        <v>36</v>
      </c>
      <c r="F91" s="11">
        <f t="shared" si="5"/>
        <v>1</v>
      </c>
      <c r="G91" s="11">
        <f t="shared" si="4"/>
        <v>9525425</v>
      </c>
    </row>
    <row r="92" spans="1:7" x14ac:dyDescent="0.25">
      <c r="A92" s="11" t="s">
        <v>873</v>
      </c>
      <c r="B92" s="38">
        <v>3000000</v>
      </c>
      <c r="C92" s="11" t="s">
        <v>875</v>
      </c>
      <c r="D92" s="11">
        <v>0</v>
      </c>
      <c r="E92" s="11">
        <f t="shared" si="6"/>
        <v>6</v>
      </c>
      <c r="F92" s="11">
        <f t="shared" si="5"/>
        <v>1</v>
      </c>
      <c r="G92" s="11">
        <f t="shared" si="4"/>
        <v>15000000</v>
      </c>
    </row>
    <row r="93" spans="1:7" x14ac:dyDescent="0.25">
      <c r="A93" s="11" t="s">
        <v>873</v>
      </c>
      <c r="B93" s="35">
        <v>272000</v>
      </c>
      <c r="C93" s="11" t="s">
        <v>264</v>
      </c>
      <c r="D93" s="11">
        <v>1</v>
      </c>
      <c r="E93" s="11">
        <f t="shared" si="6"/>
        <v>6</v>
      </c>
      <c r="F93" s="11">
        <f t="shared" si="5"/>
        <v>1</v>
      </c>
      <c r="G93" s="11">
        <f t="shared" si="4"/>
        <v>1360000</v>
      </c>
    </row>
    <row r="94" spans="1:7" x14ac:dyDescent="0.25">
      <c r="A94" s="11" t="s">
        <v>882</v>
      </c>
      <c r="B94" s="38">
        <v>5500000</v>
      </c>
      <c r="C94" s="11" t="s">
        <v>883</v>
      </c>
      <c r="D94" s="11">
        <v>1</v>
      </c>
      <c r="E94" s="11">
        <f t="shared" si="6"/>
        <v>5</v>
      </c>
      <c r="F94" s="11">
        <f t="shared" si="5"/>
        <v>1</v>
      </c>
      <c r="G94" s="11">
        <f t="shared" si="4"/>
        <v>22000000</v>
      </c>
    </row>
    <row r="95" spans="1:7" x14ac:dyDescent="0.25">
      <c r="A95" s="11" t="s">
        <v>884</v>
      </c>
      <c r="B95" s="38">
        <v>3000000</v>
      </c>
      <c r="C95" s="11" t="s">
        <v>885</v>
      </c>
      <c r="D95" s="11">
        <v>1</v>
      </c>
      <c r="E95" s="11">
        <f t="shared" si="6"/>
        <v>4</v>
      </c>
      <c r="F95" s="11">
        <f t="shared" si="5"/>
        <v>1</v>
      </c>
      <c r="G95" s="11">
        <f t="shared" si="4"/>
        <v>9000000</v>
      </c>
    </row>
    <row r="96" spans="1:7" x14ac:dyDescent="0.25">
      <c r="A96" s="11" t="s">
        <v>886</v>
      </c>
      <c r="B96" s="38">
        <v>3000000</v>
      </c>
      <c r="C96" s="11" t="s">
        <v>887</v>
      </c>
      <c r="D96" s="11">
        <v>1</v>
      </c>
      <c r="E96" s="11">
        <f t="shared" si="6"/>
        <v>3</v>
      </c>
      <c r="F96" s="11">
        <f t="shared" si="5"/>
        <v>1</v>
      </c>
      <c r="G96" s="11">
        <f t="shared" si="4"/>
        <v>6000000</v>
      </c>
    </row>
    <row r="97" spans="1:7" x14ac:dyDescent="0.25">
      <c r="A97" s="11" t="s">
        <v>888</v>
      </c>
      <c r="B97" s="38">
        <v>3000000</v>
      </c>
      <c r="C97" s="11" t="s">
        <v>889</v>
      </c>
      <c r="D97" s="11">
        <v>1</v>
      </c>
      <c r="E97" s="11">
        <f t="shared" si="6"/>
        <v>2</v>
      </c>
      <c r="F97" s="11">
        <f t="shared" si="5"/>
        <v>1</v>
      </c>
      <c r="G97" s="11">
        <f t="shared" si="4"/>
        <v>3000000</v>
      </c>
    </row>
    <row r="98" spans="1:7" x14ac:dyDescent="0.25">
      <c r="A98" s="11" t="s">
        <v>890</v>
      </c>
      <c r="B98" s="38">
        <v>3000000</v>
      </c>
      <c r="C98" s="11" t="s">
        <v>891</v>
      </c>
      <c r="D98" s="11">
        <v>1</v>
      </c>
      <c r="E98" s="11">
        <f t="shared" si="6"/>
        <v>1</v>
      </c>
      <c r="F98" s="11">
        <f t="shared" si="5"/>
        <v>1</v>
      </c>
      <c r="G98" s="11">
        <f t="shared" si="4"/>
        <v>0</v>
      </c>
    </row>
    <row r="99" spans="1:7" x14ac:dyDescent="0.25">
      <c r="A99" s="11" t="s">
        <v>892</v>
      </c>
      <c r="B99" s="38">
        <v>3000000</v>
      </c>
      <c r="C99" s="11" t="s">
        <v>893</v>
      </c>
      <c r="D99" s="11"/>
      <c r="E99" s="11">
        <f t="shared" si="6"/>
        <v>0</v>
      </c>
      <c r="F99" s="11">
        <f t="shared" si="5"/>
        <v>1</v>
      </c>
      <c r="G99" s="11">
        <f t="shared" si="4"/>
        <v>-3000000</v>
      </c>
    </row>
    <row r="100" spans="1:7" x14ac:dyDescent="0.25">
      <c r="A100" s="11"/>
      <c r="B100" s="38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8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8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57165108</v>
      </c>
      <c r="C105" s="11"/>
      <c r="D105" s="11"/>
      <c r="E105" s="11"/>
      <c r="F105" s="11"/>
      <c r="G105" s="29">
        <f>SUM(G2:G104)</f>
        <v>18089954712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42867191.260663509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2" spans="1:7" ht="30" x14ac:dyDescent="0.25">
      <c r="B112" s="73" t="s">
        <v>877</v>
      </c>
    </row>
    <row r="113" spans="2:7" x14ac:dyDescent="0.25">
      <c r="B113" s="7"/>
    </row>
    <row r="115" spans="2:7" x14ac:dyDescent="0.25">
      <c r="B115" s="7"/>
    </row>
    <row r="116" spans="2:7" x14ac:dyDescent="0.25">
      <c r="G116" t="s">
        <v>575</v>
      </c>
    </row>
    <row r="117" spans="2:7" x14ac:dyDescent="0.25">
      <c r="G117" s="38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topLeftCell="A9" workbookViewId="0">
      <selection activeCell="C27" sqref="C27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317</v>
      </c>
      <c r="E2" s="11">
        <f t="shared" ref="E2:E39" si="0">E3+D2</f>
        <v>369</v>
      </c>
      <c r="F2" s="11">
        <f>IF(B2&gt;0,1,0)</f>
        <v>1</v>
      </c>
      <c r="G2" s="11">
        <f>B2*(E2-F2)</f>
        <v>18400000</v>
      </c>
    </row>
    <row r="3" spans="1:7" x14ac:dyDescent="0.25">
      <c r="A3" s="11" t="s">
        <v>818</v>
      </c>
      <c r="B3" s="3">
        <v>-10000</v>
      </c>
      <c r="C3" s="11" t="s">
        <v>503</v>
      </c>
      <c r="D3" s="11">
        <v>7</v>
      </c>
      <c r="E3" s="11">
        <f>E4+D3</f>
        <v>52</v>
      </c>
      <c r="F3" s="11">
        <f t="shared" ref="F3:F40" si="1">IF(B3&gt;0,1,0)</f>
        <v>0</v>
      </c>
      <c r="G3" s="11">
        <f t="shared" ref="G3:G40" si="2">B3*(E3-F3)</f>
        <v>-520000</v>
      </c>
    </row>
    <row r="4" spans="1:7" x14ac:dyDescent="0.25">
      <c r="A4" s="11" t="s">
        <v>836</v>
      </c>
      <c r="B4" s="3">
        <v>1000000</v>
      </c>
      <c r="C4" s="11" t="s">
        <v>839</v>
      </c>
      <c r="D4" s="11">
        <v>3</v>
      </c>
      <c r="E4" s="11">
        <f t="shared" si="0"/>
        <v>45</v>
      </c>
      <c r="F4" s="11">
        <f t="shared" si="1"/>
        <v>1</v>
      </c>
      <c r="G4" s="11">
        <f t="shared" si="2"/>
        <v>44000000</v>
      </c>
    </row>
    <row r="5" spans="1:7" x14ac:dyDescent="0.25">
      <c r="A5" s="11" t="s">
        <v>841</v>
      </c>
      <c r="B5" s="3">
        <v>-95000</v>
      </c>
      <c r="C5" s="11" t="s">
        <v>503</v>
      </c>
      <c r="D5" s="11">
        <v>0</v>
      </c>
      <c r="E5" s="11">
        <f t="shared" si="0"/>
        <v>42</v>
      </c>
      <c r="F5" s="11">
        <f>IF(B5&gt;0,1,0)</f>
        <v>0</v>
      </c>
      <c r="G5" s="11">
        <f t="shared" si="2"/>
        <v>-3990000</v>
      </c>
    </row>
    <row r="6" spans="1:7" x14ac:dyDescent="0.25">
      <c r="A6" s="11" t="s">
        <v>841</v>
      </c>
      <c r="B6" s="3">
        <v>4936</v>
      </c>
      <c r="C6" s="11" t="s">
        <v>842</v>
      </c>
      <c r="D6" s="11">
        <v>0</v>
      </c>
      <c r="E6" s="11">
        <f t="shared" si="0"/>
        <v>42</v>
      </c>
      <c r="F6" s="11">
        <f t="shared" si="1"/>
        <v>1</v>
      </c>
      <c r="G6" s="11">
        <f t="shared" si="2"/>
        <v>202376</v>
      </c>
    </row>
    <row r="7" spans="1:7" x14ac:dyDescent="0.25">
      <c r="A7" s="11" t="s">
        <v>841</v>
      </c>
      <c r="B7" s="3">
        <v>-70600</v>
      </c>
      <c r="C7" s="11" t="s">
        <v>843</v>
      </c>
      <c r="D7" s="11">
        <v>0</v>
      </c>
      <c r="E7" s="11">
        <f t="shared" si="0"/>
        <v>42</v>
      </c>
      <c r="F7" s="11">
        <f t="shared" si="1"/>
        <v>0</v>
      </c>
      <c r="G7" s="11">
        <f t="shared" si="2"/>
        <v>-2965200</v>
      </c>
    </row>
    <row r="8" spans="1:7" x14ac:dyDescent="0.25">
      <c r="A8" s="11" t="s">
        <v>841</v>
      </c>
      <c r="B8" s="3">
        <v>-450030</v>
      </c>
      <c r="C8" s="11" t="s">
        <v>844</v>
      </c>
      <c r="D8" s="11">
        <v>2</v>
      </c>
      <c r="E8" s="11">
        <f t="shared" si="0"/>
        <v>42</v>
      </c>
      <c r="F8" s="11">
        <f t="shared" si="1"/>
        <v>0</v>
      </c>
      <c r="G8" s="11">
        <f t="shared" si="2"/>
        <v>-18901260</v>
      </c>
    </row>
    <row r="9" spans="1:7" x14ac:dyDescent="0.25">
      <c r="A9" s="11" t="s">
        <v>845</v>
      </c>
      <c r="B9" s="3">
        <v>-109047</v>
      </c>
      <c r="C9" s="11" t="s">
        <v>506</v>
      </c>
      <c r="D9" s="11">
        <v>1</v>
      </c>
      <c r="E9" s="11">
        <f t="shared" si="0"/>
        <v>40</v>
      </c>
      <c r="F9" s="11">
        <f t="shared" si="1"/>
        <v>0</v>
      </c>
      <c r="G9" s="11">
        <f>B9*(E9-F9)</f>
        <v>-4361880</v>
      </c>
    </row>
    <row r="10" spans="1:7" x14ac:dyDescent="0.25">
      <c r="A10" s="11" t="s">
        <v>848</v>
      </c>
      <c r="B10" s="3">
        <v>-26000</v>
      </c>
      <c r="C10" s="11" t="s">
        <v>849</v>
      </c>
      <c r="D10" s="11">
        <v>3</v>
      </c>
      <c r="E10" s="11">
        <f t="shared" si="0"/>
        <v>39</v>
      </c>
      <c r="F10" s="11">
        <f t="shared" si="1"/>
        <v>0</v>
      </c>
      <c r="G10" s="11">
        <f t="shared" si="2"/>
        <v>-1014000</v>
      </c>
    </row>
    <row r="11" spans="1:7" x14ac:dyDescent="0.25">
      <c r="A11" s="11" t="s">
        <v>853</v>
      </c>
      <c r="B11" s="3">
        <v>-80000</v>
      </c>
      <c r="C11" s="11" t="s">
        <v>503</v>
      </c>
      <c r="D11" s="11">
        <v>2</v>
      </c>
      <c r="E11" s="11">
        <f t="shared" si="0"/>
        <v>36</v>
      </c>
      <c r="F11" s="11">
        <f t="shared" si="1"/>
        <v>0</v>
      </c>
      <c r="G11" s="11">
        <f t="shared" si="2"/>
        <v>-2880000</v>
      </c>
    </row>
    <row r="12" spans="1:7" x14ac:dyDescent="0.25">
      <c r="A12" s="11" t="s">
        <v>855</v>
      </c>
      <c r="B12" s="3">
        <v>-95000</v>
      </c>
      <c r="C12" s="11" t="s">
        <v>503</v>
      </c>
      <c r="D12" s="11">
        <v>2</v>
      </c>
      <c r="E12" s="11">
        <f t="shared" si="0"/>
        <v>34</v>
      </c>
      <c r="F12" s="11">
        <f t="shared" si="1"/>
        <v>0</v>
      </c>
      <c r="G12" s="11">
        <f t="shared" si="2"/>
        <v>-3230000</v>
      </c>
    </row>
    <row r="13" spans="1:7" x14ac:dyDescent="0.25">
      <c r="A13" s="11" t="s">
        <v>858</v>
      </c>
      <c r="B13" s="3">
        <v>-15670</v>
      </c>
      <c r="C13" s="11" t="s">
        <v>656</v>
      </c>
      <c r="D13" s="11">
        <v>1</v>
      </c>
      <c r="E13" s="11">
        <f t="shared" si="0"/>
        <v>32</v>
      </c>
      <c r="F13" s="11">
        <f t="shared" si="1"/>
        <v>0</v>
      </c>
      <c r="G13" s="11">
        <f t="shared" si="2"/>
        <v>-501440</v>
      </c>
    </row>
    <row r="14" spans="1:7" x14ac:dyDescent="0.25">
      <c r="A14" s="11" t="s">
        <v>861</v>
      </c>
      <c r="B14" s="3">
        <v>-95500</v>
      </c>
      <c r="C14" s="11" t="s">
        <v>862</v>
      </c>
      <c r="D14" s="11">
        <v>1</v>
      </c>
      <c r="E14" s="11">
        <f t="shared" si="0"/>
        <v>31</v>
      </c>
      <c r="F14" s="11">
        <f t="shared" si="1"/>
        <v>0</v>
      </c>
      <c r="G14" s="11">
        <f t="shared" si="2"/>
        <v>-2960500</v>
      </c>
    </row>
    <row r="15" spans="1:7" x14ac:dyDescent="0.25">
      <c r="A15" s="11" t="s">
        <v>863</v>
      </c>
      <c r="B15" s="3">
        <v>2000000</v>
      </c>
      <c r="C15" s="11" t="s">
        <v>864</v>
      </c>
      <c r="D15" s="11">
        <v>0</v>
      </c>
      <c r="E15" s="11">
        <f t="shared" si="0"/>
        <v>30</v>
      </c>
      <c r="F15" s="11">
        <f t="shared" si="1"/>
        <v>1</v>
      </c>
      <c r="G15" s="11">
        <f t="shared" si="2"/>
        <v>58000000</v>
      </c>
    </row>
    <row r="16" spans="1:7" x14ac:dyDescent="0.25">
      <c r="A16" s="11" t="s">
        <v>863</v>
      </c>
      <c r="B16" s="3">
        <v>-131450</v>
      </c>
      <c r="C16" s="11" t="s">
        <v>866</v>
      </c>
      <c r="D16" s="11">
        <v>6</v>
      </c>
      <c r="E16" s="11">
        <f t="shared" si="0"/>
        <v>30</v>
      </c>
      <c r="F16" s="11">
        <f t="shared" si="1"/>
        <v>0</v>
      </c>
      <c r="G16" s="11">
        <f t="shared" si="2"/>
        <v>-3943500</v>
      </c>
    </row>
    <row r="17" spans="1:7" x14ac:dyDescent="0.25">
      <c r="A17" s="11" t="s">
        <v>868</v>
      </c>
      <c r="B17" s="3">
        <v>-15160</v>
      </c>
      <c r="C17" s="11" t="s">
        <v>656</v>
      </c>
      <c r="D17" s="11">
        <v>2</v>
      </c>
      <c r="E17" s="11">
        <f t="shared" si="0"/>
        <v>24</v>
      </c>
      <c r="F17" s="11">
        <f t="shared" si="1"/>
        <v>0</v>
      </c>
      <c r="G17" s="11">
        <f t="shared" si="2"/>
        <v>-363840</v>
      </c>
    </row>
    <row r="18" spans="1:7" x14ac:dyDescent="0.25">
      <c r="A18" s="11" t="s">
        <v>869</v>
      </c>
      <c r="B18" s="3">
        <v>-200000</v>
      </c>
      <c r="C18" s="11" t="s">
        <v>503</v>
      </c>
      <c r="D18" s="11">
        <v>1</v>
      </c>
      <c r="E18" s="11">
        <f t="shared" si="0"/>
        <v>22</v>
      </c>
      <c r="F18" s="11">
        <f t="shared" si="1"/>
        <v>0</v>
      </c>
      <c r="G18" s="11">
        <f t="shared" si="2"/>
        <v>-4400000</v>
      </c>
    </row>
    <row r="19" spans="1:7" x14ac:dyDescent="0.25">
      <c r="A19" s="11" t="s">
        <v>870</v>
      </c>
      <c r="B19" s="3">
        <v>-180500</v>
      </c>
      <c r="C19" s="11" t="s">
        <v>871</v>
      </c>
      <c r="D19" s="11">
        <v>3</v>
      </c>
      <c r="E19" s="11">
        <f t="shared" si="0"/>
        <v>21</v>
      </c>
      <c r="F19" s="11">
        <f t="shared" si="1"/>
        <v>0</v>
      </c>
      <c r="G19" s="11">
        <f t="shared" si="2"/>
        <v>-3790500</v>
      </c>
    </row>
    <row r="20" spans="1:7" x14ac:dyDescent="0.25">
      <c r="A20" s="11" t="s">
        <v>873</v>
      </c>
      <c r="B20" s="35">
        <v>7156</v>
      </c>
      <c r="C20" s="11" t="s">
        <v>880</v>
      </c>
      <c r="D20" s="11">
        <v>4</v>
      </c>
      <c r="E20" s="11">
        <f t="shared" si="0"/>
        <v>18</v>
      </c>
      <c r="F20" s="11">
        <f t="shared" si="1"/>
        <v>1</v>
      </c>
      <c r="G20" s="11">
        <f t="shared" si="2"/>
        <v>121652</v>
      </c>
    </row>
    <row r="21" spans="1:7" x14ac:dyDescent="0.25">
      <c r="A21" s="11" t="s">
        <v>888</v>
      </c>
      <c r="B21" s="3">
        <v>-10000</v>
      </c>
      <c r="C21" s="11" t="s">
        <v>503</v>
      </c>
      <c r="D21" s="11">
        <v>4</v>
      </c>
      <c r="E21" s="11">
        <f t="shared" si="0"/>
        <v>14</v>
      </c>
      <c r="F21" s="11">
        <f t="shared" si="1"/>
        <v>0</v>
      </c>
      <c r="G21" s="11">
        <f t="shared" si="2"/>
        <v>-140000</v>
      </c>
    </row>
    <row r="22" spans="1:7" x14ac:dyDescent="0.25">
      <c r="A22" s="11" t="s">
        <v>894</v>
      </c>
      <c r="B22" s="3">
        <v>-47053</v>
      </c>
      <c r="C22" s="11" t="s">
        <v>895</v>
      </c>
      <c r="D22" s="11">
        <v>6</v>
      </c>
      <c r="E22" s="11">
        <f t="shared" si="0"/>
        <v>10</v>
      </c>
      <c r="F22" s="11">
        <f t="shared" si="1"/>
        <v>0</v>
      </c>
      <c r="G22" s="11">
        <f t="shared" si="2"/>
        <v>-470530</v>
      </c>
    </row>
    <row r="23" spans="1:7" x14ac:dyDescent="0.25">
      <c r="A23" s="11" t="s">
        <v>896</v>
      </c>
      <c r="B23" s="3">
        <v>-33870</v>
      </c>
      <c r="C23" s="11" t="s">
        <v>897</v>
      </c>
      <c r="D23" s="11">
        <v>0</v>
      </c>
      <c r="E23" s="11">
        <f t="shared" si="0"/>
        <v>4</v>
      </c>
      <c r="F23" s="11">
        <f t="shared" si="1"/>
        <v>0</v>
      </c>
      <c r="G23" s="11">
        <f t="shared" si="2"/>
        <v>-135480</v>
      </c>
    </row>
    <row r="24" spans="1:7" x14ac:dyDescent="0.25">
      <c r="A24" s="11" t="s">
        <v>896</v>
      </c>
      <c r="B24" s="3">
        <v>-22000</v>
      </c>
      <c r="C24" s="11" t="s">
        <v>898</v>
      </c>
      <c r="D24" s="11">
        <v>4</v>
      </c>
      <c r="E24" s="11">
        <f t="shared" si="0"/>
        <v>4</v>
      </c>
      <c r="F24" s="11">
        <f t="shared" si="1"/>
        <v>0</v>
      </c>
      <c r="G24" s="11">
        <f t="shared" si="2"/>
        <v>-88000</v>
      </c>
    </row>
    <row r="25" spans="1:7" x14ac:dyDescent="0.25">
      <c r="A25" s="11" t="s">
        <v>899</v>
      </c>
      <c r="B25" s="3">
        <v>-22000</v>
      </c>
      <c r="C25" s="11" t="s">
        <v>900</v>
      </c>
      <c r="D25" s="11">
        <v>0</v>
      </c>
      <c r="E25" s="11">
        <f t="shared" si="0"/>
        <v>0</v>
      </c>
      <c r="F25" s="11">
        <f t="shared" si="1"/>
        <v>0</v>
      </c>
      <c r="G25" s="11">
        <f t="shared" si="2"/>
        <v>0</v>
      </c>
    </row>
    <row r="26" spans="1:7" x14ac:dyDescent="0.25">
      <c r="A26" s="11" t="s">
        <v>899</v>
      </c>
      <c r="B26" s="3">
        <v>-250000</v>
      </c>
      <c r="C26" s="11" t="s">
        <v>901</v>
      </c>
      <c r="D26" s="11">
        <v>0</v>
      </c>
      <c r="E26" s="11">
        <f t="shared" si="0"/>
        <v>0</v>
      </c>
      <c r="F26" s="11">
        <f t="shared" si="1"/>
        <v>0</v>
      </c>
      <c r="G26" s="11">
        <f t="shared" si="2"/>
        <v>0</v>
      </c>
    </row>
    <row r="27" spans="1:7" x14ac:dyDescent="0.25">
      <c r="A27" s="11" t="s">
        <v>899</v>
      </c>
      <c r="B27" s="3">
        <v>-650500</v>
      </c>
      <c r="C27" s="11" t="s">
        <v>902</v>
      </c>
      <c r="D27" s="11">
        <v>0</v>
      </c>
      <c r="E27" s="11">
        <f t="shared" si="0"/>
        <v>0</v>
      </c>
      <c r="F27" s="11">
        <f t="shared" si="1"/>
        <v>0</v>
      </c>
      <c r="G27" s="11">
        <f t="shared" si="2"/>
        <v>0</v>
      </c>
    </row>
    <row r="28" spans="1:7" x14ac:dyDescent="0.25">
      <c r="A28" s="11"/>
      <c r="B28" s="3"/>
      <c r="C28" s="11"/>
      <c r="D28" s="11">
        <v>0</v>
      </c>
      <c r="E28" s="11">
        <f t="shared" si="0"/>
        <v>0</v>
      </c>
      <c r="F28" s="11">
        <f t="shared" si="1"/>
        <v>0</v>
      </c>
      <c r="G28" s="11">
        <f t="shared" si="2"/>
        <v>0</v>
      </c>
    </row>
    <row r="29" spans="1:7" x14ac:dyDescent="0.25">
      <c r="A29" s="11"/>
      <c r="B29" s="3"/>
      <c r="C29" s="11"/>
      <c r="D29" s="11">
        <v>0</v>
      </c>
      <c r="E29" s="11">
        <f t="shared" si="0"/>
        <v>0</v>
      </c>
      <c r="F29" s="11">
        <f t="shared" si="1"/>
        <v>0</v>
      </c>
      <c r="G29" s="11">
        <f t="shared" si="2"/>
        <v>0</v>
      </c>
    </row>
    <row r="30" spans="1:7" x14ac:dyDescent="0.25">
      <c r="A30" s="11"/>
      <c r="B30" s="3"/>
      <c r="C30" s="11"/>
      <c r="D30" s="11">
        <v>0</v>
      </c>
      <c r="E30" s="11">
        <f t="shared" si="0"/>
        <v>0</v>
      </c>
      <c r="F30" s="11">
        <f t="shared" si="1"/>
        <v>0</v>
      </c>
      <c r="G30" s="11">
        <f t="shared" si="2"/>
        <v>0</v>
      </c>
    </row>
    <row r="31" spans="1:7" x14ac:dyDescent="0.25">
      <c r="A31" s="11"/>
      <c r="B31" s="3"/>
      <c r="C31" s="11"/>
      <c r="D31" s="11">
        <v>0</v>
      </c>
      <c r="E31" s="11">
        <f t="shared" si="0"/>
        <v>0</v>
      </c>
      <c r="F31" s="11">
        <f t="shared" si="1"/>
        <v>0</v>
      </c>
      <c r="G31" s="11">
        <f t="shared" si="2"/>
        <v>0</v>
      </c>
    </row>
    <row r="32" spans="1:7" x14ac:dyDescent="0.25">
      <c r="A32" s="11" t="s">
        <v>25</v>
      </c>
      <c r="B32" s="3"/>
      <c r="C32" s="11"/>
      <c r="D32" s="11">
        <v>0</v>
      </c>
      <c r="E32" s="11">
        <f t="shared" si="0"/>
        <v>0</v>
      </c>
      <c r="F32" s="11">
        <f t="shared" si="1"/>
        <v>0</v>
      </c>
      <c r="G32" s="11">
        <f t="shared" si="2"/>
        <v>0</v>
      </c>
    </row>
    <row r="33" spans="1:7" x14ac:dyDescent="0.25">
      <c r="A33" s="11"/>
      <c r="B33" s="3"/>
      <c r="C33" s="11"/>
      <c r="D33" s="11">
        <v>0</v>
      </c>
      <c r="E33" s="11">
        <f t="shared" si="0"/>
        <v>0</v>
      </c>
      <c r="F33" s="11">
        <f t="shared" si="1"/>
        <v>0</v>
      </c>
      <c r="G33" s="11">
        <f t="shared" si="2"/>
        <v>0</v>
      </c>
    </row>
    <row r="34" spans="1:7" x14ac:dyDescent="0.25">
      <c r="A34" s="11"/>
      <c r="B34" s="3"/>
      <c r="C34" s="11"/>
      <c r="D34" s="11">
        <v>0</v>
      </c>
      <c r="E34" s="11">
        <f t="shared" si="0"/>
        <v>0</v>
      </c>
      <c r="F34" s="11">
        <f t="shared" si="1"/>
        <v>0</v>
      </c>
      <c r="G34" s="11">
        <f t="shared" si="2"/>
        <v>0</v>
      </c>
    </row>
    <row r="35" spans="1:7" x14ac:dyDescent="0.25">
      <c r="A35" s="11"/>
      <c r="B35" s="3"/>
      <c r="C35" s="11"/>
      <c r="D35" s="11">
        <v>0</v>
      </c>
      <c r="E35" s="11">
        <f t="shared" si="0"/>
        <v>0</v>
      </c>
      <c r="F35" s="11">
        <f t="shared" si="1"/>
        <v>0</v>
      </c>
      <c r="G35" s="11">
        <f t="shared" si="2"/>
        <v>0</v>
      </c>
    </row>
    <row r="36" spans="1:7" x14ac:dyDescent="0.25">
      <c r="A36" s="11"/>
      <c r="B36" s="3"/>
      <c r="C36" s="11"/>
      <c r="D36" s="11">
        <v>0</v>
      </c>
      <c r="E36" s="11">
        <f t="shared" si="0"/>
        <v>0</v>
      </c>
      <c r="F36" s="11">
        <f t="shared" si="1"/>
        <v>0</v>
      </c>
      <c r="G36" s="11">
        <f t="shared" si="2"/>
        <v>0</v>
      </c>
    </row>
    <row r="37" spans="1:7" x14ac:dyDescent="0.25">
      <c r="A37" s="11"/>
      <c r="B37" s="11"/>
      <c r="C37" s="11"/>
      <c r="D37" s="11">
        <v>0</v>
      </c>
      <c r="E37" s="11">
        <f t="shared" si="0"/>
        <v>0</v>
      </c>
      <c r="F37" s="11">
        <f t="shared" si="1"/>
        <v>0</v>
      </c>
      <c r="G37" s="11">
        <f t="shared" si="2"/>
        <v>0</v>
      </c>
    </row>
    <row r="38" spans="1:7" x14ac:dyDescent="0.25">
      <c r="A38" s="11"/>
      <c r="B38" s="11"/>
      <c r="C38" s="11"/>
      <c r="D38" s="11">
        <v>0</v>
      </c>
      <c r="E38" s="11">
        <f t="shared" si="0"/>
        <v>0</v>
      </c>
      <c r="F38" s="11">
        <f t="shared" si="1"/>
        <v>0</v>
      </c>
      <c r="G38" s="11">
        <f t="shared" si="2"/>
        <v>0</v>
      </c>
    </row>
    <row r="39" spans="1:7" x14ac:dyDescent="0.25">
      <c r="A39" s="11"/>
      <c r="B39" s="11"/>
      <c r="C39" s="11"/>
      <c r="D39" s="11">
        <v>0</v>
      </c>
      <c r="E39" s="11">
        <f t="shared" si="0"/>
        <v>0</v>
      </c>
      <c r="F39" s="11">
        <f t="shared" si="1"/>
        <v>0</v>
      </c>
      <c r="G39" s="11">
        <f t="shared" si="2"/>
        <v>0</v>
      </c>
    </row>
    <row r="40" spans="1:7" x14ac:dyDescent="0.25">
      <c r="A40" s="11"/>
      <c r="B40" s="11"/>
      <c r="C40" s="11"/>
      <c r="D40" s="11"/>
      <c r="E40" s="11">
        <f>E41+D40</f>
        <v>0</v>
      </c>
      <c r="F40" s="11">
        <f t="shared" si="1"/>
        <v>0</v>
      </c>
      <c r="G40" s="11">
        <f t="shared" si="2"/>
        <v>0</v>
      </c>
    </row>
    <row r="41" spans="1:7" x14ac:dyDescent="0.25">
      <c r="A41" s="11"/>
      <c r="B41" s="11"/>
      <c r="C41" s="11"/>
      <c r="D41" s="11"/>
      <c r="E41" s="11"/>
      <c r="F41" s="11"/>
      <c r="G41" s="11"/>
    </row>
    <row r="42" spans="1:7" x14ac:dyDescent="0.25">
      <c r="A42" s="11"/>
      <c r="B42" s="29">
        <f>SUM(B2:B40)</f>
        <v>452712</v>
      </c>
      <c r="C42" s="11"/>
      <c r="D42" s="11"/>
      <c r="E42" s="11"/>
      <c r="F42" s="11"/>
      <c r="G42" s="29">
        <f>SUM(G2:G21)</f>
        <v>66761908</v>
      </c>
    </row>
    <row r="43" spans="1:7" x14ac:dyDescent="0.25">
      <c r="A43" s="11"/>
      <c r="B43" s="11" t="s">
        <v>283</v>
      </c>
      <c r="C43" s="11"/>
      <c r="D43" s="11"/>
      <c r="E43" s="11"/>
      <c r="F43" s="11"/>
      <c r="G43" s="11" t="s">
        <v>284</v>
      </c>
    </row>
    <row r="44" spans="1:7" x14ac:dyDescent="0.25">
      <c r="A44" s="11"/>
      <c r="B44" s="11"/>
      <c r="C44" s="11"/>
      <c r="D44" s="11"/>
      <c r="E44" s="11"/>
      <c r="F44" s="11"/>
      <c r="G44" s="11"/>
    </row>
    <row r="45" spans="1:7" x14ac:dyDescent="0.25">
      <c r="A45" s="11"/>
      <c r="B45" s="11"/>
      <c r="C45" s="11"/>
      <c r="D45" s="11"/>
      <c r="E45" s="11"/>
      <c r="F45" s="11"/>
      <c r="G45" s="3">
        <f>G42/E2</f>
        <v>180926.57994579946</v>
      </c>
    </row>
    <row r="46" spans="1:7" x14ac:dyDescent="0.25">
      <c r="A46" s="11"/>
      <c r="B46" s="11"/>
      <c r="C46" s="11"/>
      <c r="D46" s="11"/>
      <c r="E46" s="11"/>
      <c r="F46" s="11"/>
      <c r="G46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workbookViewId="0">
      <pane ySplit="1" topLeftCell="A170" activePane="bottomLeft" state="frozen"/>
      <selection pane="bottomLeft" activeCell="C184" sqref="C18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615</v>
      </c>
      <c r="E2" s="11">
        <f>IF(B2&gt;0,1,0)</f>
        <v>1</v>
      </c>
      <c r="F2" s="11">
        <f>B2*(D2-E2)</f>
        <v>59373800</v>
      </c>
      <c r="G2" s="11" t="s">
        <v>1</v>
      </c>
    </row>
    <row r="3" spans="1:7" x14ac:dyDescent="0.25">
      <c r="A3" s="11" t="s">
        <v>395</v>
      </c>
      <c r="B3" s="3">
        <v>3000000</v>
      </c>
      <c r="C3" s="11">
        <v>3</v>
      </c>
      <c r="D3" s="11">
        <f t="shared" ref="D3:D66" si="0">D4+C3</f>
        <v>613</v>
      </c>
      <c r="E3" s="11">
        <f t="shared" ref="E3:E66" si="1">IF(B3&gt;0,1,0)</f>
        <v>1</v>
      </c>
      <c r="F3" s="11">
        <f t="shared" ref="F3:F66" si="2">B3*(D3-E3)</f>
        <v>1836000000</v>
      </c>
      <c r="G3" s="11"/>
    </row>
    <row r="4" spans="1:7" x14ac:dyDescent="0.25">
      <c r="A4" s="11" t="s">
        <v>394</v>
      </c>
      <c r="B4" s="3">
        <v>-200000</v>
      </c>
      <c r="C4" s="11">
        <v>2</v>
      </c>
      <c r="D4" s="11">
        <f t="shared" si="0"/>
        <v>610</v>
      </c>
      <c r="E4" s="11">
        <f t="shared" si="1"/>
        <v>0</v>
      </c>
      <c r="F4" s="11">
        <f t="shared" si="2"/>
        <v>-122000000</v>
      </c>
      <c r="G4" s="11"/>
    </row>
    <row r="5" spans="1:7" x14ac:dyDescent="0.25">
      <c r="A5" s="11" t="s">
        <v>393</v>
      </c>
      <c r="B5" s="3">
        <v>-100000</v>
      </c>
      <c r="C5" s="11">
        <v>1</v>
      </c>
      <c r="D5" s="11">
        <f t="shared" si="0"/>
        <v>608</v>
      </c>
      <c r="E5" s="11">
        <f t="shared" si="1"/>
        <v>0</v>
      </c>
      <c r="F5" s="11">
        <f t="shared" si="2"/>
        <v>-60800000</v>
      </c>
      <c r="G5" s="11"/>
    </row>
    <row r="6" spans="1:7" x14ac:dyDescent="0.25">
      <c r="A6" s="11" t="s">
        <v>392</v>
      </c>
      <c r="B6" s="3">
        <v>-55000</v>
      </c>
      <c r="C6" s="11">
        <v>1</v>
      </c>
      <c r="D6" s="11">
        <f t="shared" si="0"/>
        <v>607</v>
      </c>
      <c r="E6" s="11">
        <f t="shared" si="1"/>
        <v>0</v>
      </c>
      <c r="F6" s="11">
        <f t="shared" si="2"/>
        <v>-33385000</v>
      </c>
      <c r="G6" s="11"/>
    </row>
    <row r="7" spans="1:7" x14ac:dyDescent="0.25">
      <c r="A7" s="11" t="s">
        <v>391</v>
      </c>
      <c r="B7" s="3">
        <v>-200000</v>
      </c>
      <c r="C7" s="11">
        <v>4</v>
      </c>
      <c r="D7" s="11">
        <f t="shared" si="0"/>
        <v>606</v>
      </c>
      <c r="E7" s="11">
        <f t="shared" si="1"/>
        <v>0</v>
      </c>
      <c r="F7" s="11">
        <f t="shared" si="2"/>
        <v>-121200000</v>
      </c>
      <c r="G7" s="11"/>
    </row>
    <row r="8" spans="1:7" x14ac:dyDescent="0.25">
      <c r="A8" s="11" t="s">
        <v>390</v>
      </c>
      <c r="B8" s="3">
        <v>-200000</v>
      </c>
      <c r="C8" s="11">
        <v>10</v>
      </c>
      <c r="D8" s="11">
        <f t="shared" si="0"/>
        <v>602</v>
      </c>
      <c r="E8" s="11">
        <f t="shared" si="1"/>
        <v>0</v>
      </c>
      <c r="F8" s="11">
        <f t="shared" si="2"/>
        <v>-120400000</v>
      </c>
      <c r="G8" s="11"/>
    </row>
    <row r="9" spans="1:7" x14ac:dyDescent="0.25">
      <c r="A9" s="11" t="s">
        <v>389</v>
      </c>
      <c r="B9" s="3">
        <v>-950500</v>
      </c>
      <c r="C9" s="11">
        <v>1</v>
      </c>
      <c r="D9" s="11">
        <f t="shared" si="0"/>
        <v>592</v>
      </c>
      <c r="E9" s="11">
        <f t="shared" si="1"/>
        <v>0</v>
      </c>
      <c r="F9" s="11">
        <f t="shared" si="2"/>
        <v>-562696000</v>
      </c>
      <c r="G9" s="11"/>
    </row>
    <row r="10" spans="1:7" x14ac:dyDescent="0.25">
      <c r="A10" s="23" t="s">
        <v>388</v>
      </c>
      <c r="B10" s="3">
        <v>2000000</v>
      </c>
      <c r="C10" s="11">
        <v>2</v>
      </c>
      <c r="D10" s="11">
        <f t="shared" si="0"/>
        <v>591</v>
      </c>
      <c r="E10" s="11">
        <f t="shared" si="1"/>
        <v>1</v>
      </c>
      <c r="F10" s="11">
        <f t="shared" si="2"/>
        <v>1180000000</v>
      </c>
      <c r="G10" s="11"/>
    </row>
    <row r="11" spans="1:7" x14ac:dyDescent="0.25">
      <c r="A11" s="11" t="s">
        <v>387</v>
      </c>
      <c r="B11" s="3">
        <v>-1065000</v>
      </c>
      <c r="C11" s="11">
        <v>3</v>
      </c>
      <c r="D11" s="11">
        <f t="shared" si="0"/>
        <v>589</v>
      </c>
      <c r="E11" s="11">
        <f t="shared" si="1"/>
        <v>0</v>
      </c>
      <c r="F11" s="11">
        <f t="shared" si="2"/>
        <v>-627285000</v>
      </c>
      <c r="G11" s="11"/>
    </row>
    <row r="12" spans="1:7" x14ac:dyDescent="0.25">
      <c r="A12" s="11" t="s">
        <v>386</v>
      </c>
      <c r="B12" s="3">
        <v>-45000</v>
      </c>
      <c r="C12" s="11">
        <v>1</v>
      </c>
      <c r="D12" s="11">
        <f t="shared" si="0"/>
        <v>586</v>
      </c>
      <c r="E12" s="11">
        <f t="shared" si="1"/>
        <v>0</v>
      </c>
      <c r="F12" s="11">
        <f t="shared" si="2"/>
        <v>-26370000</v>
      </c>
      <c r="G12" s="11"/>
    </row>
    <row r="13" spans="1:7" x14ac:dyDescent="0.25">
      <c r="A13" s="11" t="s">
        <v>385</v>
      </c>
      <c r="B13" s="3">
        <v>-2000700</v>
      </c>
      <c r="C13" s="11">
        <v>4</v>
      </c>
      <c r="D13" s="11">
        <f t="shared" si="0"/>
        <v>585</v>
      </c>
      <c r="E13" s="11">
        <f t="shared" si="1"/>
        <v>0</v>
      </c>
      <c r="F13" s="11">
        <f t="shared" si="2"/>
        <v>-1170409500</v>
      </c>
      <c r="G13" s="11"/>
    </row>
    <row r="14" spans="1:7" x14ac:dyDescent="0.25">
      <c r="A14" s="23" t="s">
        <v>384</v>
      </c>
      <c r="B14" s="3">
        <v>-200000</v>
      </c>
      <c r="C14" s="11">
        <v>2</v>
      </c>
      <c r="D14" s="11">
        <f t="shared" si="0"/>
        <v>581</v>
      </c>
      <c r="E14" s="11">
        <f t="shared" si="1"/>
        <v>0</v>
      </c>
      <c r="F14" s="11">
        <f t="shared" si="2"/>
        <v>-116200000</v>
      </c>
      <c r="G14" s="11"/>
    </row>
    <row r="15" spans="1:7" x14ac:dyDescent="0.25">
      <c r="A15" s="11" t="s">
        <v>383</v>
      </c>
      <c r="B15" s="3">
        <v>2000000</v>
      </c>
      <c r="C15" s="11">
        <v>0</v>
      </c>
      <c r="D15" s="11">
        <f t="shared" si="0"/>
        <v>579</v>
      </c>
      <c r="E15" s="11">
        <f t="shared" si="1"/>
        <v>1</v>
      </c>
      <c r="F15" s="11">
        <f t="shared" si="2"/>
        <v>1156000000</v>
      </c>
      <c r="G15" s="11"/>
    </row>
    <row r="16" spans="1:7" x14ac:dyDescent="0.25">
      <c r="A16" s="11" t="s">
        <v>383</v>
      </c>
      <c r="B16" s="3">
        <v>2000000</v>
      </c>
      <c r="C16" s="11">
        <v>0</v>
      </c>
      <c r="D16" s="11">
        <f t="shared" si="0"/>
        <v>579</v>
      </c>
      <c r="E16" s="11">
        <f t="shared" si="1"/>
        <v>1</v>
      </c>
      <c r="F16" s="11">
        <f t="shared" si="2"/>
        <v>1156000000</v>
      </c>
      <c r="G16" s="11"/>
    </row>
    <row r="17" spans="1:12" x14ac:dyDescent="0.25">
      <c r="A17" s="11" t="s">
        <v>383</v>
      </c>
      <c r="B17" s="3">
        <v>1200000</v>
      </c>
      <c r="C17" s="11">
        <v>0</v>
      </c>
      <c r="D17" s="11">
        <f t="shared" si="0"/>
        <v>579</v>
      </c>
      <c r="E17" s="11">
        <f t="shared" si="1"/>
        <v>1</v>
      </c>
      <c r="F17" s="11">
        <f t="shared" si="2"/>
        <v>693600000</v>
      </c>
      <c r="G17" s="11"/>
    </row>
    <row r="18" spans="1:12" x14ac:dyDescent="0.25">
      <c r="A18" s="11" t="s">
        <v>383</v>
      </c>
      <c r="B18" s="3">
        <v>1000000</v>
      </c>
      <c r="C18" s="11">
        <v>1</v>
      </c>
      <c r="D18" s="11">
        <f t="shared" si="0"/>
        <v>579</v>
      </c>
      <c r="E18" s="11">
        <f t="shared" si="1"/>
        <v>1</v>
      </c>
      <c r="F18" s="11">
        <f t="shared" si="2"/>
        <v>578000000</v>
      </c>
      <c r="G18" s="11"/>
    </row>
    <row r="19" spans="1:12" x14ac:dyDescent="0.25">
      <c r="A19" s="11" t="s">
        <v>382</v>
      </c>
      <c r="B19" s="3">
        <v>3000000</v>
      </c>
      <c r="C19" s="11">
        <v>0</v>
      </c>
      <c r="D19" s="11">
        <f t="shared" si="0"/>
        <v>578</v>
      </c>
      <c r="E19" s="11">
        <f t="shared" si="1"/>
        <v>1</v>
      </c>
      <c r="F19" s="11">
        <f t="shared" si="2"/>
        <v>1731000000</v>
      </c>
      <c r="G19" s="11"/>
      <c r="L19" t="s">
        <v>25</v>
      </c>
    </row>
    <row r="20" spans="1:12" x14ac:dyDescent="0.25">
      <c r="A20" s="11" t="s">
        <v>382</v>
      </c>
      <c r="B20" s="3">
        <v>-432700</v>
      </c>
      <c r="C20" s="11">
        <v>0</v>
      </c>
      <c r="D20" s="11">
        <f t="shared" si="0"/>
        <v>578</v>
      </c>
      <c r="E20" s="11">
        <f t="shared" si="1"/>
        <v>0</v>
      </c>
      <c r="F20" s="11">
        <f t="shared" si="2"/>
        <v>-250100600</v>
      </c>
      <c r="G20" s="11"/>
    </row>
    <row r="21" spans="1:12" x14ac:dyDescent="0.25">
      <c r="A21" s="11" t="s">
        <v>382</v>
      </c>
      <c r="B21" s="3">
        <v>-432700</v>
      </c>
      <c r="C21" s="11">
        <v>0</v>
      </c>
      <c r="D21" s="11">
        <f t="shared" si="0"/>
        <v>578</v>
      </c>
      <c r="E21" s="11">
        <f t="shared" si="1"/>
        <v>0</v>
      </c>
      <c r="F21" s="11">
        <f t="shared" si="2"/>
        <v>-250100600</v>
      </c>
      <c r="G21" s="11"/>
    </row>
    <row r="22" spans="1:12" x14ac:dyDescent="0.25">
      <c r="A22" s="11" t="s">
        <v>382</v>
      </c>
      <c r="B22" s="3">
        <v>-432700</v>
      </c>
      <c r="C22" s="11">
        <v>0</v>
      </c>
      <c r="D22" s="11">
        <f t="shared" si="0"/>
        <v>578</v>
      </c>
      <c r="E22" s="11">
        <f t="shared" si="1"/>
        <v>0</v>
      </c>
      <c r="F22" s="11">
        <f t="shared" si="2"/>
        <v>-250100600</v>
      </c>
      <c r="G22" s="11"/>
    </row>
    <row r="23" spans="1:12" x14ac:dyDescent="0.25">
      <c r="A23" s="11" t="s">
        <v>382</v>
      </c>
      <c r="B23" s="3">
        <v>-432700</v>
      </c>
      <c r="C23" s="11">
        <v>0</v>
      </c>
      <c r="D23" s="11">
        <f t="shared" si="0"/>
        <v>578</v>
      </c>
      <c r="E23" s="11">
        <f t="shared" si="1"/>
        <v>0</v>
      </c>
      <c r="F23" s="11">
        <f t="shared" si="2"/>
        <v>-250100600</v>
      </c>
      <c r="G23" s="11"/>
    </row>
    <row r="24" spans="1:12" x14ac:dyDescent="0.25">
      <c r="A24" s="11" t="s">
        <v>382</v>
      </c>
      <c r="B24" s="3">
        <v>-432700</v>
      </c>
      <c r="C24" s="11">
        <v>0</v>
      </c>
      <c r="D24" s="11">
        <f t="shared" si="0"/>
        <v>578</v>
      </c>
      <c r="E24" s="11">
        <f t="shared" si="1"/>
        <v>0</v>
      </c>
      <c r="F24" s="11">
        <f t="shared" si="2"/>
        <v>-250100600</v>
      </c>
      <c r="G24" s="11"/>
    </row>
    <row r="25" spans="1:12" x14ac:dyDescent="0.25">
      <c r="A25" s="11" t="s">
        <v>382</v>
      </c>
      <c r="B25" s="3">
        <v>-200000</v>
      </c>
      <c r="C25" s="11">
        <v>1</v>
      </c>
      <c r="D25" s="11">
        <f t="shared" si="0"/>
        <v>578</v>
      </c>
      <c r="E25" s="11">
        <f t="shared" si="1"/>
        <v>0</v>
      </c>
      <c r="F25" s="11">
        <f t="shared" si="2"/>
        <v>-115600000</v>
      </c>
      <c r="G25" s="11"/>
    </row>
    <row r="26" spans="1:12" x14ac:dyDescent="0.25">
      <c r="A26" s="11" t="s">
        <v>381</v>
      </c>
      <c r="B26" s="3">
        <v>3000000</v>
      </c>
      <c r="C26" s="11">
        <v>2</v>
      </c>
      <c r="D26" s="11">
        <f t="shared" si="0"/>
        <v>577</v>
      </c>
      <c r="E26" s="11">
        <f t="shared" si="1"/>
        <v>1</v>
      </c>
      <c r="F26" s="11">
        <f t="shared" si="2"/>
        <v>1728000000</v>
      </c>
      <c r="G26" s="11"/>
    </row>
    <row r="27" spans="1:12" x14ac:dyDescent="0.25">
      <c r="A27" s="11" t="s">
        <v>380</v>
      </c>
      <c r="B27" s="3">
        <v>-200000</v>
      </c>
      <c r="C27" s="11">
        <v>1</v>
      </c>
      <c r="D27" s="11">
        <f t="shared" si="0"/>
        <v>575</v>
      </c>
      <c r="E27" s="11">
        <f t="shared" si="1"/>
        <v>0</v>
      </c>
      <c r="F27" s="11">
        <f t="shared" si="2"/>
        <v>-115000000</v>
      </c>
      <c r="G27" s="11"/>
    </row>
    <row r="28" spans="1:12" x14ac:dyDescent="0.25">
      <c r="A28" s="11" t="s">
        <v>379</v>
      </c>
      <c r="B28" s="3">
        <v>2000000</v>
      </c>
      <c r="C28" s="11">
        <v>1</v>
      </c>
      <c r="D28" s="11">
        <f t="shared" si="0"/>
        <v>574</v>
      </c>
      <c r="E28" s="11">
        <f t="shared" si="1"/>
        <v>1</v>
      </c>
      <c r="F28" s="11">
        <f t="shared" si="2"/>
        <v>1146000000</v>
      </c>
      <c r="G28" s="11"/>
    </row>
    <row r="29" spans="1:12" x14ac:dyDescent="0.25">
      <c r="A29" s="11" t="s">
        <v>378</v>
      </c>
      <c r="B29" s="3">
        <v>-7000800</v>
      </c>
      <c r="C29" s="11">
        <v>1</v>
      </c>
      <c r="D29" s="11">
        <f t="shared" si="0"/>
        <v>573</v>
      </c>
      <c r="E29" s="11">
        <f t="shared" si="1"/>
        <v>0</v>
      </c>
      <c r="F29" s="11">
        <f t="shared" si="2"/>
        <v>-4011458400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572</v>
      </c>
      <c r="E30" s="11">
        <f t="shared" si="1"/>
        <v>0</v>
      </c>
      <c r="F30" s="11">
        <f t="shared" si="2"/>
        <v>-1716514800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571</v>
      </c>
      <c r="E31" s="11">
        <f t="shared" si="1"/>
        <v>0</v>
      </c>
      <c r="F31" s="11">
        <f t="shared" si="2"/>
        <v>-968358900</v>
      </c>
      <c r="G31" s="11"/>
    </row>
    <row r="32" spans="1:12" x14ac:dyDescent="0.25">
      <c r="A32" s="11" t="s">
        <v>377</v>
      </c>
      <c r="B32" s="3">
        <v>994300</v>
      </c>
      <c r="C32" s="11">
        <v>6</v>
      </c>
      <c r="D32" s="11">
        <f t="shared" si="0"/>
        <v>568</v>
      </c>
      <c r="E32" s="11">
        <f t="shared" si="1"/>
        <v>1</v>
      </c>
      <c r="F32" s="11">
        <f t="shared" si="2"/>
        <v>563768100</v>
      </c>
      <c r="G32" s="11"/>
    </row>
    <row r="33" spans="1:7" x14ac:dyDescent="0.25">
      <c r="A33" s="11" t="s">
        <v>375</v>
      </c>
      <c r="B33" s="3">
        <v>35091</v>
      </c>
      <c r="C33" s="11">
        <v>1</v>
      </c>
      <c r="D33" s="11">
        <f t="shared" si="0"/>
        <v>562</v>
      </c>
      <c r="E33" s="11">
        <f t="shared" si="1"/>
        <v>1</v>
      </c>
      <c r="F33" s="11">
        <f t="shared" si="2"/>
        <v>19686051</v>
      </c>
      <c r="G33" s="11" t="s">
        <v>376</v>
      </c>
    </row>
    <row r="34" spans="1:7" x14ac:dyDescent="0.25">
      <c r="A34" s="11" t="s">
        <v>374</v>
      </c>
      <c r="B34" s="3">
        <v>-850000</v>
      </c>
      <c r="C34" s="11">
        <v>8</v>
      </c>
      <c r="D34" s="11">
        <f t="shared" si="0"/>
        <v>561</v>
      </c>
      <c r="E34" s="11">
        <f t="shared" si="1"/>
        <v>0</v>
      </c>
      <c r="F34" s="11">
        <f t="shared" si="2"/>
        <v>-476850000</v>
      </c>
      <c r="G34" s="11"/>
    </row>
    <row r="35" spans="1:7" x14ac:dyDescent="0.25">
      <c r="A35" s="23" t="s">
        <v>373</v>
      </c>
      <c r="B35" s="3">
        <v>-190500</v>
      </c>
      <c r="C35" s="11">
        <v>1</v>
      </c>
      <c r="D35" s="11">
        <f t="shared" si="0"/>
        <v>553</v>
      </c>
      <c r="E35" s="11">
        <f t="shared" si="1"/>
        <v>0</v>
      </c>
      <c r="F35" s="11">
        <f t="shared" si="2"/>
        <v>-105346500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552</v>
      </c>
      <c r="E36" s="11">
        <f t="shared" si="1"/>
        <v>1</v>
      </c>
      <c r="F36" s="11">
        <f t="shared" si="2"/>
        <v>110200000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552</v>
      </c>
      <c r="E37" s="11">
        <f t="shared" si="1"/>
        <v>0</v>
      </c>
      <c r="F37" s="11">
        <f t="shared" si="2"/>
        <v>-110400000</v>
      </c>
      <c r="G37" s="11"/>
    </row>
    <row r="38" spans="1:7" x14ac:dyDescent="0.25">
      <c r="A38" s="23" t="s">
        <v>372</v>
      </c>
      <c r="B38" s="3">
        <v>300806</v>
      </c>
      <c r="C38" s="11">
        <v>1</v>
      </c>
      <c r="D38" s="11">
        <f t="shared" si="0"/>
        <v>530</v>
      </c>
      <c r="E38" s="11">
        <f t="shared" si="1"/>
        <v>1</v>
      </c>
      <c r="F38" s="11">
        <f t="shared" si="2"/>
        <v>159126374</v>
      </c>
      <c r="G38" s="11" t="s">
        <v>396</v>
      </c>
    </row>
    <row r="39" spans="1:7" x14ac:dyDescent="0.25">
      <c r="A39" s="11" t="s">
        <v>371</v>
      </c>
      <c r="B39" s="3">
        <v>-95000</v>
      </c>
      <c r="C39" s="11">
        <v>0</v>
      </c>
      <c r="D39" s="11">
        <f t="shared" si="0"/>
        <v>529</v>
      </c>
      <c r="E39" s="11">
        <f t="shared" si="1"/>
        <v>0</v>
      </c>
      <c r="F39" s="11">
        <f t="shared" si="2"/>
        <v>-50255000</v>
      </c>
      <c r="G39" s="11"/>
    </row>
    <row r="40" spans="1:7" x14ac:dyDescent="0.25">
      <c r="A40" s="11" t="s">
        <v>371</v>
      </c>
      <c r="B40" s="3">
        <v>-88103</v>
      </c>
      <c r="C40" s="11">
        <v>5</v>
      </c>
      <c r="D40" s="11">
        <f t="shared" si="0"/>
        <v>529</v>
      </c>
      <c r="E40" s="11">
        <f t="shared" si="1"/>
        <v>0</v>
      </c>
      <c r="F40" s="11">
        <f t="shared" si="2"/>
        <v>-46606487</v>
      </c>
      <c r="G40" s="11"/>
    </row>
    <row r="41" spans="1:7" x14ac:dyDescent="0.25">
      <c r="A41" s="11" t="s">
        <v>370</v>
      </c>
      <c r="B41" s="3">
        <v>-120000</v>
      </c>
      <c r="C41" s="11">
        <v>22</v>
      </c>
      <c r="D41" s="11">
        <f t="shared" si="0"/>
        <v>524</v>
      </c>
      <c r="E41" s="11">
        <f t="shared" si="1"/>
        <v>0</v>
      </c>
      <c r="F41" s="11">
        <f t="shared" si="2"/>
        <v>-62880000</v>
      </c>
      <c r="G41" s="11"/>
    </row>
    <row r="42" spans="1:7" x14ac:dyDescent="0.25">
      <c r="A42" s="11" t="s">
        <v>369</v>
      </c>
      <c r="B42" s="3">
        <v>1000204</v>
      </c>
      <c r="C42" s="11">
        <v>4</v>
      </c>
      <c r="D42" s="11">
        <f t="shared" si="0"/>
        <v>502</v>
      </c>
      <c r="E42" s="11">
        <f t="shared" si="1"/>
        <v>1</v>
      </c>
      <c r="F42" s="11">
        <f t="shared" si="2"/>
        <v>501102204</v>
      </c>
      <c r="G42" s="11" t="s">
        <v>397</v>
      </c>
    </row>
    <row r="43" spans="1:7" x14ac:dyDescent="0.25">
      <c r="A43" s="11" t="s">
        <v>368</v>
      </c>
      <c r="B43" s="3">
        <v>-80000</v>
      </c>
      <c r="C43" s="11">
        <v>4</v>
      </c>
      <c r="D43" s="11">
        <f t="shared" si="0"/>
        <v>498</v>
      </c>
      <c r="E43" s="11">
        <f t="shared" si="1"/>
        <v>0</v>
      </c>
      <c r="F43" s="11">
        <f t="shared" si="2"/>
        <v>-39840000</v>
      </c>
      <c r="G43" s="11"/>
    </row>
    <row r="44" spans="1:7" x14ac:dyDescent="0.25">
      <c r="A44" s="11" t="s">
        <v>367</v>
      </c>
      <c r="B44" s="3">
        <v>-211029</v>
      </c>
      <c r="C44" s="11">
        <v>1</v>
      </c>
      <c r="D44" s="11">
        <f t="shared" si="0"/>
        <v>494</v>
      </c>
      <c r="E44" s="11">
        <f t="shared" si="1"/>
        <v>0</v>
      </c>
      <c r="F44" s="11">
        <f t="shared" si="2"/>
        <v>-104248326</v>
      </c>
      <c r="G44" s="11"/>
    </row>
    <row r="45" spans="1:7" x14ac:dyDescent="0.25">
      <c r="A45" s="11" t="s">
        <v>366</v>
      </c>
      <c r="B45" s="3">
        <v>-200000</v>
      </c>
      <c r="C45" s="11">
        <v>1</v>
      </c>
      <c r="D45" s="11">
        <f t="shared" si="0"/>
        <v>493</v>
      </c>
      <c r="E45" s="11">
        <f t="shared" si="1"/>
        <v>0</v>
      </c>
      <c r="F45" s="11">
        <f t="shared" si="2"/>
        <v>-98600000</v>
      </c>
      <c r="G45" s="11"/>
    </row>
    <row r="46" spans="1:7" x14ac:dyDescent="0.25">
      <c r="A46" s="11" t="s">
        <v>365</v>
      </c>
      <c r="B46" s="3">
        <v>-95000</v>
      </c>
      <c r="C46" s="11">
        <v>2</v>
      </c>
      <c r="D46" s="11">
        <f t="shared" si="0"/>
        <v>492</v>
      </c>
      <c r="E46" s="11">
        <f t="shared" si="1"/>
        <v>0</v>
      </c>
      <c r="F46" s="11">
        <f t="shared" si="2"/>
        <v>-46740000</v>
      </c>
      <c r="G46" s="11"/>
    </row>
    <row r="47" spans="1:7" x14ac:dyDescent="0.25">
      <c r="A47" s="11" t="s">
        <v>364</v>
      </c>
      <c r="B47" s="3">
        <v>-45000</v>
      </c>
      <c r="C47" s="11">
        <v>0</v>
      </c>
      <c r="D47" s="11">
        <f t="shared" si="0"/>
        <v>490</v>
      </c>
      <c r="E47" s="11">
        <f t="shared" si="1"/>
        <v>0</v>
      </c>
      <c r="F47" s="11">
        <f t="shared" si="2"/>
        <v>-22050000</v>
      </c>
      <c r="G47" s="11"/>
    </row>
    <row r="48" spans="1:7" x14ac:dyDescent="0.25">
      <c r="A48" s="11" t="s">
        <v>364</v>
      </c>
      <c r="B48" s="3">
        <v>-64180</v>
      </c>
      <c r="C48" s="11">
        <v>3</v>
      </c>
      <c r="D48" s="11">
        <f t="shared" si="0"/>
        <v>490</v>
      </c>
      <c r="E48" s="11">
        <f t="shared" si="1"/>
        <v>0</v>
      </c>
      <c r="F48" s="11">
        <f t="shared" si="2"/>
        <v>-31448200</v>
      </c>
      <c r="G48" s="11"/>
    </row>
    <row r="49" spans="1:7" x14ac:dyDescent="0.25">
      <c r="A49" s="11" t="s">
        <v>363</v>
      </c>
      <c r="B49" s="3">
        <v>-27484</v>
      </c>
      <c r="C49" s="11">
        <v>1</v>
      </c>
      <c r="D49" s="11">
        <f t="shared" si="0"/>
        <v>487</v>
      </c>
      <c r="E49" s="11">
        <f t="shared" si="1"/>
        <v>0</v>
      </c>
      <c r="F49" s="11">
        <f t="shared" si="2"/>
        <v>-13384708</v>
      </c>
      <c r="G49" s="11"/>
    </row>
    <row r="50" spans="1:7" x14ac:dyDescent="0.25">
      <c r="A50" s="11" t="s">
        <v>362</v>
      </c>
      <c r="B50" s="3">
        <v>-141000</v>
      </c>
      <c r="C50" s="11">
        <v>0</v>
      </c>
      <c r="D50" s="11">
        <f t="shared" si="0"/>
        <v>486</v>
      </c>
      <c r="E50" s="11">
        <f t="shared" si="1"/>
        <v>0</v>
      </c>
      <c r="F50" s="11">
        <f t="shared" si="2"/>
        <v>-68526000</v>
      </c>
      <c r="G50" s="11"/>
    </row>
    <row r="51" spans="1:7" x14ac:dyDescent="0.25">
      <c r="A51" s="11" t="s">
        <v>362</v>
      </c>
      <c r="B51" s="3">
        <v>-26746</v>
      </c>
      <c r="C51" s="11">
        <v>1</v>
      </c>
      <c r="D51" s="11">
        <f t="shared" si="0"/>
        <v>486</v>
      </c>
      <c r="E51" s="11">
        <f t="shared" si="1"/>
        <v>0</v>
      </c>
      <c r="F51" s="11">
        <f t="shared" si="2"/>
        <v>-12998556</v>
      </c>
      <c r="G51" s="11"/>
    </row>
    <row r="52" spans="1:7" x14ac:dyDescent="0.25">
      <c r="A52" s="11" t="s">
        <v>361</v>
      </c>
      <c r="B52" s="3">
        <v>-53300</v>
      </c>
      <c r="C52" s="11">
        <v>1</v>
      </c>
      <c r="D52" s="11">
        <f t="shared" si="0"/>
        <v>485</v>
      </c>
      <c r="E52" s="11">
        <f t="shared" si="1"/>
        <v>0</v>
      </c>
      <c r="F52" s="11">
        <f t="shared" si="2"/>
        <v>-25850500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484</v>
      </c>
      <c r="E53" s="11">
        <f t="shared" si="1"/>
        <v>1</v>
      </c>
      <c r="F53" s="11">
        <f t="shared" si="2"/>
        <v>483000000</v>
      </c>
      <c r="G53" s="11"/>
    </row>
    <row r="54" spans="1:7" x14ac:dyDescent="0.25">
      <c r="A54" s="11" t="s">
        <v>360</v>
      </c>
      <c r="B54" s="3">
        <v>-21000</v>
      </c>
      <c r="C54" s="11">
        <v>1</v>
      </c>
      <c r="D54" s="11">
        <f t="shared" si="0"/>
        <v>478</v>
      </c>
      <c r="E54" s="11">
        <f t="shared" si="1"/>
        <v>0</v>
      </c>
      <c r="F54" s="11">
        <f t="shared" si="2"/>
        <v>-10038000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477</v>
      </c>
      <c r="E55" s="11">
        <f t="shared" si="1"/>
        <v>0</v>
      </c>
      <c r="F55" s="11">
        <f t="shared" si="2"/>
        <v>-467698500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477</v>
      </c>
      <c r="E56" s="11">
        <f t="shared" si="1"/>
        <v>0</v>
      </c>
      <c r="F56" s="11">
        <f t="shared" si="2"/>
        <v>-21465000</v>
      </c>
      <c r="G56" s="11"/>
    </row>
    <row r="57" spans="1:7" x14ac:dyDescent="0.25">
      <c r="A57" s="11" t="s">
        <v>359</v>
      </c>
      <c r="B57" s="3">
        <v>3005189</v>
      </c>
      <c r="C57" s="11">
        <v>0</v>
      </c>
      <c r="D57" s="11">
        <f t="shared" si="0"/>
        <v>464</v>
      </c>
      <c r="E57" s="11">
        <f t="shared" si="1"/>
        <v>1</v>
      </c>
      <c r="F57" s="11">
        <f t="shared" si="2"/>
        <v>1391402507</v>
      </c>
      <c r="G57" s="11" t="s">
        <v>398</v>
      </c>
    </row>
    <row r="58" spans="1:7" x14ac:dyDescent="0.25">
      <c r="A58" s="11" t="s">
        <v>359</v>
      </c>
      <c r="B58" s="3">
        <v>2000000</v>
      </c>
      <c r="C58" s="11">
        <v>1</v>
      </c>
      <c r="D58" s="11">
        <f t="shared" si="0"/>
        <v>464</v>
      </c>
      <c r="E58" s="11">
        <f t="shared" si="1"/>
        <v>1</v>
      </c>
      <c r="F58" s="11">
        <f t="shared" si="2"/>
        <v>926000000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463</v>
      </c>
      <c r="E59" s="11">
        <f t="shared" si="1"/>
        <v>1</v>
      </c>
      <c r="F59" s="11">
        <f t="shared" si="2"/>
        <v>924000000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463</v>
      </c>
      <c r="E60" s="11">
        <f t="shared" si="1"/>
        <v>0</v>
      </c>
      <c r="F60" s="11">
        <f t="shared" si="2"/>
        <v>-3241694500</v>
      </c>
      <c r="G60" s="11"/>
    </row>
    <row r="61" spans="1:7" x14ac:dyDescent="0.25">
      <c r="A61" s="11" t="s">
        <v>358</v>
      </c>
      <c r="B61" s="3">
        <v>3000000</v>
      </c>
      <c r="C61" s="11">
        <v>1</v>
      </c>
      <c r="D61" s="11">
        <f t="shared" si="0"/>
        <v>439</v>
      </c>
      <c r="E61" s="11">
        <f t="shared" si="1"/>
        <v>1</v>
      </c>
      <c r="F61" s="11">
        <f t="shared" si="2"/>
        <v>1314000000</v>
      </c>
      <c r="G61" s="11"/>
    </row>
    <row r="62" spans="1:7" x14ac:dyDescent="0.25">
      <c r="A62" s="11" t="s">
        <v>357</v>
      </c>
      <c r="B62" s="3">
        <v>-27109</v>
      </c>
      <c r="C62" s="11">
        <v>0</v>
      </c>
      <c r="D62" s="11">
        <f t="shared" si="0"/>
        <v>438</v>
      </c>
      <c r="E62" s="11">
        <f t="shared" si="1"/>
        <v>0</v>
      </c>
      <c r="F62" s="11">
        <f t="shared" si="2"/>
        <v>-11873742</v>
      </c>
      <c r="G62" s="11"/>
    </row>
    <row r="63" spans="1:7" x14ac:dyDescent="0.25">
      <c r="A63" s="11" t="s">
        <v>357</v>
      </c>
      <c r="B63" s="3">
        <v>-32989</v>
      </c>
      <c r="C63" s="11">
        <v>0</v>
      </c>
      <c r="D63" s="11">
        <f t="shared" si="0"/>
        <v>438</v>
      </c>
      <c r="E63" s="11">
        <f t="shared" si="1"/>
        <v>0</v>
      </c>
      <c r="F63" s="11">
        <f t="shared" si="2"/>
        <v>-14449182</v>
      </c>
      <c r="G63" s="11"/>
    </row>
    <row r="64" spans="1:7" x14ac:dyDescent="0.25">
      <c r="A64" s="11" t="s">
        <v>357</v>
      </c>
      <c r="B64" s="3">
        <v>3000000</v>
      </c>
      <c r="C64" s="11">
        <v>0</v>
      </c>
      <c r="D64" s="11">
        <f t="shared" si="0"/>
        <v>438</v>
      </c>
      <c r="E64" s="11">
        <f t="shared" si="1"/>
        <v>1</v>
      </c>
      <c r="F64" s="11">
        <f t="shared" si="2"/>
        <v>1311000000</v>
      </c>
      <c r="G64" s="11"/>
    </row>
    <row r="65" spans="1:7" x14ac:dyDescent="0.25">
      <c r="A65" s="11" t="s">
        <v>357</v>
      </c>
      <c r="B65" s="3">
        <v>2970000</v>
      </c>
      <c r="C65" s="11">
        <v>0</v>
      </c>
      <c r="D65" s="11">
        <f t="shared" si="0"/>
        <v>438</v>
      </c>
      <c r="E65" s="11">
        <f t="shared" si="1"/>
        <v>1</v>
      </c>
      <c r="F65" s="11">
        <f t="shared" si="2"/>
        <v>1297890000</v>
      </c>
      <c r="G65" s="11"/>
    </row>
    <row r="66" spans="1:7" x14ac:dyDescent="0.25">
      <c r="A66" s="11" t="s">
        <v>357</v>
      </c>
      <c r="B66" s="3">
        <v>1000000</v>
      </c>
      <c r="C66" s="11">
        <v>0</v>
      </c>
      <c r="D66" s="11">
        <f t="shared" si="0"/>
        <v>438</v>
      </c>
      <c r="E66" s="11">
        <f t="shared" si="1"/>
        <v>1</v>
      </c>
      <c r="F66" s="11">
        <f t="shared" si="2"/>
        <v>437000000</v>
      </c>
      <c r="G66" s="11"/>
    </row>
    <row r="67" spans="1:7" x14ac:dyDescent="0.25">
      <c r="A67" s="11" t="s">
        <v>357</v>
      </c>
      <c r="B67" s="3">
        <v>30000</v>
      </c>
      <c r="C67" s="11">
        <v>1</v>
      </c>
      <c r="D67" s="11">
        <f t="shared" ref="D67:D130" si="3">D68+C67</f>
        <v>438</v>
      </c>
      <c r="E67" s="11">
        <f t="shared" ref="E67:E130" si="4">IF(B67&gt;0,1,0)</f>
        <v>1</v>
      </c>
      <c r="F67" s="11">
        <f t="shared" ref="F67:F189" si="5">B67*(D67-E67)</f>
        <v>13110000</v>
      </c>
      <c r="G67" s="11"/>
    </row>
    <row r="68" spans="1:7" x14ac:dyDescent="0.25">
      <c r="A68" s="11" t="s">
        <v>356</v>
      </c>
      <c r="B68" s="3">
        <v>30000000</v>
      </c>
      <c r="C68" s="11">
        <v>1</v>
      </c>
      <c r="D68" s="11">
        <f t="shared" si="3"/>
        <v>437</v>
      </c>
      <c r="E68" s="11">
        <f t="shared" si="4"/>
        <v>1</v>
      </c>
      <c r="F68" s="11">
        <f t="shared" si="5"/>
        <v>13080000000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436</v>
      </c>
      <c r="E69" s="11">
        <f t="shared" si="4"/>
        <v>0</v>
      </c>
      <c r="F69" s="11">
        <f t="shared" si="5"/>
        <v>-87200000</v>
      </c>
      <c r="G69" s="11"/>
    </row>
    <row r="70" spans="1:7" x14ac:dyDescent="0.25">
      <c r="A70" s="11" t="s">
        <v>355</v>
      </c>
      <c r="B70" s="3">
        <v>1400000</v>
      </c>
      <c r="C70" s="11">
        <v>0</v>
      </c>
      <c r="D70" s="11">
        <f t="shared" si="3"/>
        <v>436</v>
      </c>
      <c r="E70" s="11">
        <f t="shared" si="4"/>
        <v>1</v>
      </c>
      <c r="F70" s="11">
        <f t="shared" si="5"/>
        <v>609000000</v>
      </c>
      <c r="G70" s="11"/>
    </row>
    <row r="71" spans="1:7" x14ac:dyDescent="0.25">
      <c r="A71" s="11" t="s">
        <v>355</v>
      </c>
      <c r="B71" s="3">
        <v>2600000</v>
      </c>
      <c r="C71" s="11">
        <v>0</v>
      </c>
      <c r="D71" s="11">
        <f t="shared" si="3"/>
        <v>436</v>
      </c>
      <c r="E71" s="11">
        <f t="shared" si="4"/>
        <v>1</v>
      </c>
      <c r="F71" s="11">
        <f t="shared" si="5"/>
        <v>1131000000</v>
      </c>
      <c r="G71" s="11"/>
    </row>
    <row r="72" spans="1:7" x14ac:dyDescent="0.25">
      <c r="A72" s="11" t="s">
        <v>355</v>
      </c>
      <c r="B72" s="3">
        <v>-1000000</v>
      </c>
      <c r="C72" s="11">
        <v>2</v>
      </c>
      <c r="D72" s="11">
        <f t="shared" si="3"/>
        <v>436</v>
      </c>
      <c r="E72" s="11">
        <f t="shared" si="4"/>
        <v>0</v>
      </c>
      <c r="F72" s="11">
        <f t="shared" si="5"/>
        <v>-436000000</v>
      </c>
      <c r="G72" s="11"/>
    </row>
    <row r="73" spans="1:7" x14ac:dyDescent="0.25">
      <c r="A73" s="11" t="s">
        <v>354</v>
      </c>
      <c r="B73" s="3">
        <v>15000000</v>
      </c>
      <c r="C73" s="11">
        <v>5</v>
      </c>
      <c r="D73" s="11">
        <f t="shared" si="3"/>
        <v>434</v>
      </c>
      <c r="E73" s="11">
        <f t="shared" si="4"/>
        <v>1</v>
      </c>
      <c r="F73" s="11">
        <f t="shared" si="5"/>
        <v>6495000000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429</v>
      </c>
      <c r="E74" s="11">
        <f t="shared" si="4"/>
        <v>0</v>
      </c>
      <c r="F74" s="11">
        <f t="shared" si="5"/>
        <v>-6436801800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427</v>
      </c>
      <c r="E75" s="11">
        <f t="shared" si="4"/>
        <v>0</v>
      </c>
      <c r="F75" s="11">
        <f t="shared" si="5"/>
        <v>-1281000000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427</v>
      </c>
      <c r="E76" s="11">
        <f t="shared" si="4"/>
        <v>0</v>
      </c>
      <c r="F76" s="11">
        <f t="shared" si="5"/>
        <v>-85400000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427</v>
      </c>
      <c r="E77" s="11">
        <f t="shared" si="4"/>
        <v>0</v>
      </c>
      <c r="F77" s="11">
        <f t="shared" si="5"/>
        <v>-5125281000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423</v>
      </c>
      <c r="E78" s="11">
        <f t="shared" si="4"/>
        <v>0</v>
      </c>
      <c r="F78" s="11">
        <f t="shared" si="5"/>
        <v>-1269380700</v>
      </c>
      <c r="G78" s="11"/>
    </row>
    <row r="79" spans="1:7" x14ac:dyDescent="0.25">
      <c r="A79" s="11" t="s">
        <v>353</v>
      </c>
      <c r="B79" s="3">
        <v>23000000</v>
      </c>
      <c r="C79" s="11">
        <v>5</v>
      </c>
      <c r="D79" s="11">
        <f t="shared" si="3"/>
        <v>418</v>
      </c>
      <c r="E79" s="11">
        <f t="shared" si="4"/>
        <v>1</v>
      </c>
      <c r="F79" s="11">
        <f t="shared" si="5"/>
        <v>9591000000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413</v>
      </c>
      <c r="E80" s="11">
        <f t="shared" si="4"/>
        <v>0</v>
      </c>
      <c r="F80" s="11">
        <f t="shared" si="5"/>
        <v>-248006500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413</v>
      </c>
      <c r="E81" s="11">
        <f t="shared" si="4"/>
        <v>0</v>
      </c>
      <c r="F81" s="11">
        <f t="shared" si="5"/>
        <v>-82600000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412</v>
      </c>
      <c r="E82" s="11">
        <f t="shared" si="4"/>
        <v>1</v>
      </c>
      <c r="F82" s="11">
        <f t="shared" si="5"/>
        <v>116403831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412</v>
      </c>
      <c r="E83" s="11">
        <f t="shared" si="4"/>
        <v>0</v>
      </c>
      <c r="F83" s="11">
        <f t="shared" si="5"/>
        <v>-82400000</v>
      </c>
      <c r="G83" s="11"/>
    </row>
    <row r="84" spans="1:10" x14ac:dyDescent="0.25">
      <c r="A84" s="11" t="s">
        <v>352</v>
      </c>
      <c r="B84" s="3">
        <v>2000000</v>
      </c>
      <c r="C84" s="11">
        <v>3</v>
      </c>
      <c r="D84" s="11">
        <f t="shared" si="3"/>
        <v>410</v>
      </c>
      <c r="E84" s="11">
        <f t="shared" si="4"/>
        <v>1</v>
      </c>
      <c r="F84" s="11">
        <f t="shared" si="5"/>
        <v>818000000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407</v>
      </c>
      <c r="E85" s="11">
        <f t="shared" si="4"/>
        <v>0</v>
      </c>
      <c r="F85" s="11">
        <f t="shared" si="5"/>
        <v>-81400000</v>
      </c>
      <c r="G85" s="11"/>
    </row>
    <row r="86" spans="1:10" x14ac:dyDescent="0.25">
      <c r="A86" s="11" t="s">
        <v>351</v>
      </c>
      <c r="B86" s="3">
        <v>-200000</v>
      </c>
      <c r="C86" s="11">
        <v>2</v>
      </c>
      <c r="D86" s="11">
        <f t="shared" si="3"/>
        <v>401</v>
      </c>
      <c r="E86" s="11">
        <f t="shared" si="4"/>
        <v>0</v>
      </c>
      <c r="F86" s="11">
        <f t="shared" si="5"/>
        <v>-80200000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399</v>
      </c>
      <c r="E87" s="11">
        <f t="shared" si="4"/>
        <v>0</v>
      </c>
      <c r="F87" s="11">
        <f t="shared" si="5"/>
        <v>-528675000</v>
      </c>
      <c r="G87" s="11"/>
    </row>
    <row r="88" spans="1:10" x14ac:dyDescent="0.25">
      <c r="A88" s="11" t="s">
        <v>350</v>
      </c>
      <c r="B88" s="3">
        <v>-500000</v>
      </c>
      <c r="C88" s="11">
        <v>0</v>
      </c>
      <c r="D88" s="11">
        <f t="shared" si="3"/>
        <v>384</v>
      </c>
      <c r="E88" s="11">
        <f t="shared" si="4"/>
        <v>0</v>
      </c>
      <c r="F88" s="11">
        <f t="shared" si="5"/>
        <v>-192000000</v>
      </c>
      <c r="G88" s="11"/>
    </row>
    <row r="89" spans="1:10" x14ac:dyDescent="0.25">
      <c r="A89" s="11" t="s">
        <v>349</v>
      </c>
      <c r="B89" s="3">
        <v>-120000</v>
      </c>
      <c r="C89" s="11">
        <v>2</v>
      </c>
      <c r="D89" s="11">
        <f t="shared" si="3"/>
        <v>384</v>
      </c>
      <c r="E89" s="11">
        <f t="shared" si="4"/>
        <v>0</v>
      </c>
      <c r="F89" s="11">
        <f t="shared" si="5"/>
        <v>-46080000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382</v>
      </c>
      <c r="E90" s="11">
        <f t="shared" si="4"/>
        <v>1</v>
      </c>
      <c r="F90" s="11">
        <f t="shared" si="5"/>
        <v>163146105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379</v>
      </c>
      <c r="E91" s="11">
        <f t="shared" si="4"/>
        <v>0</v>
      </c>
      <c r="F91" s="11">
        <f t="shared" si="5"/>
        <v>-1137758000</v>
      </c>
      <c r="G91" s="11" t="s">
        <v>338</v>
      </c>
    </row>
    <row r="92" spans="1:10" x14ac:dyDescent="0.25">
      <c r="A92" s="23" t="s">
        <v>337</v>
      </c>
      <c r="B92" s="3">
        <v>-205000</v>
      </c>
      <c r="C92" s="11">
        <v>0</v>
      </c>
      <c r="D92" s="11">
        <f t="shared" si="3"/>
        <v>377</v>
      </c>
      <c r="E92" s="11">
        <f t="shared" si="4"/>
        <v>0</v>
      </c>
      <c r="F92" s="11">
        <f t="shared" si="5"/>
        <v>-77285000</v>
      </c>
      <c r="G92" s="11" t="s">
        <v>339</v>
      </c>
    </row>
    <row r="93" spans="1:10" x14ac:dyDescent="0.25">
      <c r="A93" s="11" t="s">
        <v>335</v>
      </c>
      <c r="B93" s="3">
        <v>-350500</v>
      </c>
      <c r="C93" s="11">
        <v>11</v>
      </c>
      <c r="D93" s="11">
        <f t="shared" si="3"/>
        <v>377</v>
      </c>
      <c r="E93" s="11">
        <f t="shared" si="4"/>
        <v>0</v>
      </c>
      <c r="F93" s="11">
        <f t="shared" si="5"/>
        <v>-132138500</v>
      </c>
      <c r="G93" s="11" t="s">
        <v>336</v>
      </c>
    </row>
    <row r="94" spans="1:10" x14ac:dyDescent="0.25">
      <c r="A94" s="11" t="s">
        <v>333</v>
      </c>
      <c r="B94" s="3">
        <v>1000000</v>
      </c>
      <c r="C94" s="11">
        <v>5</v>
      </c>
      <c r="D94" s="11">
        <f t="shared" si="3"/>
        <v>366</v>
      </c>
      <c r="E94" s="11">
        <f t="shared" si="4"/>
        <v>1</v>
      </c>
      <c r="F94" s="11">
        <f t="shared" si="5"/>
        <v>365000000</v>
      </c>
      <c r="G94" s="11" t="s">
        <v>334</v>
      </c>
    </row>
    <row r="95" spans="1:10" x14ac:dyDescent="0.25">
      <c r="A95" s="11" t="s">
        <v>344</v>
      </c>
      <c r="B95" s="3">
        <v>9000000</v>
      </c>
      <c r="C95" s="11">
        <v>2</v>
      </c>
      <c r="D95" s="11">
        <f t="shared" si="3"/>
        <v>361</v>
      </c>
      <c r="E95" s="11">
        <f t="shared" si="4"/>
        <v>1</v>
      </c>
      <c r="F95" s="11">
        <f t="shared" si="5"/>
        <v>3240000000</v>
      </c>
      <c r="G95" s="11" t="s">
        <v>346</v>
      </c>
      <c r="J95" s="26"/>
    </row>
    <row r="96" spans="1:10" x14ac:dyDescent="0.25">
      <c r="A96" s="11" t="s">
        <v>347</v>
      </c>
      <c r="B96" s="3">
        <v>-26000000</v>
      </c>
      <c r="C96" s="11">
        <v>0</v>
      </c>
      <c r="D96" s="11">
        <f t="shared" si="3"/>
        <v>359</v>
      </c>
      <c r="E96" s="11">
        <f t="shared" si="4"/>
        <v>0</v>
      </c>
      <c r="F96" s="11">
        <f t="shared" si="5"/>
        <v>-9334000000</v>
      </c>
      <c r="G96" s="11" t="s">
        <v>348</v>
      </c>
    </row>
    <row r="97" spans="1:9" x14ac:dyDescent="0.25">
      <c r="A97" s="11" t="s">
        <v>347</v>
      </c>
      <c r="B97" s="3">
        <v>-26000000</v>
      </c>
      <c r="C97" s="11">
        <v>0</v>
      </c>
      <c r="D97" s="11">
        <f t="shared" si="3"/>
        <v>359</v>
      </c>
      <c r="E97" s="11">
        <f t="shared" si="4"/>
        <v>0</v>
      </c>
      <c r="F97" s="11">
        <f t="shared" si="5"/>
        <v>-9334000000</v>
      </c>
      <c r="G97" s="11"/>
    </row>
    <row r="98" spans="1:9" x14ac:dyDescent="0.25">
      <c r="A98" s="11" t="s">
        <v>347</v>
      </c>
      <c r="B98" s="3">
        <v>26000000</v>
      </c>
      <c r="C98" s="11">
        <v>0</v>
      </c>
      <c r="D98" s="11">
        <f t="shared" si="3"/>
        <v>359</v>
      </c>
      <c r="E98" s="11">
        <f t="shared" si="4"/>
        <v>1</v>
      </c>
      <c r="F98" s="11">
        <f t="shared" si="5"/>
        <v>9308000000</v>
      </c>
      <c r="G98" s="11"/>
    </row>
    <row r="99" spans="1:9" x14ac:dyDescent="0.25">
      <c r="A99" s="11" t="s">
        <v>347</v>
      </c>
      <c r="B99" s="3">
        <v>-200000</v>
      </c>
      <c r="C99" s="11">
        <v>2</v>
      </c>
      <c r="D99" s="11">
        <f t="shared" si="3"/>
        <v>359</v>
      </c>
      <c r="E99" s="11">
        <f t="shared" si="4"/>
        <v>0</v>
      </c>
      <c r="F99" s="11">
        <f t="shared" si="5"/>
        <v>-71800000</v>
      </c>
      <c r="G99" s="11"/>
      <c r="I99" t="s">
        <v>25</v>
      </c>
    </row>
    <row r="100" spans="1:9" x14ac:dyDescent="0.25">
      <c r="A100" s="11" t="s">
        <v>399</v>
      </c>
      <c r="B100" s="3">
        <v>29200000</v>
      </c>
      <c r="C100" s="11">
        <v>5</v>
      </c>
      <c r="D100" s="11">
        <f t="shared" si="3"/>
        <v>357</v>
      </c>
      <c r="E100" s="11">
        <f t="shared" si="4"/>
        <v>1</v>
      </c>
      <c r="F100" s="11">
        <f t="shared" si="5"/>
        <v>10395200000</v>
      </c>
      <c r="G100" s="11"/>
    </row>
    <row r="101" spans="1:9" x14ac:dyDescent="0.25">
      <c r="A101" s="11" t="s">
        <v>400</v>
      </c>
      <c r="B101" s="3">
        <v>399945</v>
      </c>
      <c r="C101" s="11">
        <v>1</v>
      </c>
      <c r="D101" s="11">
        <f t="shared" si="3"/>
        <v>352</v>
      </c>
      <c r="E101" s="11">
        <f t="shared" si="4"/>
        <v>1</v>
      </c>
      <c r="F101" s="11">
        <f t="shared" si="5"/>
        <v>140380695</v>
      </c>
      <c r="G101" s="11" t="s">
        <v>401</v>
      </c>
    </row>
    <row r="102" spans="1:9" x14ac:dyDescent="0.25">
      <c r="A102" s="11" t="s">
        <v>402</v>
      </c>
      <c r="B102" s="3">
        <v>2000000</v>
      </c>
      <c r="C102" s="11">
        <v>1</v>
      </c>
      <c r="D102" s="11">
        <f t="shared" si="3"/>
        <v>351</v>
      </c>
      <c r="E102" s="11">
        <f t="shared" si="4"/>
        <v>1</v>
      </c>
      <c r="F102" s="11">
        <f t="shared" si="5"/>
        <v>700000000</v>
      </c>
      <c r="G102" s="11" t="s">
        <v>403</v>
      </c>
    </row>
    <row r="103" spans="1:9" x14ac:dyDescent="0.25">
      <c r="A103" s="11" t="s">
        <v>410</v>
      </c>
      <c r="B103" s="3">
        <v>7500000</v>
      </c>
      <c r="C103" s="11">
        <v>0</v>
      </c>
      <c r="D103" s="11">
        <f t="shared" si="3"/>
        <v>350</v>
      </c>
      <c r="E103" s="11">
        <f t="shared" si="4"/>
        <v>1</v>
      </c>
      <c r="F103" s="11">
        <f t="shared" si="5"/>
        <v>2617500000</v>
      </c>
      <c r="G103" s="11" t="s">
        <v>411</v>
      </c>
    </row>
    <row r="104" spans="1:9" x14ac:dyDescent="0.25">
      <c r="A104" s="11" t="s">
        <v>410</v>
      </c>
      <c r="B104" s="3">
        <v>-66000000</v>
      </c>
      <c r="C104" s="11">
        <v>0</v>
      </c>
      <c r="D104" s="11">
        <f t="shared" si="3"/>
        <v>350</v>
      </c>
      <c r="E104" s="11">
        <f t="shared" si="4"/>
        <v>0</v>
      </c>
      <c r="F104" s="11">
        <f t="shared" si="5"/>
        <v>-23100000000</v>
      </c>
      <c r="G104" s="11" t="s">
        <v>425</v>
      </c>
    </row>
    <row r="105" spans="1:9" x14ac:dyDescent="0.25">
      <c r="A105" s="11" t="s">
        <v>410</v>
      </c>
      <c r="B105" s="3">
        <v>-145000</v>
      </c>
      <c r="C105" s="11">
        <v>2</v>
      </c>
      <c r="D105" s="11">
        <f t="shared" si="3"/>
        <v>350</v>
      </c>
      <c r="E105" s="11">
        <f t="shared" si="4"/>
        <v>0</v>
      </c>
      <c r="F105" s="11">
        <f t="shared" si="5"/>
        <v>-50750000</v>
      </c>
      <c r="G105" s="11" t="s">
        <v>426</v>
      </c>
    </row>
    <row r="106" spans="1:9" x14ac:dyDescent="0.25">
      <c r="A106" s="11" t="s">
        <v>422</v>
      </c>
      <c r="B106" s="3">
        <v>6000000</v>
      </c>
      <c r="C106" s="11">
        <v>2</v>
      </c>
      <c r="D106" s="11">
        <f t="shared" si="3"/>
        <v>348</v>
      </c>
      <c r="E106" s="11">
        <f t="shared" si="4"/>
        <v>1</v>
      </c>
      <c r="F106" s="11">
        <f t="shared" si="5"/>
        <v>2082000000</v>
      </c>
      <c r="G106" s="11" t="s">
        <v>427</v>
      </c>
    </row>
    <row r="107" spans="1:9" x14ac:dyDescent="0.25">
      <c r="A107" s="11" t="s">
        <v>435</v>
      </c>
      <c r="B107" s="3">
        <v>-6005900</v>
      </c>
      <c r="C107" s="11">
        <v>3</v>
      </c>
      <c r="D107" s="11">
        <f t="shared" si="3"/>
        <v>346</v>
      </c>
      <c r="E107" s="11">
        <f t="shared" si="4"/>
        <v>0</v>
      </c>
      <c r="F107" s="11">
        <f t="shared" si="5"/>
        <v>-2078041400</v>
      </c>
      <c r="G107" s="11" t="s">
        <v>437</v>
      </c>
    </row>
    <row r="108" spans="1:9" x14ac:dyDescent="0.25">
      <c r="A108" s="11" t="s">
        <v>440</v>
      </c>
      <c r="B108" s="3">
        <v>6000000</v>
      </c>
      <c r="C108" s="11">
        <v>12</v>
      </c>
      <c r="D108" s="11">
        <f t="shared" si="3"/>
        <v>343</v>
      </c>
      <c r="E108" s="11">
        <f t="shared" si="4"/>
        <v>1</v>
      </c>
      <c r="F108" s="11">
        <f t="shared" si="5"/>
        <v>2052000000</v>
      </c>
      <c r="G108" s="11" t="s">
        <v>445</v>
      </c>
    </row>
    <row r="109" spans="1:9" x14ac:dyDescent="0.25">
      <c r="A109" s="11" t="s">
        <v>459</v>
      </c>
      <c r="B109" s="3">
        <v>-120000</v>
      </c>
      <c r="C109" s="11">
        <v>1</v>
      </c>
      <c r="D109" s="11">
        <f t="shared" si="3"/>
        <v>331</v>
      </c>
      <c r="E109" s="11">
        <f t="shared" si="4"/>
        <v>0</v>
      </c>
      <c r="F109" s="11">
        <f t="shared" si="5"/>
        <v>-39720000</v>
      </c>
      <c r="G109" s="11" t="s">
        <v>460</v>
      </c>
    </row>
    <row r="110" spans="1:9" x14ac:dyDescent="0.25">
      <c r="A110" s="11" t="s">
        <v>461</v>
      </c>
      <c r="B110" s="3">
        <v>4000000</v>
      </c>
      <c r="C110" s="11">
        <v>1</v>
      </c>
      <c r="D110" s="11">
        <f t="shared" si="3"/>
        <v>330</v>
      </c>
      <c r="E110" s="11">
        <f t="shared" si="4"/>
        <v>1</v>
      </c>
      <c r="F110" s="11">
        <f t="shared" si="5"/>
        <v>1316000000</v>
      </c>
      <c r="G110" s="11" t="s">
        <v>462</v>
      </c>
    </row>
    <row r="111" spans="1:9" x14ac:dyDescent="0.25">
      <c r="A111" s="11" t="s">
        <v>466</v>
      </c>
      <c r="B111" s="3">
        <v>2800000</v>
      </c>
      <c r="C111" s="11">
        <v>4</v>
      </c>
      <c r="D111" s="11">
        <f t="shared" si="3"/>
        <v>329</v>
      </c>
      <c r="E111" s="11">
        <f t="shared" si="4"/>
        <v>1</v>
      </c>
      <c r="F111" s="11">
        <f t="shared" si="5"/>
        <v>918400000</v>
      </c>
      <c r="G111" s="11" t="s">
        <v>467</v>
      </c>
    </row>
    <row r="112" spans="1:9" x14ac:dyDescent="0.25">
      <c r="A112" s="11" t="s">
        <v>471</v>
      </c>
      <c r="B112" s="3">
        <v>-200000</v>
      </c>
      <c r="C112" s="11">
        <v>1</v>
      </c>
      <c r="D112" s="11">
        <f t="shared" si="3"/>
        <v>325</v>
      </c>
      <c r="E112" s="11">
        <f t="shared" si="4"/>
        <v>0</v>
      </c>
      <c r="F112" s="11">
        <f t="shared" si="5"/>
        <v>-65000000</v>
      </c>
      <c r="G112" s="11" t="s">
        <v>473</v>
      </c>
    </row>
    <row r="113" spans="1:10" x14ac:dyDescent="0.25">
      <c r="A113" s="11" t="s">
        <v>472</v>
      </c>
      <c r="B113" s="3">
        <v>72310</v>
      </c>
      <c r="C113" s="11">
        <v>17</v>
      </c>
      <c r="D113" s="11">
        <f t="shared" si="3"/>
        <v>324</v>
      </c>
      <c r="E113" s="11">
        <f t="shared" si="4"/>
        <v>1</v>
      </c>
      <c r="F113" s="11">
        <f t="shared" si="5"/>
        <v>23356130</v>
      </c>
      <c r="G113" s="11" t="s">
        <v>499</v>
      </c>
    </row>
    <row r="114" spans="1:10" x14ac:dyDescent="0.25">
      <c r="A114" s="11" t="s">
        <v>495</v>
      </c>
      <c r="B114" s="3">
        <v>-200000</v>
      </c>
      <c r="C114" s="11">
        <v>1</v>
      </c>
      <c r="D114" s="11">
        <f t="shared" si="3"/>
        <v>307</v>
      </c>
      <c r="E114" s="11">
        <f t="shared" si="4"/>
        <v>0</v>
      </c>
      <c r="F114" s="11">
        <f t="shared" si="5"/>
        <v>-61400000</v>
      </c>
      <c r="G114" s="11" t="s">
        <v>460</v>
      </c>
      <c r="J114" t="s">
        <v>25</v>
      </c>
    </row>
    <row r="115" spans="1:10" x14ac:dyDescent="0.25">
      <c r="A115" s="23" t="s">
        <v>496</v>
      </c>
      <c r="B115" s="35">
        <v>-11000000</v>
      </c>
      <c r="C115" s="23">
        <v>0</v>
      </c>
      <c r="D115" s="11">
        <f t="shared" si="3"/>
        <v>306</v>
      </c>
      <c r="E115" s="11">
        <f t="shared" si="4"/>
        <v>0</v>
      </c>
      <c r="F115" s="23">
        <f t="shared" si="5"/>
        <v>-3366000000</v>
      </c>
      <c r="G115" s="23" t="s">
        <v>500</v>
      </c>
    </row>
    <row r="116" spans="1:10" x14ac:dyDescent="0.25">
      <c r="A116" s="11" t="s">
        <v>496</v>
      </c>
      <c r="B116" s="3">
        <v>-200000</v>
      </c>
      <c r="C116" s="11">
        <v>2</v>
      </c>
      <c r="D116" s="11">
        <f t="shared" si="3"/>
        <v>306</v>
      </c>
      <c r="E116" s="11">
        <f t="shared" si="4"/>
        <v>0</v>
      </c>
      <c r="F116" s="11">
        <f t="shared" si="5"/>
        <v>-61200000</v>
      </c>
      <c r="G116" s="11" t="s">
        <v>460</v>
      </c>
      <c r="I116" t="s">
        <v>25</v>
      </c>
    </row>
    <row r="117" spans="1:10" x14ac:dyDescent="0.25">
      <c r="A117" s="11" t="s">
        <v>501</v>
      </c>
      <c r="B117" s="3">
        <v>-450500</v>
      </c>
      <c r="C117" s="11">
        <v>0</v>
      </c>
      <c r="D117" s="11">
        <f t="shared" si="3"/>
        <v>304</v>
      </c>
      <c r="E117" s="11">
        <f t="shared" si="4"/>
        <v>0</v>
      </c>
      <c r="F117" s="11">
        <f t="shared" si="5"/>
        <v>-136952000</v>
      </c>
      <c r="G117" s="11" t="s">
        <v>502</v>
      </c>
    </row>
    <row r="118" spans="1:10" x14ac:dyDescent="0.25">
      <c r="A118" s="11" t="s">
        <v>501</v>
      </c>
      <c r="B118" s="3">
        <v>-200000</v>
      </c>
      <c r="C118" s="11">
        <v>6</v>
      </c>
      <c r="D118" s="11">
        <f t="shared" si="3"/>
        <v>304</v>
      </c>
      <c r="E118" s="11">
        <f t="shared" si="4"/>
        <v>0</v>
      </c>
      <c r="F118" s="11">
        <f t="shared" si="5"/>
        <v>-60800000</v>
      </c>
      <c r="G118" s="11" t="s">
        <v>503</v>
      </c>
      <c r="J118" t="s">
        <v>25</v>
      </c>
    </row>
    <row r="119" spans="1:10" x14ac:dyDescent="0.25">
      <c r="A119" s="11" t="s">
        <v>505</v>
      </c>
      <c r="B119" s="3">
        <v>-154550</v>
      </c>
      <c r="C119" s="11">
        <v>0</v>
      </c>
      <c r="D119" s="11">
        <f t="shared" si="3"/>
        <v>298</v>
      </c>
      <c r="E119" s="11">
        <f t="shared" si="4"/>
        <v>0</v>
      </c>
      <c r="F119" s="11">
        <f t="shared" si="5"/>
        <v>-46055900</v>
      </c>
      <c r="G119" s="11" t="s">
        <v>506</v>
      </c>
    </row>
    <row r="120" spans="1:10" x14ac:dyDescent="0.25">
      <c r="A120" s="11" t="s">
        <v>505</v>
      </c>
      <c r="B120" s="3">
        <v>-320</v>
      </c>
      <c r="C120" s="11">
        <v>1</v>
      </c>
      <c r="D120" s="11">
        <f t="shared" si="3"/>
        <v>298</v>
      </c>
      <c r="E120" s="11">
        <f t="shared" si="4"/>
        <v>0</v>
      </c>
      <c r="F120" s="11">
        <f t="shared" si="5"/>
        <v>-95360</v>
      </c>
      <c r="G120" s="11" t="s">
        <v>507</v>
      </c>
    </row>
    <row r="121" spans="1:10" x14ac:dyDescent="0.25">
      <c r="A121" s="11" t="s">
        <v>508</v>
      </c>
      <c r="B121" s="3">
        <v>-432000</v>
      </c>
      <c r="C121" s="11">
        <v>6</v>
      </c>
      <c r="D121" s="11">
        <f t="shared" si="3"/>
        <v>297</v>
      </c>
      <c r="E121" s="11">
        <f t="shared" si="4"/>
        <v>0</v>
      </c>
      <c r="F121" s="11">
        <f t="shared" si="5"/>
        <v>-128304000</v>
      </c>
      <c r="G121" s="11" t="s">
        <v>509</v>
      </c>
    </row>
    <row r="122" spans="1:10" x14ac:dyDescent="0.25">
      <c r="A122" s="11" t="s">
        <v>510</v>
      </c>
      <c r="B122" s="3">
        <v>74043</v>
      </c>
      <c r="C122" s="11">
        <v>21</v>
      </c>
      <c r="D122" s="11">
        <f t="shared" si="3"/>
        <v>291</v>
      </c>
      <c r="E122" s="11">
        <f t="shared" si="4"/>
        <v>1</v>
      </c>
      <c r="F122" s="11">
        <f t="shared" si="5"/>
        <v>21472470</v>
      </c>
      <c r="G122" s="11" t="s">
        <v>511</v>
      </c>
    </row>
    <row r="123" spans="1:10" x14ac:dyDescent="0.25">
      <c r="A123" s="11" t="s">
        <v>533</v>
      </c>
      <c r="B123" s="3">
        <v>-52000</v>
      </c>
      <c r="C123" s="11">
        <v>41</v>
      </c>
      <c r="D123" s="11">
        <f t="shared" si="3"/>
        <v>270</v>
      </c>
      <c r="E123" s="11">
        <f t="shared" si="4"/>
        <v>0</v>
      </c>
      <c r="F123" s="11">
        <f t="shared" si="5"/>
        <v>-14040000</v>
      </c>
      <c r="G123" s="11" t="s">
        <v>535</v>
      </c>
    </row>
    <row r="124" spans="1:10" x14ac:dyDescent="0.25">
      <c r="A124" s="11" t="s">
        <v>585</v>
      </c>
      <c r="B124" s="3">
        <v>1187</v>
      </c>
      <c r="C124" s="11">
        <v>1</v>
      </c>
      <c r="D124" s="11">
        <f t="shared" si="3"/>
        <v>229</v>
      </c>
      <c r="E124" s="11">
        <f t="shared" si="4"/>
        <v>1</v>
      </c>
      <c r="F124" s="11">
        <f t="shared" si="5"/>
        <v>270636</v>
      </c>
      <c r="G124" s="11" t="s">
        <v>586</v>
      </c>
    </row>
    <row r="125" spans="1:10" x14ac:dyDescent="0.25">
      <c r="A125" s="11" t="s">
        <v>583</v>
      </c>
      <c r="B125" s="3">
        <v>2400000</v>
      </c>
      <c r="C125" s="11">
        <v>2</v>
      </c>
      <c r="D125" s="11">
        <f t="shared" si="3"/>
        <v>228</v>
      </c>
      <c r="E125" s="11">
        <f t="shared" si="4"/>
        <v>1</v>
      </c>
      <c r="F125" s="11">
        <f t="shared" si="5"/>
        <v>544800000</v>
      </c>
      <c r="G125" s="11" t="s">
        <v>584</v>
      </c>
    </row>
    <row r="126" spans="1:10" x14ac:dyDescent="0.25">
      <c r="A126" s="11" t="s">
        <v>592</v>
      </c>
      <c r="B126" s="3">
        <v>1342800</v>
      </c>
      <c r="C126" s="11">
        <v>0</v>
      </c>
      <c r="D126" s="11">
        <f t="shared" si="3"/>
        <v>226</v>
      </c>
      <c r="E126" s="11">
        <f t="shared" si="4"/>
        <v>1</v>
      </c>
      <c r="F126" s="11">
        <f t="shared" si="5"/>
        <v>302130000</v>
      </c>
      <c r="G126" s="11" t="s">
        <v>593</v>
      </c>
    </row>
    <row r="127" spans="1:10" x14ac:dyDescent="0.25">
      <c r="A127" s="11" t="s">
        <v>592</v>
      </c>
      <c r="B127" s="3">
        <v>1342800</v>
      </c>
      <c r="C127" s="11">
        <v>12</v>
      </c>
      <c r="D127" s="11">
        <f t="shared" si="3"/>
        <v>226</v>
      </c>
      <c r="E127" s="11">
        <f t="shared" si="4"/>
        <v>1</v>
      </c>
      <c r="F127" s="11">
        <f t="shared" si="5"/>
        <v>302130000</v>
      </c>
      <c r="G127" s="11" t="s">
        <v>594</v>
      </c>
    </row>
    <row r="128" spans="1:10" x14ac:dyDescent="0.25">
      <c r="A128" s="11" t="s">
        <v>601</v>
      </c>
      <c r="B128" s="3">
        <v>-200000</v>
      </c>
      <c r="C128" s="11">
        <v>2</v>
      </c>
      <c r="D128" s="11">
        <f t="shared" si="3"/>
        <v>214</v>
      </c>
      <c r="E128" s="11">
        <f t="shared" si="4"/>
        <v>0</v>
      </c>
      <c r="F128" s="11">
        <f t="shared" si="5"/>
        <v>-42800000</v>
      </c>
      <c r="G128" s="11" t="s">
        <v>158</v>
      </c>
    </row>
    <row r="129" spans="1:11" x14ac:dyDescent="0.25">
      <c r="A129" s="11" t="s">
        <v>602</v>
      </c>
      <c r="B129" s="3">
        <v>-15618</v>
      </c>
      <c r="C129" s="11">
        <v>1</v>
      </c>
      <c r="D129" s="11">
        <f t="shared" si="3"/>
        <v>212</v>
      </c>
      <c r="E129" s="11">
        <f t="shared" si="4"/>
        <v>0</v>
      </c>
      <c r="F129" s="11">
        <f>B129*(D129-E129)</f>
        <v>-3311016</v>
      </c>
      <c r="G129" s="11" t="s">
        <v>603</v>
      </c>
      <c r="K129" t="s">
        <v>25</v>
      </c>
    </row>
    <row r="130" spans="1:11" x14ac:dyDescent="0.25">
      <c r="A130" s="11" t="s">
        <v>604</v>
      </c>
      <c r="B130" s="3">
        <v>-200000</v>
      </c>
      <c r="C130" s="11">
        <v>1</v>
      </c>
      <c r="D130" s="11">
        <f t="shared" si="3"/>
        <v>211</v>
      </c>
      <c r="E130" s="11">
        <f t="shared" si="4"/>
        <v>0</v>
      </c>
      <c r="F130" s="11">
        <f t="shared" si="5"/>
        <v>-42200000</v>
      </c>
      <c r="G130" s="11" t="s">
        <v>503</v>
      </c>
    </row>
    <row r="131" spans="1:11" x14ac:dyDescent="0.25">
      <c r="A131" s="11" t="s">
        <v>606</v>
      </c>
      <c r="B131" s="3">
        <v>-200000</v>
      </c>
      <c r="C131" s="11">
        <v>1</v>
      </c>
      <c r="D131" s="11">
        <f t="shared" ref="D131:D155" si="6">D132+C131</f>
        <v>210</v>
      </c>
      <c r="E131" s="11">
        <f t="shared" ref="E131:E190" si="7">IF(B131&gt;0,1,0)</f>
        <v>0</v>
      </c>
      <c r="F131" s="11">
        <f t="shared" si="5"/>
        <v>-42000000</v>
      </c>
      <c r="G131" s="11" t="s">
        <v>607</v>
      </c>
    </row>
    <row r="132" spans="1:11" x14ac:dyDescent="0.25">
      <c r="A132" s="11" t="s">
        <v>608</v>
      </c>
      <c r="B132" s="3">
        <v>-390000</v>
      </c>
      <c r="C132" s="11">
        <v>0</v>
      </c>
      <c r="D132" s="11">
        <f t="shared" si="6"/>
        <v>209</v>
      </c>
      <c r="E132" s="11">
        <f t="shared" si="7"/>
        <v>0</v>
      </c>
      <c r="F132" s="11">
        <f t="shared" si="5"/>
        <v>-81510000</v>
      </c>
      <c r="G132" s="11" t="s">
        <v>609</v>
      </c>
    </row>
    <row r="133" spans="1:11" x14ac:dyDescent="0.25">
      <c r="A133" s="11" t="s">
        <v>608</v>
      </c>
      <c r="B133" s="3">
        <v>-24500</v>
      </c>
      <c r="C133" s="11">
        <v>1</v>
      </c>
      <c r="D133" s="11">
        <f t="shared" si="6"/>
        <v>209</v>
      </c>
      <c r="E133" s="11">
        <f t="shared" si="7"/>
        <v>0</v>
      </c>
      <c r="F133" s="11">
        <f t="shared" si="5"/>
        <v>-5120500</v>
      </c>
      <c r="G133" s="11" t="s">
        <v>610</v>
      </c>
    </row>
    <row r="134" spans="1:11" x14ac:dyDescent="0.25">
      <c r="A134" s="11" t="s">
        <v>611</v>
      </c>
      <c r="B134" s="3">
        <v>-95000</v>
      </c>
      <c r="C134" s="11">
        <v>4</v>
      </c>
      <c r="D134" s="11">
        <f t="shared" si="6"/>
        <v>208</v>
      </c>
      <c r="E134" s="11">
        <f t="shared" si="7"/>
        <v>0</v>
      </c>
      <c r="F134" s="11">
        <f t="shared" si="5"/>
        <v>-19760000</v>
      </c>
      <c r="G134" s="11" t="s">
        <v>460</v>
      </c>
    </row>
    <row r="135" spans="1:11" x14ac:dyDescent="0.25">
      <c r="A135" s="11" t="s">
        <v>613</v>
      </c>
      <c r="B135" s="3">
        <v>-200000</v>
      </c>
      <c r="C135" s="11">
        <v>2</v>
      </c>
      <c r="D135" s="11">
        <f t="shared" si="6"/>
        <v>204</v>
      </c>
      <c r="E135" s="11">
        <f t="shared" si="7"/>
        <v>0</v>
      </c>
      <c r="F135" s="11">
        <f t="shared" si="5"/>
        <v>-40800000</v>
      </c>
      <c r="G135" s="11" t="s">
        <v>614</v>
      </c>
    </row>
    <row r="136" spans="1:11" x14ac:dyDescent="0.25">
      <c r="A136" s="11" t="s">
        <v>616</v>
      </c>
      <c r="B136" s="3">
        <v>50000000</v>
      </c>
      <c r="C136" s="11">
        <v>1</v>
      </c>
      <c r="D136" s="11">
        <f t="shared" si="6"/>
        <v>202</v>
      </c>
      <c r="E136" s="11">
        <f t="shared" si="7"/>
        <v>1</v>
      </c>
      <c r="F136" s="11">
        <f t="shared" si="5"/>
        <v>10050000000</v>
      </c>
      <c r="G136" s="11" t="s">
        <v>617</v>
      </c>
    </row>
    <row r="137" spans="1:11" x14ac:dyDescent="0.25">
      <c r="A137" s="11" t="s">
        <v>622</v>
      </c>
      <c r="B137" s="3">
        <v>12000000</v>
      </c>
      <c r="C137" s="11">
        <v>2</v>
      </c>
      <c r="D137" s="11">
        <f t="shared" si="6"/>
        <v>201</v>
      </c>
      <c r="E137" s="11">
        <f t="shared" si="7"/>
        <v>1</v>
      </c>
      <c r="F137" s="11">
        <f t="shared" si="5"/>
        <v>2400000000</v>
      </c>
      <c r="G137" s="11" t="s">
        <v>617</v>
      </c>
    </row>
    <row r="138" spans="1:11" x14ac:dyDescent="0.25">
      <c r="A138" s="11" t="s">
        <v>624</v>
      </c>
      <c r="B138" s="3">
        <v>2000000</v>
      </c>
      <c r="C138" s="11">
        <v>1</v>
      </c>
      <c r="D138" s="11">
        <f t="shared" si="6"/>
        <v>199</v>
      </c>
      <c r="E138" s="11">
        <f t="shared" si="7"/>
        <v>1</v>
      </c>
      <c r="F138" s="11">
        <f t="shared" si="5"/>
        <v>396000000</v>
      </c>
      <c r="G138" s="11" t="s">
        <v>626</v>
      </c>
    </row>
    <row r="139" spans="1:11" x14ac:dyDescent="0.25">
      <c r="A139" s="11" t="s">
        <v>628</v>
      </c>
      <c r="B139" s="3">
        <v>87538</v>
      </c>
      <c r="C139" s="11">
        <v>13</v>
      </c>
      <c r="D139" s="11">
        <f t="shared" si="6"/>
        <v>198</v>
      </c>
      <c r="E139" s="11">
        <f t="shared" si="7"/>
        <v>1</v>
      </c>
      <c r="F139" s="11">
        <f t="shared" si="5"/>
        <v>17244986</v>
      </c>
      <c r="G139" s="11" t="s">
        <v>376</v>
      </c>
    </row>
    <row r="140" spans="1:11" x14ac:dyDescent="0.25">
      <c r="A140" s="11" t="s">
        <v>650</v>
      </c>
      <c r="B140" s="3">
        <v>-3000900</v>
      </c>
      <c r="C140" s="11">
        <v>1</v>
      </c>
      <c r="D140" s="11">
        <f t="shared" si="6"/>
        <v>185</v>
      </c>
      <c r="E140" s="11">
        <f t="shared" si="7"/>
        <v>0</v>
      </c>
      <c r="F140" s="11">
        <f t="shared" si="5"/>
        <v>-555166500</v>
      </c>
      <c r="G140" s="11" t="s">
        <v>651</v>
      </c>
    </row>
    <row r="141" spans="1:11" x14ac:dyDescent="0.25">
      <c r="A141" s="11" t="s">
        <v>668</v>
      </c>
      <c r="B141" s="3">
        <v>-3000900</v>
      </c>
      <c r="C141" s="11">
        <v>17</v>
      </c>
      <c r="D141" s="11">
        <f t="shared" si="6"/>
        <v>184</v>
      </c>
      <c r="E141" s="11">
        <f t="shared" si="7"/>
        <v>0</v>
      </c>
      <c r="F141" s="11">
        <f t="shared" si="5"/>
        <v>-552165600</v>
      </c>
      <c r="G141" s="11" t="s">
        <v>651</v>
      </c>
      <c r="K141" t="s">
        <v>25</v>
      </c>
    </row>
    <row r="142" spans="1:11" x14ac:dyDescent="0.25">
      <c r="A142" s="11" t="s">
        <v>631</v>
      </c>
      <c r="B142" s="3">
        <v>602025</v>
      </c>
      <c r="C142" s="11">
        <v>0</v>
      </c>
      <c r="D142" s="11">
        <f t="shared" si="6"/>
        <v>167</v>
      </c>
      <c r="E142" s="11">
        <f t="shared" si="7"/>
        <v>1</v>
      </c>
      <c r="F142" s="11">
        <f t="shared" si="5"/>
        <v>99936150</v>
      </c>
      <c r="G142" s="11" t="s">
        <v>670</v>
      </c>
    </row>
    <row r="143" spans="1:11" x14ac:dyDescent="0.25">
      <c r="A143" s="11" t="s">
        <v>631</v>
      </c>
      <c r="B143" s="3">
        <v>-46000000</v>
      </c>
      <c r="C143" s="11">
        <v>31</v>
      </c>
      <c r="D143" s="11">
        <f t="shared" si="6"/>
        <v>167</v>
      </c>
      <c r="E143" s="11">
        <f t="shared" si="7"/>
        <v>0</v>
      </c>
      <c r="F143" s="11">
        <f t="shared" si="5"/>
        <v>-7682000000</v>
      </c>
      <c r="G143" s="11" t="s">
        <v>673</v>
      </c>
    </row>
    <row r="144" spans="1:11" x14ac:dyDescent="0.25">
      <c r="A144" s="11" t="s">
        <v>632</v>
      </c>
      <c r="B144" s="3">
        <v>154107</v>
      </c>
      <c r="C144" s="11">
        <v>1</v>
      </c>
      <c r="D144" s="11">
        <f t="shared" si="6"/>
        <v>136</v>
      </c>
      <c r="E144" s="11">
        <f t="shared" si="7"/>
        <v>1</v>
      </c>
      <c r="F144" s="11">
        <f t="shared" si="5"/>
        <v>20804445</v>
      </c>
      <c r="G144" s="11" t="s">
        <v>696</v>
      </c>
    </row>
    <row r="145" spans="1:11" x14ac:dyDescent="0.25">
      <c r="A145" s="11" t="s">
        <v>702</v>
      </c>
      <c r="B145" s="3">
        <v>3000000</v>
      </c>
      <c r="C145" s="11">
        <v>3</v>
      </c>
      <c r="D145" s="11">
        <f t="shared" si="6"/>
        <v>135</v>
      </c>
      <c r="E145" s="11">
        <f t="shared" si="7"/>
        <v>1</v>
      </c>
      <c r="F145" s="11">
        <f t="shared" si="5"/>
        <v>402000000</v>
      </c>
      <c r="G145" s="11" t="s">
        <v>703</v>
      </c>
    </row>
    <row r="146" spans="1:11" x14ac:dyDescent="0.25">
      <c r="A146" s="11" t="s">
        <v>704</v>
      </c>
      <c r="B146" s="3">
        <v>-200000</v>
      </c>
      <c r="C146" s="11">
        <v>5</v>
      </c>
      <c r="D146" s="11">
        <f t="shared" si="6"/>
        <v>132</v>
      </c>
      <c r="E146" s="11">
        <f t="shared" si="7"/>
        <v>0</v>
      </c>
      <c r="F146" s="11">
        <f t="shared" si="5"/>
        <v>-26400000</v>
      </c>
      <c r="G146" s="11" t="s">
        <v>158</v>
      </c>
    </row>
    <row r="147" spans="1:11" x14ac:dyDescent="0.25">
      <c r="A147" s="11" t="s">
        <v>705</v>
      </c>
      <c r="B147" s="3">
        <v>-200000</v>
      </c>
      <c r="C147" s="11">
        <v>1</v>
      </c>
      <c r="D147" s="11">
        <f t="shared" si="6"/>
        <v>127</v>
      </c>
      <c r="E147" s="11">
        <f t="shared" si="7"/>
        <v>0</v>
      </c>
      <c r="F147" s="11">
        <f t="shared" si="5"/>
        <v>-25400000</v>
      </c>
      <c r="G147" s="11" t="s">
        <v>158</v>
      </c>
      <c r="K147" t="s">
        <v>25</v>
      </c>
    </row>
    <row r="148" spans="1:11" x14ac:dyDescent="0.25">
      <c r="A148" s="11" t="s">
        <v>706</v>
      </c>
      <c r="B148" s="3">
        <v>-200000</v>
      </c>
      <c r="C148" s="11">
        <v>4</v>
      </c>
      <c r="D148" s="11">
        <f t="shared" si="6"/>
        <v>126</v>
      </c>
      <c r="E148" s="11">
        <f t="shared" si="7"/>
        <v>0</v>
      </c>
      <c r="F148" s="11">
        <f t="shared" si="5"/>
        <v>-25200000</v>
      </c>
      <c r="G148" s="11" t="s">
        <v>158</v>
      </c>
    </row>
    <row r="149" spans="1:11" x14ac:dyDescent="0.25">
      <c r="A149" s="11" t="s">
        <v>635</v>
      </c>
      <c r="B149" s="3">
        <v>-200000</v>
      </c>
      <c r="C149" s="11">
        <v>1</v>
      </c>
      <c r="D149" s="11">
        <f t="shared" si="6"/>
        <v>122</v>
      </c>
      <c r="E149" s="11">
        <f t="shared" si="7"/>
        <v>0</v>
      </c>
      <c r="F149" s="11">
        <f t="shared" si="5"/>
        <v>-24400000</v>
      </c>
      <c r="G149" s="11" t="s">
        <v>158</v>
      </c>
    </row>
    <row r="150" spans="1:11" x14ac:dyDescent="0.25">
      <c r="A150" s="11" t="s">
        <v>713</v>
      </c>
      <c r="B150" s="3">
        <v>24073400</v>
      </c>
      <c r="C150" s="11">
        <v>2</v>
      </c>
      <c r="D150" s="11">
        <f t="shared" si="6"/>
        <v>121</v>
      </c>
      <c r="E150" s="11">
        <f t="shared" si="7"/>
        <v>1</v>
      </c>
      <c r="F150" s="11">
        <f t="shared" si="5"/>
        <v>2888808000</v>
      </c>
      <c r="G150" s="11" t="s">
        <v>714</v>
      </c>
    </row>
    <row r="151" spans="1:11" x14ac:dyDescent="0.25">
      <c r="A151" s="11" t="s">
        <v>723</v>
      </c>
      <c r="B151" s="3">
        <v>-200000</v>
      </c>
      <c r="C151" s="11">
        <v>6</v>
      </c>
      <c r="D151" s="11">
        <f t="shared" si="6"/>
        <v>119</v>
      </c>
      <c r="E151" s="11">
        <f t="shared" si="7"/>
        <v>0</v>
      </c>
      <c r="F151" s="11">
        <f t="shared" si="5"/>
        <v>-23800000</v>
      </c>
      <c r="G151" s="11" t="s">
        <v>158</v>
      </c>
    </row>
    <row r="152" spans="1:11" x14ac:dyDescent="0.25">
      <c r="A152" s="11" t="s">
        <v>725</v>
      </c>
      <c r="B152" s="3">
        <v>-30000000</v>
      </c>
      <c r="C152" s="11">
        <v>1</v>
      </c>
      <c r="D152" s="11">
        <f t="shared" si="6"/>
        <v>113</v>
      </c>
      <c r="E152" s="11">
        <f t="shared" si="7"/>
        <v>0</v>
      </c>
      <c r="F152" s="11">
        <f t="shared" si="5"/>
        <v>-3390000000</v>
      </c>
      <c r="G152" s="11" t="s">
        <v>726</v>
      </c>
    </row>
    <row r="153" spans="1:11" x14ac:dyDescent="0.25">
      <c r="A153" s="11" t="s">
        <v>733</v>
      </c>
      <c r="B153" s="3">
        <v>-52000</v>
      </c>
      <c r="C153" s="11">
        <v>0</v>
      </c>
      <c r="D153" s="11">
        <f t="shared" si="6"/>
        <v>112</v>
      </c>
      <c r="E153" s="11">
        <f t="shared" si="7"/>
        <v>0</v>
      </c>
      <c r="F153" s="11">
        <f t="shared" si="5"/>
        <v>-5824000</v>
      </c>
      <c r="G153" s="11" t="s">
        <v>734</v>
      </c>
    </row>
    <row r="154" spans="1:11" x14ac:dyDescent="0.25">
      <c r="A154" s="11" t="s">
        <v>733</v>
      </c>
      <c r="B154" s="3">
        <v>-136000</v>
      </c>
      <c r="C154" s="11">
        <v>5</v>
      </c>
      <c r="D154" s="11">
        <f t="shared" si="6"/>
        <v>112</v>
      </c>
      <c r="E154" s="11">
        <f t="shared" si="7"/>
        <v>0</v>
      </c>
      <c r="F154" s="11">
        <f t="shared" si="5"/>
        <v>-15232000</v>
      </c>
      <c r="G154" s="11" t="s">
        <v>735</v>
      </c>
    </row>
    <row r="155" spans="1:11" x14ac:dyDescent="0.25">
      <c r="A155" s="11" t="s">
        <v>739</v>
      </c>
      <c r="B155" s="3">
        <v>3000000</v>
      </c>
      <c r="C155" s="11">
        <v>1</v>
      </c>
      <c r="D155" s="11">
        <f t="shared" si="6"/>
        <v>107</v>
      </c>
      <c r="E155" s="11">
        <f t="shared" si="7"/>
        <v>1</v>
      </c>
      <c r="F155" s="11">
        <f t="shared" si="5"/>
        <v>318000000</v>
      </c>
      <c r="G155" s="11" t="s">
        <v>740</v>
      </c>
    </row>
    <row r="156" spans="1:11" x14ac:dyDescent="0.25">
      <c r="A156" s="11" t="s">
        <v>633</v>
      </c>
      <c r="B156" s="3">
        <v>189103</v>
      </c>
      <c r="C156" s="11">
        <v>0</v>
      </c>
      <c r="D156" s="11">
        <f>D157+C156</f>
        <v>106</v>
      </c>
      <c r="E156" s="11">
        <f t="shared" si="7"/>
        <v>1</v>
      </c>
      <c r="F156" s="11">
        <f t="shared" si="5"/>
        <v>19855815</v>
      </c>
      <c r="G156" s="11" t="s">
        <v>741</v>
      </c>
    </row>
    <row r="157" spans="1:11" x14ac:dyDescent="0.25">
      <c r="A157" s="11" t="s">
        <v>633</v>
      </c>
      <c r="B157" s="3">
        <v>24227700</v>
      </c>
      <c r="C157" s="11">
        <v>8</v>
      </c>
      <c r="D157" s="11">
        <f t="shared" ref="D157:D190" si="8">D158+C157</f>
        <v>106</v>
      </c>
      <c r="E157" s="11">
        <f t="shared" si="7"/>
        <v>1</v>
      </c>
      <c r="F157" s="11">
        <f t="shared" si="5"/>
        <v>2543908500</v>
      </c>
      <c r="G157" s="11" t="s">
        <v>742</v>
      </c>
    </row>
    <row r="158" spans="1:11" x14ac:dyDescent="0.25">
      <c r="A158" s="11" t="s">
        <v>762</v>
      </c>
      <c r="B158" s="3">
        <v>24295200</v>
      </c>
      <c r="C158" s="11">
        <v>0</v>
      </c>
      <c r="D158" s="11">
        <f t="shared" si="8"/>
        <v>98</v>
      </c>
      <c r="E158" s="11">
        <f t="shared" si="7"/>
        <v>1</v>
      </c>
      <c r="F158" s="11">
        <f t="shared" si="5"/>
        <v>2356634400</v>
      </c>
      <c r="G158" s="11" t="s">
        <v>756</v>
      </c>
    </row>
    <row r="159" spans="1:11" x14ac:dyDescent="0.25">
      <c r="A159" s="11" t="s">
        <v>762</v>
      </c>
      <c r="B159" s="3">
        <v>-201000</v>
      </c>
      <c r="C159" s="11">
        <v>5</v>
      </c>
      <c r="D159" s="11">
        <f t="shared" si="8"/>
        <v>98</v>
      </c>
      <c r="E159" s="11">
        <f t="shared" si="7"/>
        <v>0</v>
      </c>
      <c r="F159" s="11">
        <f t="shared" si="5"/>
        <v>-19698000</v>
      </c>
      <c r="G159" s="11" t="s">
        <v>769</v>
      </c>
    </row>
    <row r="160" spans="1:11" x14ac:dyDescent="0.25">
      <c r="A160" s="11" t="s">
        <v>770</v>
      </c>
      <c r="B160" s="3">
        <v>-200000</v>
      </c>
      <c r="C160" s="11">
        <v>3</v>
      </c>
      <c r="D160" s="11">
        <f t="shared" si="8"/>
        <v>93</v>
      </c>
      <c r="E160" s="11">
        <f t="shared" si="7"/>
        <v>0</v>
      </c>
      <c r="F160" s="11">
        <f t="shared" si="5"/>
        <v>-18600000</v>
      </c>
      <c r="G160" s="11" t="s">
        <v>771</v>
      </c>
    </row>
    <row r="161" spans="1:7" x14ac:dyDescent="0.25">
      <c r="A161" s="11" t="s">
        <v>777</v>
      </c>
      <c r="B161" s="3">
        <v>-200000</v>
      </c>
      <c r="C161" s="11">
        <v>4</v>
      </c>
      <c r="D161" s="11">
        <f t="shared" si="8"/>
        <v>90</v>
      </c>
      <c r="E161" s="11">
        <f t="shared" si="7"/>
        <v>0</v>
      </c>
      <c r="F161" s="11">
        <f t="shared" si="5"/>
        <v>-18000000</v>
      </c>
      <c r="G161" s="11" t="s">
        <v>771</v>
      </c>
    </row>
    <row r="162" spans="1:7" x14ac:dyDescent="0.25">
      <c r="A162" s="11" t="s">
        <v>779</v>
      </c>
      <c r="B162" s="3">
        <v>-200000</v>
      </c>
      <c r="C162" s="11">
        <v>3</v>
      </c>
      <c r="D162" s="11">
        <f t="shared" si="8"/>
        <v>86</v>
      </c>
      <c r="E162" s="11">
        <f t="shared" si="7"/>
        <v>0</v>
      </c>
      <c r="F162" s="11">
        <f t="shared" si="5"/>
        <v>-17200000</v>
      </c>
      <c r="G162" s="11" t="s">
        <v>771</v>
      </c>
    </row>
    <row r="163" spans="1:7" x14ac:dyDescent="0.25">
      <c r="A163" s="11" t="s">
        <v>780</v>
      </c>
      <c r="B163" s="3">
        <v>-200000</v>
      </c>
      <c r="C163" s="11">
        <v>7</v>
      </c>
      <c r="D163" s="11">
        <f t="shared" si="8"/>
        <v>83</v>
      </c>
      <c r="E163" s="11">
        <f t="shared" si="7"/>
        <v>0</v>
      </c>
      <c r="F163" s="11">
        <f t="shared" si="5"/>
        <v>-16600000</v>
      </c>
      <c r="G163" s="11" t="s">
        <v>771</v>
      </c>
    </row>
    <row r="164" spans="1:7" x14ac:dyDescent="0.25">
      <c r="A164" s="11" t="s">
        <v>634</v>
      </c>
      <c r="B164" s="3">
        <v>457674</v>
      </c>
      <c r="C164" s="11">
        <v>3</v>
      </c>
      <c r="D164" s="11">
        <f t="shared" si="8"/>
        <v>76</v>
      </c>
      <c r="E164" s="11">
        <f t="shared" si="7"/>
        <v>1</v>
      </c>
      <c r="F164" s="11">
        <f t="shared" si="5"/>
        <v>34325550</v>
      </c>
      <c r="G164" s="11" t="s">
        <v>784</v>
      </c>
    </row>
    <row r="165" spans="1:7" x14ac:dyDescent="0.25">
      <c r="A165" s="11" t="s">
        <v>789</v>
      </c>
      <c r="B165" s="3">
        <v>2700000</v>
      </c>
      <c r="C165" s="11">
        <v>0</v>
      </c>
      <c r="D165" s="11">
        <f t="shared" si="8"/>
        <v>73</v>
      </c>
      <c r="E165" s="11">
        <f t="shared" si="7"/>
        <v>1</v>
      </c>
      <c r="F165" s="11">
        <f t="shared" si="5"/>
        <v>194400000</v>
      </c>
      <c r="G165" s="11" t="s">
        <v>790</v>
      </c>
    </row>
    <row r="166" spans="1:7" x14ac:dyDescent="0.25">
      <c r="A166" s="11" t="s">
        <v>789</v>
      </c>
      <c r="B166" s="3">
        <v>2500000</v>
      </c>
      <c r="C166" s="11">
        <v>7</v>
      </c>
      <c r="D166" s="11">
        <f t="shared" si="8"/>
        <v>73</v>
      </c>
      <c r="E166" s="11">
        <f t="shared" si="7"/>
        <v>1</v>
      </c>
      <c r="F166" s="11">
        <f t="shared" si="5"/>
        <v>180000000</v>
      </c>
      <c r="G166" s="11" t="s">
        <v>791</v>
      </c>
    </row>
    <row r="167" spans="1:7" x14ac:dyDescent="0.25">
      <c r="A167" s="11" t="s">
        <v>805</v>
      </c>
      <c r="B167" s="3">
        <v>-200000</v>
      </c>
      <c r="C167" s="11">
        <v>2</v>
      </c>
      <c r="D167" s="11">
        <f t="shared" si="8"/>
        <v>66</v>
      </c>
      <c r="E167" s="11">
        <f t="shared" si="7"/>
        <v>0</v>
      </c>
      <c r="F167" s="11">
        <f t="shared" si="5"/>
        <v>-13200000</v>
      </c>
      <c r="G167" s="11" t="s">
        <v>503</v>
      </c>
    </row>
    <row r="168" spans="1:7" x14ac:dyDescent="0.25">
      <c r="A168" s="11" t="s">
        <v>807</v>
      </c>
      <c r="B168" s="3">
        <v>-200000</v>
      </c>
      <c r="C168" s="11">
        <v>6</v>
      </c>
      <c r="D168" s="11">
        <f t="shared" si="8"/>
        <v>64</v>
      </c>
      <c r="E168" s="11">
        <f t="shared" si="7"/>
        <v>0</v>
      </c>
      <c r="F168" s="11">
        <f t="shared" si="5"/>
        <v>-12800000</v>
      </c>
      <c r="G168" s="11" t="s">
        <v>503</v>
      </c>
    </row>
    <row r="169" spans="1:7" x14ac:dyDescent="0.25">
      <c r="A169" s="11" t="s">
        <v>809</v>
      </c>
      <c r="B169" s="3">
        <v>-200000</v>
      </c>
      <c r="C169" s="11">
        <v>3</v>
      </c>
      <c r="D169" s="11">
        <f t="shared" si="8"/>
        <v>58</v>
      </c>
      <c r="E169" s="11">
        <f t="shared" si="7"/>
        <v>0</v>
      </c>
      <c r="F169" s="11">
        <f t="shared" si="5"/>
        <v>-11600000</v>
      </c>
      <c r="G169" s="11" t="s">
        <v>503</v>
      </c>
    </row>
    <row r="170" spans="1:7" x14ac:dyDescent="0.25">
      <c r="A170" s="11" t="s">
        <v>814</v>
      </c>
      <c r="B170" s="3">
        <v>-200000</v>
      </c>
      <c r="C170" s="11">
        <v>0</v>
      </c>
      <c r="D170" s="11">
        <f t="shared" si="8"/>
        <v>55</v>
      </c>
      <c r="E170" s="11">
        <f t="shared" si="7"/>
        <v>0</v>
      </c>
      <c r="F170" s="11">
        <f t="shared" si="5"/>
        <v>-11000000</v>
      </c>
      <c r="G170" s="11" t="s">
        <v>503</v>
      </c>
    </row>
    <row r="171" spans="1:7" x14ac:dyDescent="0.25">
      <c r="A171" s="11" t="s">
        <v>814</v>
      </c>
      <c r="B171" s="3">
        <v>3000000</v>
      </c>
      <c r="C171" s="11">
        <v>3</v>
      </c>
      <c r="D171" s="11">
        <f t="shared" si="8"/>
        <v>55</v>
      </c>
      <c r="E171" s="11">
        <f t="shared" si="7"/>
        <v>1</v>
      </c>
      <c r="F171" s="11">
        <f t="shared" si="5"/>
        <v>162000000</v>
      </c>
      <c r="G171" s="11" t="s">
        <v>815</v>
      </c>
    </row>
    <row r="172" spans="1:7" x14ac:dyDescent="0.25">
      <c r="A172" s="11" t="s">
        <v>817</v>
      </c>
      <c r="B172" s="3">
        <v>-200000</v>
      </c>
      <c r="C172" s="11">
        <v>1</v>
      </c>
      <c r="D172" s="11">
        <f t="shared" si="8"/>
        <v>52</v>
      </c>
      <c r="E172" s="11">
        <f t="shared" si="7"/>
        <v>0</v>
      </c>
      <c r="F172" s="11">
        <f t="shared" si="5"/>
        <v>-10400000</v>
      </c>
      <c r="G172" s="11" t="s">
        <v>158</v>
      </c>
    </row>
    <row r="173" spans="1:7" x14ac:dyDescent="0.25">
      <c r="A173" s="11" t="s">
        <v>817</v>
      </c>
      <c r="B173" s="3">
        <v>3000000</v>
      </c>
      <c r="C173" s="11">
        <v>1</v>
      </c>
      <c r="D173" s="11">
        <f t="shared" si="8"/>
        <v>51</v>
      </c>
      <c r="E173" s="11">
        <f t="shared" si="7"/>
        <v>1</v>
      </c>
      <c r="F173" s="11">
        <f t="shared" si="5"/>
        <v>150000000</v>
      </c>
      <c r="G173" s="11" t="s">
        <v>820</v>
      </c>
    </row>
    <row r="174" spans="1:7" x14ac:dyDescent="0.25">
      <c r="A174" s="11" t="s">
        <v>818</v>
      </c>
      <c r="B174" s="3">
        <v>2000000</v>
      </c>
      <c r="C174" s="11">
        <v>1</v>
      </c>
      <c r="D174" s="11">
        <f t="shared" si="8"/>
        <v>50</v>
      </c>
      <c r="E174" s="11">
        <f t="shared" si="7"/>
        <v>1</v>
      </c>
      <c r="F174" s="11">
        <f t="shared" si="5"/>
        <v>98000000</v>
      </c>
      <c r="G174" s="11" t="s">
        <v>821</v>
      </c>
    </row>
    <row r="175" spans="1:7" x14ac:dyDescent="0.25">
      <c r="A175" s="11" t="s">
        <v>818</v>
      </c>
      <c r="B175" s="3">
        <v>1300000</v>
      </c>
      <c r="C175" s="11">
        <v>2</v>
      </c>
      <c r="D175" s="11">
        <f t="shared" si="8"/>
        <v>49</v>
      </c>
      <c r="E175" s="11">
        <f t="shared" si="7"/>
        <v>1</v>
      </c>
      <c r="F175" s="11">
        <f t="shared" si="5"/>
        <v>62400000</v>
      </c>
      <c r="G175" s="11" t="s">
        <v>822</v>
      </c>
    </row>
    <row r="176" spans="1:7" x14ac:dyDescent="0.25">
      <c r="A176" s="11" t="s">
        <v>826</v>
      </c>
      <c r="B176" s="3">
        <v>-200000</v>
      </c>
      <c r="C176" s="11">
        <v>0</v>
      </c>
      <c r="D176" s="11">
        <f t="shared" si="8"/>
        <v>47</v>
      </c>
      <c r="E176" s="11">
        <f t="shared" si="7"/>
        <v>0</v>
      </c>
      <c r="F176" s="11">
        <f t="shared" si="5"/>
        <v>-9400000</v>
      </c>
      <c r="G176" s="11" t="s">
        <v>771</v>
      </c>
    </row>
    <row r="177" spans="1:7" x14ac:dyDescent="0.25">
      <c r="A177" s="11" t="s">
        <v>826</v>
      </c>
      <c r="B177" s="3">
        <v>1700000</v>
      </c>
      <c r="C177" s="11">
        <v>1</v>
      </c>
      <c r="D177" s="11">
        <f t="shared" si="8"/>
        <v>47</v>
      </c>
      <c r="E177" s="11">
        <f t="shared" si="7"/>
        <v>1</v>
      </c>
      <c r="F177" s="11">
        <f t="shared" si="5"/>
        <v>78200000</v>
      </c>
      <c r="G177" s="11" t="s">
        <v>827</v>
      </c>
    </row>
    <row r="178" spans="1:7" x14ac:dyDescent="0.25">
      <c r="A178" s="11" t="s">
        <v>828</v>
      </c>
      <c r="B178" s="3">
        <v>-200000</v>
      </c>
      <c r="C178" s="11">
        <v>1</v>
      </c>
      <c r="D178" s="11">
        <f t="shared" si="8"/>
        <v>46</v>
      </c>
      <c r="E178" s="11">
        <f t="shared" si="7"/>
        <v>0</v>
      </c>
      <c r="F178" s="11">
        <f t="shared" si="5"/>
        <v>-9200000</v>
      </c>
      <c r="G178" s="11" t="s">
        <v>503</v>
      </c>
    </row>
    <row r="179" spans="1:7" x14ac:dyDescent="0.25">
      <c r="A179" s="11" t="s">
        <v>831</v>
      </c>
      <c r="B179" s="3">
        <v>571492</v>
      </c>
      <c r="C179" s="11">
        <v>3</v>
      </c>
      <c r="D179" s="11">
        <f t="shared" si="8"/>
        <v>45</v>
      </c>
      <c r="E179" s="11">
        <f t="shared" si="7"/>
        <v>1</v>
      </c>
      <c r="F179" s="11">
        <f t="shared" si="5"/>
        <v>25145648</v>
      </c>
      <c r="G179" s="11" t="s">
        <v>242</v>
      </c>
    </row>
    <row r="180" spans="1:7" x14ac:dyDescent="0.25">
      <c r="A180" s="11" t="s">
        <v>836</v>
      </c>
      <c r="B180" s="3">
        <v>3000000</v>
      </c>
      <c r="C180" s="11">
        <v>7</v>
      </c>
      <c r="D180" s="11">
        <f t="shared" si="8"/>
        <v>42</v>
      </c>
      <c r="E180" s="11">
        <f t="shared" si="7"/>
        <v>1</v>
      </c>
      <c r="F180" s="11">
        <f t="shared" si="5"/>
        <v>123000000</v>
      </c>
      <c r="G180" s="11" t="s">
        <v>840</v>
      </c>
    </row>
    <row r="181" spans="1:7" x14ac:dyDescent="0.25">
      <c r="A181" s="11" t="s">
        <v>850</v>
      </c>
      <c r="B181" s="3">
        <v>2000000</v>
      </c>
      <c r="C181" s="11">
        <v>8</v>
      </c>
      <c r="D181" s="11">
        <f t="shared" si="8"/>
        <v>35</v>
      </c>
      <c r="E181" s="11">
        <f t="shared" si="7"/>
        <v>1</v>
      </c>
      <c r="F181" s="11">
        <f t="shared" si="5"/>
        <v>68000000</v>
      </c>
      <c r="G181" s="11" t="s">
        <v>851</v>
      </c>
    </row>
    <row r="182" spans="1:7" x14ac:dyDescent="0.25">
      <c r="A182" s="11" t="s">
        <v>863</v>
      </c>
      <c r="B182" s="3">
        <v>-2200700</v>
      </c>
      <c r="C182" s="11">
        <v>12</v>
      </c>
      <c r="D182" s="11">
        <f t="shared" si="8"/>
        <v>27</v>
      </c>
      <c r="E182" s="11">
        <f t="shared" si="7"/>
        <v>0</v>
      </c>
      <c r="F182" s="11">
        <f t="shared" si="5"/>
        <v>-59418900</v>
      </c>
      <c r="G182" s="11" t="s">
        <v>865</v>
      </c>
    </row>
    <row r="183" spans="1:7" x14ac:dyDescent="0.25">
      <c r="A183" s="11" t="s">
        <v>873</v>
      </c>
      <c r="B183" s="3">
        <v>675087</v>
      </c>
      <c r="C183" s="11">
        <v>15</v>
      </c>
      <c r="D183" s="11">
        <f t="shared" si="8"/>
        <v>15</v>
      </c>
      <c r="E183" s="11">
        <f t="shared" si="7"/>
        <v>1</v>
      </c>
      <c r="F183" s="11">
        <f t="shared" si="5"/>
        <v>9451218</v>
      </c>
      <c r="G183" s="11" t="s">
        <v>264</v>
      </c>
    </row>
    <row r="184" spans="1:7" x14ac:dyDescent="0.25">
      <c r="A184" s="11"/>
      <c r="B184" s="3"/>
      <c r="C184" s="11"/>
      <c r="D184" s="11">
        <f t="shared" si="8"/>
        <v>0</v>
      </c>
      <c r="E184" s="11">
        <f t="shared" si="7"/>
        <v>0</v>
      </c>
      <c r="F184" s="11">
        <f t="shared" si="5"/>
        <v>0</v>
      </c>
      <c r="G184" s="11"/>
    </row>
    <row r="185" spans="1:7" x14ac:dyDescent="0.25">
      <c r="A185" s="11"/>
      <c r="B185" s="3"/>
      <c r="C185" s="11"/>
      <c r="D185" s="11">
        <f t="shared" si="8"/>
        <v>0</v>
      </c>
      <c r="E185" s="11">
        <f t="shared" si="7"/>
        <v>0</v>
      </c>
      <c r="F185" s="11">
        <f t="shared" si="5"/>
        <v>0</v>
      </c>
      <c r="G185" s="11"/>
    </row>
    <row r="186" spans="1:7" x14ac:dyDescent="0.25">
      <c r="A186" s="11"/>
      <c r="B186" s="3"/>
      <c r="C186" s="11"/>
      <c r="D186" s="11">
        <f t="shared" si="8"/>
        <v>0</v>
      </c>
      <c r="E186" s="11">
        <f t="shared" si="7"/>
        <v>0</v>
      </c>
      <c r="F186" s="11">
        <f t="shared" si="5"/>
        <v>0</v>
      </c>
      <c r="G186" s="11"/>
    </row>
    <row r="187" spans="1:7" x14ac:dyDescent="0.25">
      <c r="A187" s="11" t="s">
        <v>25</v>
      </c>
      <c r="B187" s="3"/>
      <c r="C187" s="11"/>
      <c r="D187" s="11">
        <f t="shared" si="8"/>
        <v>0</v>
      </c>
      <c r="E187" s="11">
        <f t="shared" si="7"/>
        <v>0</v>
      </c>
      <c r="F187" s="11">
        <f t="shared" si="5"/>
        <v>0</v>
      </c>
      <c r="G187" s="11"/>
    </row>
    <row r="188" spans="1:7" x14ac:dyDescent="0.25">
      <c r="A188" s="11"/>
      <c r="B188" s="3"/>
      <c r="C188" s="11"/>
      <c r="D188" s="11">
        <f t="shared" si="8"/>
        <v>0</v>
      </c>
      <c r="E188" s="11">
        <f t="shared" si="7"/>
        <v>0</v>
      </c>
      <c r="F188" s="11">
        <f t="shared" si="5"/>
        <v>0</v>
      </c>
      <c r="G188" s="11"/>
    </row>
    <row r="189" spans="1:7" x14ac:dyDescent="0.25">
      <c r="A189" s="11"/>
      <c r="B189" s="3">
        <v>0</v>
      </c>
      <c r="C189" s="11">
        <v>0</v>
      </c>
      <c r="D189" s="11">
        <f t="shared" si="8"/>
        <v>0</v>
      </c>
      <c r="E189" s="11">
        <f t="shared" si="7"/>
        <v>0</v>
      </c>
      <c r="F189" s="11">
        <f t="shared" si="5"/>
        <v>0</v>
      </c>
      <c r="G189" s="11"/>
    </row>
    <row r="190" spans="1:7" x14ac:dyDescent="0.25">
      <c r="A190" s="11"/>
      <c r="B190" s="3"/>
      <c r="C190" s="11"/>
      <c r="D190" s="11">
        <f t="shared" si="8"/>
        <v>0</v>
      </c>
      <c r="E190" s="11">
        <f t="shared" si="7"/>
        <v>0</v>
      </c>
      <c r="F190" s="11">
        <f t="shared" ref="F190" si="9">B190*(D190-E190)</f>
        <v>0</v>
      </c>
      <c r="G190" s="11"/>
    </row>
    <row r="191" spans="1:7" x14ac:dyDescent="0.25">
      <c r="A191" s="11"/>
      <c r="B191" s="29">
        <f>SUM(B2:B189)</f>
        <v>82549399</v>
      </c>
      <c r="C191" s="11"/>
      <c r="D191" s="11"/>
      <c r="E191" s="11"/>
      <c r="F191" s="29">
        <f>SUM(F2:F189)</f>
        <v>15336168138</v>
      </c>
      <c r="G191" s="11"/>
    </row>
    <row r="192" spans="1:7" x14ac:dyDescent="0.25">
      <c r="A192" s="11"/>
      <c r="B192" s="11" t="s">
        <v>283</v>
      </c>
      <c r="C192" s="11"/>
      <c r="D192" s="11"/>
      <c r="E192" s="11"/>
      <c r="F192" s="11" t="s">
        <v>284</v>
      </c>
      <c r="G192" s="11"/>
    </row>
    <row r="193" spans="1:7" x14ac:dyDescent="0.25">
      <c r="A193" s="11"/>
      <c r="B193" s="11"/>
      <c r="C193" s="11"/>
      <c r="D193" s="11"/>
      <c r="E193" s="11"/>
      <c r="F193" s="11"/>
      <c r="G193" s="11"/>
    </row>
    <row r="194" spans="1:7" x14ac:dyDescent="0.25">
      <c r="A194" s="11"/>
      <c r="B194" s="11"/>
      <c r="C194" s="11"/>
      <c r="D194" s="11"/>
      <c r="E194" s="11"/>
      <c r="F194" s="3">
        <f>F191/D2</f>
        <v>24936858.76097561</v>
      </c>
      <c r="G194" s="11"/>
    </row>
    <row r="195" spans="1:7" x14ac:dyDescent="0.25">
      <c r="A195" s="11"/>
      <c r="B195" s="11"/>
      <c r="C195" s="11"/>
      <c r="D195" s="11"/>
      <c r="E195" s="11"/>
      <c r="F195" s="11" t="s">
        <v>286</v>
      </c>
      <c r="G195" s="11"/>
    </row>
    <row r="200" spans="1:7" x14ac:dyDescent="0.25">
      <c r="D200" t="s">
        <v>25</v>
      </c>
    </row>
    <row r="201" spans="1:7" x14ac:dyDescent="0.25">
      <c r="B201" s="7"/>
    </row>
    <row r="203" spans="1:7" ht="75" x14ac:dyDescent="0.25">
      <c r="E203" s="22" t="s">
        <v>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zoomScaleNormal="100" workbookViewId="0">
      <selection activeCell="K7" sqref="K7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1.85546875" customWidth="1"/>
    <col min="17" max="17" width="18.7109375" customWidth="1"/>
    <col min="18" max="18" width="16.140625" bestFit="1" customWidth="1"/>
    <col min="19" max="19" width="16.85546875" bestFit="1" customWidth="1"/>
    <col min="20" max="20" width="50.7109375" bestFit="1" customWidth="1"/>
    <col min="21" max="21" width="16.140625" bestFit="1" customWidth="1"/>
  </cols>
  <sheetData>
    <row r="1" spans="1:20" x14ac:dyDescent="0.25">
      <c r="A1" s="11" t="s">
        <v>449</v>
      </c>
      <c r="B1" s="11" t="s">
        <v>447</v>
      </c>
      <c r="C1" s="11" t="s">
        <v>715</v>
      </c>
      <c r="D1" s="11" t="s">
        <v>448</v>
      </c>
      <c r="E1" s="11" t="s">
        <v>548</v>
      </c>
      <c r="F1" s="11" t="s">
        <v>455</v>
      </c>
      <c r="G1" s="11" t="s">
        <v>456</v>
      </c>
      <c r="H1" s="11" t="s">
        <v>8</v>
      </c>
      <c r="K1" s="11" t="s">
        <v>450</v>
      </c>
      <c r="L1" s="11" t="s">
        <v>451</v>
      </c>
      <c r="M1" s="11" t="s">
        <v>737</v>
      </c>
      <c r="N1" s="11" t="s">
        <v>453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3" si="0">E2-F2</f>
        <v>0</v>
      </c>
      <c r="H2" s="11" t="s">
        <v>515</v>
      </c>
      <c r="K2" s="11">
        <v>1.01</v>
      </c>
      <c r="L2" s="11">
        <v>1.02</v>
      </c>
      <c r="M2" s="11" t="s">
        <v>301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519</v>
      </c>
      <c r="M3" s="11" t="s">
        <v>716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547</v>
      </c>
      <c r="M4" s="11" t="s">
        <v>302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591</v>
      </c>
      <c r="J5" s="2"/>
      <c r="K5" s="2" t="s">
        <v>452</v>
      </c>
      <c r="M5" s="11" t="s">
        <v>717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627</v>
      </c>
      <c r="J6" s="2" t="s">
        <v>8</v>
      </c>
      <c r="K6" s="2" t="s">
        <v>267</v>
      </c>
      <c r="M6" s="11" t="s">
        <v>304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722</v>
      </c>
      <c r="J7" s="19" t="s">
        <v>300</v>
      </c>
      <c r="K7" s="43">
        <f>'مسکن ایلیا'!B191</f>
        <v>82549399</v>
      </c>
      <c r="M7" s="11" t="s">
        <v>718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709</v>
      </c>
      <c r="J8" s="2" t="s">
        <v>454</v>
      </c>
      <c r="K8" s="43">
        <f>'مسکن علی سید الشهدا'!B42</f>
        <v>452712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738</v>
      </c>
      <c r="J9" s="2" t="s">
        <v>684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788</v>
      </c>
      <c r="J10" s="2" t="s">
        <v>85</v>
      </c>
      <c r="K10" s="43">
        <v>-14600000</v>
      </c>
      <c r="M10" s="11" t="s">
        <v>720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69">
        <v>68665000</v>
      </c>
      <c r="G11" s="29">
        <f t="shared" si="0"/>
        <v>-1449821.6347423196</v>
      </c>
      <c r="H11" s="11" t="s">
        <v>835</v>
      </c>
      <c r="J11" s="2" t="s">
        <v>457</v>
      </c>
      <c r="K11" s="43">
        <v>290000</v>
      </c>
      <c r="M11" s="11" t="s">
        <v>721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>
        <v>71000000</v>
      </c>
      <c r="G12" s="29">
        <f t="shared" si="0"/>
        <v>-1893675.4310949892</v>
      </c>
      <c r="H12" s="11" t="s">
        <v>881</v>
      </c>
      <c r="J12" s="2" t="s">
        <v>736</v>
      </c>
      <c r="K12" s="43">
        <v>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>
        <f>K16</f>
        <v>69692111</v>
      </c>
      <c r="G13" s="29">
        <f t="shared" si="0"/>
        <v>1348651.1229887009</v>
      </c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/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0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757</v>
      </c>
      <c r="R15" s="25"/>
    </row>
    <row r="16" spans="1:20" x14ac:dyDescent="0.25">
      <c r="A16" s="60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599</v>
      </c>
      <c r="K16" s="3">
        <f>SUM(K7:K13)</f>
        <v>69692111</v>
      </c>
      <c r="L16" s="25"/>
      <c r="M16" s="11" t="s">
        <v>758</v>
      </c>
      <c r="N16" s="29">
        <f>'مسکن مریم یاران'!B105</f>
        <v>57165108</v>
      </c>
      <c r="P16" s="28"/>
      <c r="Q16" s="25"/>
      <c r="R16" s="25"/>
    </row>
    <row r="17" spans="1:23" x14ac:dyDescent="0.25">
      <c r="A17" s="60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600</v>
      </c>
      <c r="K17" s="3">
        <f>K7+K8+K11</f>
        <v>83292111</v>
      </c>
      <c r="L17" s="25"/>
      <c r="M17" s="11" t="s">
        <v>658</v>
      </c>
      <c r="N17" s="29">
        <f>سارا!D156</f>
        <v>26456857</v>
      </c>
      <c r="P17" s="28"/>
      <c r="Q17" s="25"/>
      <c r="R17" s="25"/>
    </row>
    <row r="18" spans="1:23" x14ac:dyDescent="0.25">
      <c r="A18" s="60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6" t="s">
        <v>719</v>
      </c>
      <c r="K18" s="1">
        <f>K16+N7</f>
        <v>126692111</v>
      </c>
      <c r="M18" s="11" t="s">
        <v>759</v>
      </c>
      <c r="N18" s="29">
        <v>33000000</v>
      </c>
      <c r="P18" s="29" t="s">
        <v>180</v>
      </c>
      <c r="Q18" s="29" t="s">
        <v>267</v>
      </c>
      <c r="R18" s="11" t="s">
        <v>183</v>
      </c>
      <c r="S18" s="70" t="s">
        <v>282</v>
      </c>
      <c r="T18" s="70" t="s">
        <v>8</v>
      </c>
    </row>
    <row r="19" spans="1:23" x14ac:dyDescent="0.25">
      <c r="A19" s="60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766</v>
      </c>
      <c r="N19" s="29">
        <v>5500000</v>
      </c>
      <c r="P19" s="29" t="s">
        <v>725</v>
      </c>
      <c r="Q19" s="29">
        <v>30000000</v>
      </c>
      <c r="R19" s="11">
        <v>16</v>
      </c>
      <c r="S19" s="29">
        <f t="shared" ref="S19:S25" si="4">Q19*R19</f>
        <v>480000000</v>
      </c>
      <c r="T19" s="11" t="s">
        <v>763</v>
      </c>
    </row>
    <row r="20" spans="1:23" x14ac:dyDescent="0.25">
      <c r="A20" s="60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767</v>
      </c>
      <c r="N20" s="29">
        <v>3300000</v>
      </c>
      <c r="P20" s="29" t="s">
        <v>762</v>
      </c>
      <c r="Q20" s="29">
        <v>6000000</v>
      </c>
      <c r="R20" s="11">
        <v>25</v>
      </c>
      <c r="S20" s="29">
        <f t="shared" si="4"/>
        <v>150000000</v>
      </c>
      <c r="T20" s="11" t="s">
        <v>764</v>
      </c>
    </row>
    <row r="21" spans="1:23" x14ac:dyDescent="0.25">
      <c r="A21" s="60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305</v>
      </c>
      <c r="M21" s="11" t="s">
        <v>768</v>
      </c>
      <c r="N21" s="29">
        <v>14600000</v>
      </c>
      <c r="P21" s="29" t="s">
        <v>789</v>
      </c>
      <c r="Q21" s="29">
        <v>3500000</v>
      </c>
      <c r="R21" s="11">
        <v>19</v>
      </c>
      <c r="S21" s="29">
        <f t="shared" si="4"/>
        <v>66500000</v>
      </c>
      <c r="T21" s="11" t="s">
        <v>792</v>
      </c>
    </row>
    <row r="22" spans="1:23" x14ac:dyDescent="0.25">
      <c r="A22" s="60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306</v>
      </c>
      <c r="L22" s="1">
        <v>70000</v>
      </c>
      <c r="M22" s="11" t="s">
        <v>760</v>
      </c>
      <c r="N22" s="29">
        <v>400000</v>
      </c>
      <c r="P22" s="29" t="s">
        <v>816</v>
      </c>
      <c r="Q22" s="29">
        <v>500000</v>
      </c>
      <c r="R22" s="11">
        <v>3</v>
      </c>
      <c r="S22" s="29">
        <f t="shared" si="4"/>
        <v>1500000</v>
      </c>
      <c r="T22" s="11" t="s">
        <v>819</v>
      </c>
    </row>
    <row r="23" spans="1:23" x14ac:dyDescent="0.25">
      <c r="A23" s="60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I23" s="7"/>
      <c r="J23" s="28"/>
      <c r="K23" s="1" t="s">
        <v>322</v>
      </c>
      <c r="L23" s="1">
        <v>100000</v>
      </c>
      <c r="M23" s="11" t="s">
        <v>772</v>
      </c>
      <c r="N23" s="29">
        <v>1200000</v>
      </c>
      <c r="P23" s="29" t="s">
        <v>818</v>
      </c>
      <c r="Q23" s="29">
        <v>-2500000</v>
      </c>
      <c r="R23" s="11">
        <v>1</v>
      </c>
      <c r="S23" s="29">
        <f t="shared" si="4"/>
        <v>-2500000</v>
      </c>
      <c r="T23" s="11" t="s">
        <v>823</v>
      </c>
    </row>
    <row r="24" spans="1:23" x14ac:dyDescent="0.25">
      <c r="A24" s="60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307</v>
      </c>
      <c r="L24" s="1">
        <v>95000</v>
      </c>
      <c r="M24" s="11"/>
      <c r="N24" s="29"/>
      <c r="P24" s="29" t="s">
        <v>824</v>
      </c>
      <c r="Q24" s="29">
        <v>-5800000</v>
      </c>
      <c r="R24" s="11">
        <v>2</v>
      </c>
      <c r="S24" s="29">
        <f t="shared" si="4"/>
        <v>-11600000</v>
      </c>
      <c r="T24" s="11" t="s">
        <v>825</v>
      </c>
    </row>
    <row r="25" spans="1:23" x14ac:dyDescent="0.25">
      <c r="A25" s="60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308</v>
      </c>
      <c r="L25" s="1">
        <v>150000</v>
      </c>
      <c r="M25" s="29" t="s">
        <v>6</v>
      </c>
      <c r="N25" s="29">
        <f>SUM(N16:N23)</f>
        <v>141621965</v>
      </c>
      <c r="P25" s="29" t="s">
        <v>828</v>
      </c>
      <c r="Q25" s="29">
        <v>-7500000</v>
      </c>
      <c r="R25" s="11">
        <v>4</v>
      </c>
      <c r="S25" s="29">
        <f t="shared" si="4"/>
        <v>-30000000</v>
      </c>
      <c r="T25" s="11" t="s">
        <v>829</v>
      </c>
    </row>
    <row r="26" spans="1:23" x14ac:dyDescent="0.25">
      <c r="A26" s="60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309</v>
      </c>
      <c r="L26" s="1">
        <v>300000</v>
      </c>
      <c r="P26" s="29" t="s">
        <v>836</v>
      </c>
      <c r="Q26" s="29">
        <v>-8500000</v>
      </c>
      <c r="R26" s="11">
        <v>7</v>
      </c>
      <c r="S26" s="29">
        <f>Q26*R26</f>
        <v>-59500000</v>
      </c>
      <c r="T26" s="11" t="s">
        <v>838</v>
      </c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310</v>
      </c>
      <c r="L27" s="1">
        <v>100000</v>
      </c>
      <c r="M27" s="25"/>
      <c r="P27" s="29" t="s">
        <v>850</v>
      </c>
      <c r="Q27" s="29">
        <v>-10500000</v>
      </c>
      <c r="R27" s="11">
        <v>20</v>
      </c>
      <c r="S27" s="29">
        <f t="shared" ref="S27:S30" si="5">Q27*R27</f>
        <v>-210000000</v>
      </c>
      <c r="T27" s="11" t="s">
        <v>852</v>
      </c>
      <c r="U27" s="25"/>
      <c r="V27" s="25"/>
      <c r="W27" s="25"/>
    </row>
    <row r="28" spans="1:23" ht="30" x14ac:dyDescent="0.25">
      <c r="A28" s="61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311</v>
      </c>
      <c r="L28" s="1">
        <v>200000</v>
      </c>
      <c r="M28" s="25"/>
      <c r="P28" s="29" t="s">
        <v>873</v>
      </c>
      <c r="Q28" s="29">
        <v>-7500000</v>
      </c>
      <c r="R28" s="11">
        <v>30</v>
      </c>
      <c r="S28" s="29">
        <f t="shared" si="5"/>
        <v>-225000000</v>
      </c>
      <c r="T28" s="36" t="s">
        <v>874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312</v>
      </c>
      <c r="L29" s="18">
        <v>300000</v>
      </c>
      <c r="M29" s="26"/>
      <c r="P29" s="29" t="s">
        <v>25</v>
      </c>
      <c r="Q29" s="29">
        <v>-4500000</v>
      </c>
      <c r="R29" s="11">
        <v>30</v>
      </c>
      <c r="S29" s="29">
        <f t="shared" si="5"/>
        <v>-135000000</v>
      </c>
      <c r="T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313</v>
      </c>
      <c r="L30" s="1">
        <v>200000</v>
      </c>
      <c r="M30" s="25"/>
      <c r="N30" s="25"/>
      <c r="O30" s="25"/>
      <c r="P30" s="29"/>
      <c r="Q30" s="29">
        <v>-1500000</v>
      </c>
      <c r="R30" s="11">
        <v>16</v>
      </c>
      <c r="S30" s="29">
        <f t="shared" si="5"/>
        <v>-24000000</v>
      </c>
      <c r="T30" s="11"/>
      <c r="V30" s="25"/>
    </row>
    <row r="31" spans="1:23" x14ac:dyDescent="0.25">
      <c r="A31" s="61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314</v>
      </c>
      <c r="L31" s="1">
        <v>20000</v>
      </c>
      <c r="M31" s="25"/>
      <c r="N31" s="48" t="s">
        <v>802</v>
      </c>
      <c r="O31" s="48" t="s">
        <v>477</v>
      </c>
      <c r="P31" s="11"/>
      <c r="Q31" s="29"/>
      <c r="R31" s="29"/>
      <c r="S31" s="29">
        <f>SUM(S19:S30)</f>
        <v>400000</v>
      </c>
      <c r="T31" s="11"/>
      <c r="V31" s="25"/>
    </row>
    <row r="32" spans="1:23" x14ac:dyDescent="0.25">
      <c r="A32" s="61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316</v>
      </c>
      <c r="L32" s="1">
        <v>50000</v>
      </c>
      <c r="N32" s="47">
        <v>500000</v>
      </c>
      <c r="O32" s="48" t="s">
        <v>480</v>
      </c>
      <c r="P32" s="11"/>
      <c r="Q32" s="11" t="s">
        <v>25</v>
      </c>
      <c r="R32" s="11"/>
      <c r="S32" s="70" t="s">
        <v>6</v>
      </c>
      <c r="T32" s="29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317</v>
      </c>
      <c r="L33" s="1">
        <v>90000</v>
      </c>
      <c r="N33" s="47">
        <v>130000</v>
      </c>
      <c r="O33" s="48" t="s">
        <v>559</v>
      </c>
      <c r="P33" s="11"/>
      <c r="Q33" s="11"/>
      <c r="R33" s="11"/>
      <c r="S33" s="29"/>
      <c r="T33" s="11"/>
    </row>
    <row r="34" spans="1:22" x14ac:dyDescent="0.25">
      <c r="A34" s="61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318</v>
      </c>
      <c r="L34" s="1">
        <v>50000</v>
      </c>
      <c r="N34" s="47">
        <v>300000</v>
      </c>
      <c r="O34" s="48" t="s">
        <v>797</v>
      </c>
      <c r="P34" s="29"/>
      <c r="Q34" s="11"/>
      <c r="R34" s="11"/>
      <c r="S34" s="11"/>
      <c r="T34" s="11" t="s">
        <v>724</v>
      </c>
    </row>
    <row r="35" spans="1:22" x14ac:dyDescent="0.25">
      <c r="A35" s="61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6">E34*$L$2+C35-D35</f>
        <v>126633098.93638113</v>
      </c>
      <c r="F35" s="3"/>
      <c r="G35" s="11"/>
      <c r="H35" s="11"/>
      <c r="K35" s="32" t="s">
        <v>328</v>
      </c>
      <c r="L35" s="1">
        <v>150000</v>
      </c>
      <c r="N35" s="47">
        <v>500000</v>
      </c>
      <c r="O35" s="48" t="s">
        <v>798</v>
      </c>
      <c r="P35" s="11"/>
      <c r="Q35" s="11"/>
      <c r="R35" s="11"/>
      <c r="S35" s="11"/>
      <c r="T35" s="11" t="s">
        <v>761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4166070.2559492243</v>
      </c>
      <c r="D36" s="3">
        <f t="shared" ref="D36:D62" si="8">D35*$K$2</f>
        <v>3471725.2132910206</v>
      </c>
      <c r="E36" s="3">
        <f t="shared" si="6"/>
        <v>129860105.95776697</v>
      </c>
      <c r="F36" s="3"/>
      <c r="G36" s="11"/>
      <c r="H36" s="11"/>
      <c r="K36" s="32" t="s">
        <v>319</v>
      </c>
      <c r="L36" s="1">
        <v>15000</v>
      </c>
      <c r="N36" s="47">
        <v>500000</v>
      </c>
      <c r="O36" s="48" t="s">
        <v>799</v>
      </c>
      <c r="P36" s="25"/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4207730.9585087169</v>
      </c>
      <c r="D37" s="3">
        <f t="shared" si="8"/>
        <v>3506442.4654239309</v>
      </c>
      <c r="E37" s="3">
        <f t="shared" si="6"/>
        <v>133158596.5700071</v>
      </c>
      <c r="F37" s="3"/>
      <c r="G37" s="11"/>
      <c r="H37" s="11"/>
      <c r="K37" s="32" t="s">
        <v>320</v>
      </c>
      <c r="L37" s="1">
        <v>20000</v>
      </c>
      <c r="N37" s="47">
        <v>15000</v>
      </c>
      <c r="O37" s="48" t="s">
        <v>800</v>
      </c>
      <c r="P37" s="25"/>
    </row>
    <row r="38" spans="1:22" x14ac:dyDescent="0.25">
      <c r="A38" s="61">
        <v>98</v>
      </c>
      <c r="B38" s="11">
        <v>36</v>
      </c>
      <c r="C38" s="3">
        <f t="shared" si="7"/>
        <v>4249808.2680938039</v>
      </c>
      <c r="D38" s="3">
        <f t="shared" si="8"/>
        <v>3541506.8900781702</v>
      </c>
      <c r="E38" s="46">
        <f t="shared" si="6"/>
        <v>136530069.87942287</v>
      </c>
      <c r="F38" s="3"/>
      <c r="G38" s="11"/>
      <c r="H38" s="11"/>
      <c r="K38" s="32" t="s">
        <v>321</v>
      </c>
      <c r="L38" s="1">
        <v>40000</v>
      </c>
      <c r="N38" s="47">
        <v>75000</v>
      </c>
      <c r="O38" s="48" t="s">
        <v>801</v>
      </c>
    </row>
    <row r="39" spans="1:22" x14ac:dyDescent="0.25">
      <c r="A39" s="62">
        <v>99</v>
      </c>
      <c r="B39" s="11">
        <v>37</v>
      </c>
      <c r="C39" s="44">
        <f t="shared" si="7"/>
        <v>4292306.3507747417</v>
      </c>
      <c r="D39" s="3">
        <f t="shared" si="8"/>
        <v>3576921.9589789519</v>
      </c>
      <c r="E39" s="3">
        <f t="shared" si="6"/>
        <v>139976055.66880712</v>
      </c>
      <c r="F39" s="3"/>
      <c r="G39" s="11"/>
      <c r="H39" s="11"/>
      <c r="K39" s="32" t="s">
        <v>323</v>
      </c>
      <c r="L39" s="1">
        <v>150000</v>
      </c>
      <c r="N39" s="47">
        <v>450000</v>
      </c>
      <c r="O39" s="48" t="s">
        <v>803</v>
      </c>
    </row>
    <row r="40" spans="1:22" x14ac:dyDescent="0.25">
      <c r="A40" s="62">
        <v>99</v>
      </c>
      <c r="B40" s="11">
        <v>38</v>
      </c>
      <c r="C40" s="44">
        <f t="shared" si="7"/>
        <v>4335229.4142824896</v>
      </c>
      <c r="D40" s="3">
        <f t="shared" si="8"/>
        <v>3612691.1785687413</v>
      </c>
      <c r="E40" s="3">
        <f t="shared" si="6"/>
        <v>143498115.01789701</v>
      </c>
      <c r="F40" s="3"/>
      <c r="G40" s="11"/>
      <c r="H40" s="11"/>
      <c r="K40" s="32" t="s">
        <v>325</v>
      </c>
      <c r="L40" s="1">
        <v>75000</v>
      </c>
      <c r="N40" s="47">
        <v>500000</v>
      </c>
      <c r="O40" s="48" t="s">
        <v>565</v>
      </c>
    </row>
    <row r="41" spans="1:22" x14ac:dyDescent="0.25">
      <c r="A41" s="62">
        <v>99</v>
      </c>
      <c r="B41" s="11">
        <v>39</v>
      </c>
      <c r="C41" s="44">
        <f t="shared" si="7"/>
        <v>4378581.7084253142</v>
      </c>
      <c r="D41" s="3">
        <f t="shared" si="8"/>
        <v>3648818.0903544286</v>
      </c>
      <c r="E41" s="3">
        <f t="shared" si="6"/>
        <v>147097840.93632582</v>
      </c>
      <c r="F41" s="3"/>
      <c r="G41" s="11"/>
      <c r="H41" s="11"/>
      <c r="K41" s="32" t="s">
        <v>315</v>
      </c>
      <c r="L41" s="1">
        <v>140000</v>
      </c>
      <c r="N41" s="47">
        <v>250000</v>
      </c>
      <c r="O41" s="48" t="s">
        <v>481</v>
      </c>
    </row>
    <row r="42" spans="1:22" x14ac:dyDescent="0.25">
      <c r="A42" s="62">
        <v>99</v>
      </c>
      <c r="B42" s="11">
        <v>40</v>
      </c>
      <c r="C42" s="49">
        <f t="shared" si="7"/>
        <v>4422367.525509567</v>
      </c>
      <c r="D42" s="3">
        <f t="shared" si="8"/>
        <v>3685306.2712579728</v>
      </c>
      <c r="E42" s="3">
        <f t="shared" si="6"/>
        <v>150776859.00930393</v>
      </c>
      <c r="F42" s="3"/>
      <c r="G42" s="11"/>
      <c r="H42" s="11"/>
      <c r="K42" s="2" t="s">
        <v>479</v>
      </c>
      <c r="L42" s="3">
        <v>500000</v>
      </c>
      <c r="N42" s="47">
        <v>50000</v>
      </c>
      <c r="O42" s="48" t="s">
        <v>806</v>
      </c>
    </row>
    <row r="43" spans="1:22" x14ac:dyDescent="0.25">
      <c r="A43" s="62">
        <v>99</v>
      </c>
      <c r="B43" s="11">
        <v>41</v>
      </c>
      <c r="C43" s="49">
        <f t="shared" si="7"/>
        <v>4466591.2007646626</v>
      </c>
      <c r="D43" s="3">
        <f t="shared" si="8"/>
        <v>3722159.3339705528</v>
      </c>
      <c r="E43" s="3">
        <f t="shared" si="6"/>
        <v>154536828.05628413</v>
      </c>
      <c r="F43" s="3"/>
      <c r="G43" s="11"/>
      <c r="H43" s="11"/>
      <c r="K43" s="2"/>
      <c r="L43" s="3"/>
      <c r="N43" s="47">
        <v>140000</v>
      </c>
      <c r="O43" s="48" t="s">
        <v>315</v>
      </c>
    </row>
    <row r="44" spans="1:22" x14ac:dyDescent="0.25">
      <c r="A44" s="62">
        <v>99</v>
      </c>
      <c r="B44" s="11">
        <v>42</v>
      </c>
      <c r="C44" s="49">
        <f t="shared" si="7"/>
        <v>4511257.1127723092</v>
      </c>
      <c r="D44" s="3">
        <f t="shared" si="8"/>
        <v>3759380.9273102582</v>
      </c>
      <c r="E44" s="3">
        <f t="shared" si="6"/>
        <v>158379440.80287188</v>
      </c>
      <c r="F44" s="3"/>
      <c r="G44" s="11"/>
      <c r="H44" s="11"/>
      <c r="K44" s="2"/>
      <c r="L44" s="3"/>
      <c r="N44" s="47">
        <f>SUM(N32:N43)</f>
        <v>3410000</v>
      </c>
      <c r="O44" s="48" t="s">
        <v>6</v>
      </c>
    </row>
    <row r="45" spans="1:22" x14ac:dyDescent="0.25">
      <c r="A45" s="62">
        <v>99</v>
      </c>
      <c r="B45" s="11">
        <v>43</v>
      </c>
      <c r="C45" s="50">
        <f t="shared" si="7"/>
        <v>4556369.6839000322</v>
      </c>
      <c r="D45" s="3">
        <f t="shared" si="8"/>
        <v>3796974.7365833609</v>
      </c>
      <c r="E45" s="3">
        <f t="shared" si="6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2">
        <v>99</v>
      </c>
      <c r="B46" s="11">
        <v>44</v>
      </c>
      <c r="C46" s="50">
        <f t="shared" si="7"/>
        <v>4601933.3807390323</v>
      </c>
      <c r="D46" s="3">
        <f t="shared" si="8"/>
        <v>3834944.4839491947</v>
      </c>
      <c r="E46" s="3">
        <f t="shared" si="6"/>
        <v>166319541.95436078</v>
      </c>
      <c r="F46" s="3"/>
      <c r="G46" s="11"/>
      <c r="H46" s="11"/>
      <c r="K46" s="2" t="s">
        <v>329</v>
      </c>
      <c r="L46" s="3">
        <f>L45/30</f>
        <v>93833.333333333328</v>
      </c>
    </row>
    <row r="47" spans="1:22" x14ac:dyDescent="0.25">
      <c r="A47" s="62">
        <v>99</v>
      </c>
      <c r="B47" s="11">
        <v>45</v>
      </c>
      <c r="C47" s="50">
        <f t="shared" si="7"/>
        <v>4647952.7145464225</v>
      </c>
      <c r="D47" s="3">
        <f t="shared" si="8"/>
        <v>3873293.9287886866</v>
      </c>
      <c r="E47" s="3">
        <f t="shared" si="6"/>
        <v>170420591.57920572</v>
      </c>
      <c r="F47" s="3"/>
      <c r="G47" s="11"/>
      <c r="H47" s="11"/>
    </row>
    <row r="48" spans="1:22" x14ac:dyDescent="0.25">
      <c r="A48" s="64">
        <v>99</v>
      </c>
      <c r="B48" s="64">
        <v>46</v>
      </c>
      <c r="C48" s="65">
        <f t="shared" si="7"/>
        <v>4694432.2416918864</v>
      </c>
      <c r="D48" s="65">
        <f t="shared" si="8"/>
        <v>3912026.8680765736</v>
      </c>
      <c r="E48" s="65">
        <f t="shared" si="6"/>
        <v>174611408.78440517</v>
      </c>
      <c r="F48" s="3"/>
      <c r="G48" s="11"/>
      <c r="H48" s="11" t="s">
        <v>612</v>
      </c>
    </row>
    <row r="49" spans="1:8" x14ac:dyDescent="0.25">
      <c r="A49" s="62">
        <v>99</v>
      </c>
      <c r="B49" s="11">
        <v>47</v>
      </c>
      <c r="C49" s="3">
        <f t="shared" si="7"/>
        <v>4741376.5641088057</v>
      </c>
      <c r="D49" s="3">
        <f t="shared" si="8"/>
        <v>3951147.1367573394</v>
      </c>
      <c r="E49" s="3">
        <f t="shared" si="6"/>
        <v>178893866.38744476</v>
      </c>
      <c r="F49" s="3"/>
      <c r="G49" s="11"/>
      <c r="H49" s="11"/>
    </row>
    <row r="50" spans="1:8" x14ac:dyDescent="0.25">
      <c r="A50" s="62">
        <v>99</v>
      </c>
      <c r="B50" s="11">
        <v>48</v>
      </c>
      <c r="C50" s="51">
        <f t="shared" si="7"/>
        <v>4788790.3297498934</v>
      </c>
      <c r="D50" s="51">
        <f t="shared" si="8"/>
        <v>3990658.6081249127</v>
      </c>
      <c r="E50" s="52">
        <f t="shared" si="6"/>
        <v>183269875.43681863</v>
      </c>
      <c r="F50" s="51"/>
      <c r="G50" s="11"/>
      <c r="H50" s="11"/>
    </row>
    <row r="51" spans="1:8" x14ac:dyDescent="0.25">
      <c r="A51" s="63">
        <v>1400</v>
      </c>
      <c r="B51" s="11">
        <v>49</v>
      </c>
      <c r="C51" s="44">
        <f t="shared" si="7"/>
        <v>4836678.2330473922</v>
      </c>
      <c r="D51" s="3">
        <f t="shared" si="8"/>
        <v>4030565.1942061619</v>
      </c>
      <c r="E51" s="3">
        <f t="shared" si="6"/>
        <v>187741385.98439625</v>
      </c>
      <c r="F51" s="3"/>
      <c r="G51" s="11"/>
      <c r="H51" s="11"/>
    </row>
    <row r="52" spans="1:8" x14ac:dyDescent="0.25">
      <c r="A52" s="63">
        <v>1400</v>
      </c>
      <c r="B52" s="11">
        <v>50</v>
      </c>
      <c r="C52" s="44">
        <f t="shared" si="7"/>
        <v>4885045.0153778661</v>
      </c>
      <c r="D52" s="3">
        <f t="shared" si="8"/>
        <v>4070870.8461482236</v>
      </c>
      <c r="E52" s="3">
        <f t="shared" si="6"/>
        <v>192310387.87331384</v>
      </c>
      <c r="F52" s="3"/>
      <c r="G52" s="11"/>
      <c r="H52" s="11"/>
    </row>
    <row r="53" spans="1:8" x14ac:dyDescent="0.25">
      <c r="A53" s="63">
        <v>1400</v>
      </c>
      <c r="B53" s="11">
        <v>51</v>
      </c>
      <c r="C53" s="44">
        <f t="shared" si="7"/>
        <v>4933895.4655316444</v>
      </c>
      <c r="D53" s="3">
        <f t="shared" si="8"/>
        <v>4111579.5546097057</v>
      </c>
      <c r="E53" s="3">
        <f t="shared" si="6"/>
        <v>196978911.54170206</v>
      </c>
      <c r="F53" s="3"/>
      <c r="G53" s="11"/>
      <c r="H53" s="11"/>
    </row>
    <row r="54" spans="1:8" x14ac:dyDescent="0.25">
      <c r="A54" s="63">
        <v>1400</v>
      </c>
      <c r="B54" s="11">
        <v>52</v>
      </c>
      <c r="C54" s="49">
        <f t="shared" si="7"/>
        <v>4983234.4201869611</v>
      </c>
      <c r="D54" s="3">
        <f t="shared" si="8"/>
        <v>4152695.3501558029</v>
      </c>
      <c r="E54" s="3">
        <f t="shared" si="6"/>
        <v>201749028.84256727</v>
      </c>
      <c r="F54" s="3"/>
      <c r="G54" s="11"/>
      <c r="H54" s="11"/>
    </row>
    <row r="55" spans="1:8" x14ac:dyDescent="0.25">
      <c r="A55" s="63">
        <v>1400</v>
      </c>
      <c r="B55" s="11">
        <v>53</v>
      </c>
      <c r="C55" s="49">
        <f t="shared" si="7"/>
        <v>5033066.7643888304</v>
      </c>
      <c r="D55" s="3">
        <f t="shared" si="8"/>
        <v>4194222.3036573608</v>
      </c>
      <c r="E55" s="3">
        <f t="shared" si="6"/>
        <v>206622853.88015008</v>
      </c>
      <c r="F55" s="3"/>
      <c r="G55" s="11"/>
      <c r="H55" s="11"/>
    </row>
    <row r="56" spans="1:8" x14ac:dyDescent="0.25">
      <c r="A56" s="63">
        <v>1400</v>
      </c>
      <c r="B56" s="11">
        <v>54</v>
      </c>
      <c r="C56" s="49">
        <f t="shared" si="7"/>
        <v>5083397.4320327183</v>
      </c>
      <c r="D56" s="3">
        <f t="shared" si="8"/>
        <v>4236164.5266939346</v>
      </c>
      <c r="E56" s="3">
        <f t="shared" si="6"/>
        <v>211602543.86309186</v>
      </c>
      <c r="F56" s="3"/>
      <c r="G56" s="11"/>
      <c r="H56" s="11"/>
    </row>
    <row r="57" spans="1:8" x14ac:dyDescent="0.25">
      <c r="A57" s="63">
        <v>1400</v>
      </c>
      <c r="B57" s="11">
        <v>55</v>
      </c>
      <c r="C57" s="50">
        <f t="shared" si="7"/>
        <v>5134231.4063530453</v>
      </c>
      <c r="D57" s="3">
        <f t="shared" si="8"/>
        <v>4278526.1719608735</v>
      </c>
      <c r="E57" s="3">
        <f t="shared" si="6"/>
        <v>216690299.9747459</v>
      </c>
      <c r="F57" s="3"/>
      <c r="G57" s="11"/>
      <c r="H57" s="11"/>
    </row>
    <row r="58" spans="1:8" x14ac:dyDescent="0.25">
      <c r="A58" s="63">
        <v>1400</v>
      </c>
      <c r="B58" s="11">
        <v>56</v>
      </c>
      <c r="C58" s="50">
        <f t="shared" si="7"/>
        <v>5185573.7204165757</v>
      </c>
      <c r="D58" s="3">
        <f t="shared" si="8"/>
        <v>4321311.4336804822</v>
      </c>
      <c r="E58" s="3">
        <f t="shared" si="6"/>
        <v>221888368.26097691</v>
      </c>
      <c r="F58" s="3"/>
      <c r="G58" s="11"/>
      <c r="H58" s="11"/>
    </row>
    <row r="59" spans="1:8" x14ac:dyDescent="0.25">
      <c r="A59" s="63">
        <v>1400</v>
      </c>
      <c r="B59" s="11">
        <v>57</v>
      </c>
      <c r="C59" s="50">
        <f t="shared" si="7"/>
        <v>5237429.4576207418</v>
      </c>
      <c r="D59" s="3">
        <f t="shared" si="8"/>
        <v>4364524.5480172867</v>
      </c>
      <c r="E59" s="3">
        <f t="shared" si="6"/>
        <v>227199040.53579989</v>
      </c>
      <c r="F59" s="3"/>
      <c r="G59" s="11"/>
      <c r="H59" s="11"/>
    </row>
    <row r="60" spans="1:8" x14ac:dyDescent="0.25">
      <c r="A60" s="63">
        <v>1400</v>
      </c>
      <c r="B60" s="11">
        <v>58</v>
      </c>
      <c r="C60" s="3">
        <f t="shared" si="7"/>
        <v>5289803.752196949</v>
      </c>
      <c r="D60" s="3">
        <f t="shared" si="8"/>
        <v>4408169.79349746</v>
      </c>
      <c r="E60" s="3">
        <f t="shared" si="6"/>
        <v>232624655.30521536</v>
      </c>
      <c r="F60" s="3"/>
      <c r="G60" s="11"/>
      <c r="H60" s="11"/>
    </row>
    <row r="61" spans="1:8" x14ac:dyDescent="0.25">
      <c r="A61" s="63">
        <v>1400</v>
      </c>
      <c r="B61" s="11">
        <v>59</v>
      </c>
      <c r="C61" s="3">
        <f t="shared" si="7"/>
        <v>5342701.7897189185</v>
      </c>
      <c r="D61" s="3">
        <f t="shared" si="8"/>
        <v>4452251.4914324349</v>
      </c>
      <c r="E61" s="3">
        <f t="shared" si="6"/>
        <v>238167598.70960617</v>
      </c>
      <c r="F61" s="3"/>
      <c r="G61" s="11"/>
      <c r="H61" s="11"/>
    </row>
    <row r="62" spans="1:8" x14ac:dyDescent="0.25">
      <c r="A62" s="63">
        <v>1400</v>
      </c>
      <c r="B62" s="11">
        <v>60</v>
      </c>
      <c r="C62" s="3">
        <f t="shared" si="7"/>
        <v>5396128.8076161081</v>
      </c>
      <c r="D62" s="3">
        <f t="shared" si="8"/>
        <v>4496774.0063467594</v>
      </c>
      <c r="E62" s="46">
        <f t="shared" si="6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9" sqref="D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308</v>
      </c>
      <c r="F2">
        <v>1</v>
      </c>
      <c r="G2">
        <f>B2*(E2-F2)</f>
        <v>15350000</v>
      </c>
    </row>
    <row r="3" spans="1:7" x14ac:dyDescent="0.25">
      <c r="A3" t="s">
        <v>331</v>
      </c>
      <c r="B3" s="3">
        <v>15000000</v>
      </c>
      <c r="C3" t="s">
        <v>332</v>
      </c>
      <c r="D3">
        <v>2</v>
      </c>
      <c r="E3">
        <f t="shared" ref="E3:E19" si="0">E4+D3</f>
        <v>302</v>
      </c>
      <c r="F3">
        <v>1</v>
      </c>
      <c r="G3">
        <f t="shared" ref="G3:G21" si="1">B3*(E3-F3)</f>
        <v>4515000000</v>
      </c>
    </row>
    <row r="4" spans="1:7" x14ac:dyDescent="0.25">
      <c r="A4" t="s">
        <v>344</v>
      </c>
      <c r="B4" s="3">
        <v>-3000000</v>
      </c>
      <c r="C4" t="s">
        <v>345</v>
      </c>
      <c r="D4">
        <v>1</v>
      </c>
      <c r="E4">
        <f t="shared" si="0"/>
        <v>300</v>
      </c>
      <c r="F4">
        <v>0</v>
      </c>
      <c r="G4">
        <f t="shared" si="1"/>
        <v>-900000000</v>
      </c>
    </row>
    <row r="5" spans="1:7" x14ac:dyDescent="0.25">
      <c r="A5" t="s">
        <v>410</v>
      </c>
      <c r="B5" s="3">
        <v>-3200900</v>
      </c>
      <c r="C5" t="s">
        <v>412</v>
      </c>
      <c r="D5">
        <v>2</v>
      </c>
      <c r="E5">
        <f t="shared" si="0"/>
        <v>299</v>
      </c>
      <c r="F5">
        <v>0</v>
      </c>
      <c r="G5">
        <f t="shared" si="1"/>
        <v>-957069100</v>
      </c>
    </row>
    <row r="6" spans="1:7" x14ac:dyDescent="0.25">
      <c r="A6" t="s">
        <v>422</v>
      </c>
      <c r="B6" s="3">
        <v>-3000900</v>
      </c>
      <c r="C6" t="s">
        <v>423</v>
      </c>
      <c r="D6">
        <v>2</v>
      </c>
      <c r="E6">
        <f t="shared" si="0"/>
        <v>297</v>
      </c>
      <c r="F6">
        <v>0</v>
      </c>
      <c r="G6">
        <f t="shared" si="1"/>
        <v>-891267300</v>
      </c>
    </row>
    <row r="7" spans="1:7" x14ac:dyDescent="0.25">
      <c r="A7" t="s">
        <v>435</v>
      </c>
      <c r="B7" s="3">
        <v>-5805900</v>
      </c>
      <c r="C7" t="s">
        <v>436</v>
      </c>
      <c r="D7">
        <v>22</v>
      </c>
      <c r="E7">
        <f t="shared" si="0"/>
        <v>295</v>
      </c>
      <c r="F7">
        <v>0</v>
      </c>
      <c r="G7">
        <f t="shared" si="1"/>
        <v>-1712740500</v>
      </c>
    </row>
    <row r="8" spans="1:7" x14ac:dyDescent="0.25">
      <c r="A8" t="s">
        <v>472</v>
      </c>
      <c r="B8" s="3">
        <v>54417</v>
      </c>
      <c r="C8" s="9" t="s">
        <v>476</v>
      </c>
      <c r="D8" s="9">
        <v>272</v>
      </c>
      <c r="E8">
        <f t="shared" si="0"/>
        <v>273</v>
      </c>
      <c r="F8">
        <v>0</v>
      </c>
      <c r="G8">
        <f t="shared" si="1"/>
        <v>14855841</v>
      </c>
    </row>
    <row r="9" spans="1:7" x14ac:dyDescent="0.25">
      <c r="A9" t="s">
        <v>818</v>
      </c>
      <c r="B9" s="3">
        <v>-80000</v>
      </c>
      <c r="C9" t="s">
        <v>830</v>
      </c>
      <c r="D9">
        <v>1</v>
      </c>
      <c r="E9">
        <f t="shared" si="0"/>
        <v>1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16717</v>
      </c>
      <c r="G27" s="7">
        <f>SUM(G2:G21)</f>
        <v>84128941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273145.91233766236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28" workbookViewId="0">
      <selection activeCell="G43" sqref="G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461</v>
      </c>
      <c r="B7" s="18">
        <v>-4000000</v>
      </c>
      <c r="C7" s="18">
        <f t="shared" si="1"/>
        <v>500000</v>
      </c>
      <c r="D7" s="18" t="s">
        <v>463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573</v>
      </c>
      <c r="H28" s="11" t="s">
        <v>180</v>
      </c>
      <c r="I28" s="11" t="s">
        <v>572</v>
      </c>
      <c r="J28" s="11" t="s">
        <v>564</v>
      </c>
    </row>
    <row r="29" spans="2:21" x14ac:dyDescent="0.25">
      <c r="G29" s="11">
        <f t="shared" ref="G29:G41" si="6">$I$47-I29</f>
        <v>62000</v>
      </c>
      <c r="H29" s="11" t="s">
        <v>570</v>
      </c>
      <c r="I29" s="11">
        <v>165000</v>
      </c>
      <c r="J29" s="11" t="s">
        <v>565</v>
      </c>
    </row>
    <row r="30" spans="2:21" x14ac:dyDescent="0.25">
      <c r="G30" s="11">
        <f t="shared" si="6"/>
        <v>27000</v>
      </c>
      <c r="H30" s="11" t="s">
        <v>571</v>
      </c>
      <c r="I30" s="11">
        <v>200000</v>
      </c>
      <c r="J30" s="11" t="s">
        <v>566</v>
      </c>
    </row>
    <row r="31" spans="2:21" x14ac:dyDescent="0.25">
      <c r="G31" s="11">
        <f t="shared" si="6"/>
        <v>2500</v>
      </c>
      <c r="H31" s="11" t="s">
        <v>712</v>
      </c>
      <c r="I31" s="11">
        <v>224500</v>
      </c>
      <c r="J31" s="11" t="s">
        <v>478</v>
      </c>
    </row>
    <row r="32" spans="2:21" x14ac:dyDescent="0.25">
      <c r="G32" s="11">
        <f t="shared" si="6"/>
        <v>42000</v>
      </c>
      <c r="H32" s="59" t="s">
        <v>808</v>
      </c>
      <c r="I32" s="11">
        <v>185000</v>
      </c>
      <c r="J32" s="11" t="s">
        <v>559</v>
      </c>
    </row>
    <row r="33" spans="6:23" x14ac:dyDescent="0.25">
      <c r="G33" s="11">
        <f t="shared" si="6"/>
        <v>2500</v>
      </c>
      <c r="H33" s="11" t="s">
        <v>712</v>
      </c>
      <c r="I33" s="11">
        <v>224500</v>
      </c>
      <c r="J33" s="11" t="s">
        <v>567</v>
      </c>
    </row>
    <row r="34" spans="6:23" x14ac:dyDescent="0.25">
      <c r="G34" s="11">
        <f t="shared" si="6"/>
        <v>2500</v>
      </c>
      <c r="H34" s="11" t="s">
        <v>712</v>
      </c>
      <c r="I34" s="11">
        <v>224500</v>
      </c>
      <c r="J34" s="11" t="s">
        <v>568</v>
      </c>
    </row>
    <row r="35" spans="6:23" x14ac:dyDescent="0.25">
      <c r="G35" s="11">
        <f t="shared" si="6"/>
        <v>2500</v>
      </c>
      <c r="H35" s="11" t="s">
        <v>712</v>
      </c>
      <c r="I35" s="11">
        <v>224500</v>
      </c>
      <c r="J35" s="11" t="s">
        <v>569</v>
      </c>
    </row>
    <row r="36" spans="6:23" x14ac:dyDescent="0.25">
      <c r="F36" t="s">
        <v>25</v>
      </c>
      <c r="G36" s="11">
        <f t="shared" si="6"/>
        <v>8000</v>
      </c>
      <c r="H36" s="11" t="s">
        <v>643</v>
      </c>
      <c r="I36" s="11">
        <v>219000</v>
      </c>
      <c r="J36" s="11" t="s">
        <v>642</v>
      </c>
      <c r="O36" s="22"/>
    </row>
    <row r="37" spans="6:23" x14ac:dyDescent="0.25">
      <c r="G37" s="11">
        <f t="shared" si="6"/>
        <v>9000</v>
      </c>
      <c r="H37" s="11" t="s">
        <v>652</v>
      </c>
      <c r="I37" s="11">
        <v>218000</v>
      </c>
      <c r="J37" s="11" t="s">
        <v>653</v>
      </c>
    </row>
    <row r="38" spans="6:23" x14ac:dyDescent="0.25">
      <c r="G38" s="11">
        <f t="shared" si="6"/>
        <v>2500</v>
      </c>
      <c r="H38" s="11" t="s">
        <v>711</v>
      </c>
      <c r="I38" s="11">
        <v>224500</v>
      </c>
      <c r="J38" s="11" t="s">
        <v>710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37000</v>
      </c>
      <c r="H39" s="11" t="s">
        <v>750</v>
      </c>
      <c r="I39" s="11">
        <v>190000</v>
      </c>
      <c r="J39" s="11" t="s">
        <v>749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2000</v>
      </c>
      <c r="H40" s="11" t="s">
        <v>748</v>
      </c>
      <c r="I40" s="11">
        <v>225000</v>
      </c>
      <c r="J40" s="11" t="s">
        <v>747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11000</v>
      </c>
      <c r="H41" s="11" t="s">
        <v>795</v>
      </c>
      <c r="I41" s="11">
        <v>216000</v>
      </c>
      <c r="J41" s="11" t="s">
        <v>794</v>
      </c>
      <c r="M41" s="25"/>
      <c r="N41" s="25"/>
      <c r="O41" s="72"/>
      <c r="P41" s="25"/>
      <c r="Q41" s="72"/>
      <c r="R41" s="72"/>
      <c r="S41" s="28"/>
      <c r="T41" s="28"/>
      <c r="U41" s="28"/>
      <c r="V41" s="28"/>
      <c r="W41" s="28"/>
    </row>
    <row r="42" spans="6:23" x14ac:dyDescent="0.25">
      <c r="G42" s="11">
        <f>$I$47-I42</f>
        <v>11000</v>
      </c>
      <c r="H42" s="11" t="s">
        <v>795</v>
      </c>
      <c r="I42" s="11">
        <v>216000</v>
      </c>
      <c r="J42" s="11" t="s">
        <v>796</v>
      </c>
      <c r="M42" s="25"/>
      <c r="N42" s="25"/>
      <c r="O42" s="72"/>
      <c r="P42" s="25"/>
      <c r="Q42" s="72"/>
      <c r="R42" s="72"/>
      <c r="S42" s="28"/>
      <c r="T42" s="28"/>
      <c r="U42" s="25"/>
      <c r="V42" s="28"/>
      <c r="W42" s="28"/>
    </row>
    <row r="43" spans="6:23" x14ac:dyDescent="0.25">
      <c r="G43" s="11">
        <f>$I$47-I43</f>
        <v>0</v>
      </c>
      <c r="H43" s="11" t="s">
        <v>831</v>
      </c>
      <c r="I43" s="11">
        <v>227000</v>
      </c>
      <c r="J43" s="11" t="s">
        <v>832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/>
      <c r="H44" s="11"/>
      <c r="I44" s="11"/>
      <c r="J44" s="11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227000</v>
      </c>
      <c r="J47" s="11" t="s">
        <v>574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2"/>
      <c r="R51" s="25"/>
      <c r="S51" s="72"/>
      <c r="T51" s="25"/>
      <c r="U51" s="28"/>
      <c r="V51" s="25"/>
      <c r="W51" s="25"/>
    </row>
    <row r="52" spans="13:23" x14ac:dyDescent="0.25">
      <c r="M52" s="25"/>
      <c r="N52" s="25"/>
      <c r="O52" s="71"/>
      <c r="P52" s="25"/>
      <c r="Q52" s="72"/>
      <c r="R52" s="25"/>
      <c r="S52" s="72"/>
      <c r="T52" s="25"/>
      <c r="U52" s="28"/>
      <c r="V52" s="25"/>
      <c r="W52" s="25"/>
    </row>
    <row r="53" spans="13:23" x14ac:dyDescent="0.25">
      <c r="M53" s="25"/>
      <c r="N53" s="25"/>
      <c r="O53" s="71"/>
      <c r="P53" s="25"/>
      <c r="Q53" s="72"/>
      <c r="R53" s="25"/>
      <c r="S53" s="72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2"/>
      <c r="R54" s="25"/>
      <c r="S54" s="72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2"/>
      <c r="R55" s="25"/>
      <c r="S55" s="72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2"/>
      <c r="R56" s="25"/>
      <c r="S56" s="72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2"/>
      <c r="R57" s="25"/>
      <c r="S57" s="72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2"/>
      <c r="R58" s="25"/>
      <c r="S58" s="72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2"/>
      <c r="R59" s="25"/>
      <c r="S59" s="72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2"/>
      <c r="R60" s="25"/>
      <c r="S60" s="72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2"/>
      <c r="R61" s="25"/>
      <c r="S61" s="72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2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بهمن 96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2018-02-08T11:48:20Z</dcterms:modified>
</cp:coreProperties>
</file>