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N98" i="52" l="1"/>
  <c r="O98" i="52"/>
  <c r="P98" i="52"/>
  <c r="N99" i="52"/>
  <c r="P99" i="52" s="1"/>
  <c r="O99" i="52"/>
  <c r="N100" i="52"/>
  <c r="P100" i="52" s="1"/>
  <c r="O100" i="52"/>
  <c r="N101" i="52"/>
  <c r="P101" i="52" s="1"/>
  <c r="O101" i="52"/>
  <c r="N102" i="52"/>
  <c r="O102" i="52"/>
  <c r="P102" i="52"/>
  <c r="N103" i="52"/>
  <c r="O103" i="52"/>
  <c r="P103" i="52"/>
  <c r="N104" i="52"/>
  <c r="P104" i="52" s="1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S163" i="18" l="1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D68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<sst xmlns="http://schemas.openxmlformats.org/spreadsheetml/2006/main" count="11649" uniqueCount="5009">
  <si>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</si>
  <si>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</si>
  <si>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</si>
  <si>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</si>
  <si>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</si>
  <si>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</si>
  <si>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</si>
  <si>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</si>
  <si>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</si>
  <si>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</si>
  <si>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</si>
  <si>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</si>
  <si>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</si>
  <si>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</si>
  <si>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</si>
  <si>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</si>
  <si>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</si>
  <si>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</si>
  <si>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</si>
  <si>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</si>
  <si>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</si>
  <si>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</si>
  <si>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</si>
  <si>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</si>
  <si>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</si>
  <si>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</si>
  <si>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</si>
  <si>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</si>
  <si>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</si>
  <si>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</si>
  <si>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</si>
  <si>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</si>
  <si>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</si>
  <si>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</si>
  <si>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</si>
  <si>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</si>
  <si>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</si>
  <si>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</si>
  <si>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</si>
  <si>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</si>
  <si>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</si>
  <si>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</si>
  <si>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</si>
  <si>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</si>
  <si>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</si>
  <si>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</si>
  <si>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</si>
  <si>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</si>
  <si>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</si>
  <si>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</si>
  <si>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</si>
  <si>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</si>
  <si>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</si>
  <si>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</si>
  <si>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</si>
  <si>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</si>
  <si>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</si>
  <si>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</si>
  <si>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</si>
  <si>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</si>
  <si>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</si>
  <si>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</si>
  <si>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</si>
  <si>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</si>
  <si>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</si>
  <si>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</si>
  <si>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</si>
  <si>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</si>
  <si>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</si>
  <si>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</si>
  <si>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</si>
  <si>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</si>
  <si>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</si>
  <si>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</si>
  <si>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</si>
  <si>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</si>
  <si>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</si>
  <si>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</si>
  <si>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</si>
  <si>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</si>
  <si>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</si>
  <si>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</si>
  <si>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</si>
  <si>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</si>
  <si>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</si>
  <si>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</si>
  <si>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</si>
  <si>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</si>
  <si>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</si>
  <si>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</si>
  <si>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</si>
  <si>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</si>
  <si>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</si>
  <si>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</si>
  <si>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</si>
  <si>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</si>
  <si>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</si>
  <si>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</si>
  <si>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</si>
  <si>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</si>
  <si>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</si>
  <si>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</si>
  <si>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</si>
  <si>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</si>
  <si>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</si>
  <si>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</si>
  <si>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</si>
  <si>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</si>
  <si>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</si>
  <si>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</si>
  <si>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</si>
  <si>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</si>
  <si>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</si>
  <si>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</si>
  <si>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</si>
  <si>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</si>
  <si>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</si>
  <si>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</si>
  <si>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</si>
  <si>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</si>
  <si>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</si>
  <si>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</si>
  <si>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</si>
  <si>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</si>
  <si>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</si>
  <si>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</si>
  <si>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</si>
  <si>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</si>
  <si>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</si>
  <si>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</si>
  <si>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</si>
  <si>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</si>
  <si>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</si>
  <si>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</si>
  <si>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</si>
  <si>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</si>
  <si>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</si>
  <si>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</si>
  <si>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</si>
  <si>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</si>
  <si>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</si>
  <si>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</si>
  <si>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</si>
  <si>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</si>
  <si>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</si>
  <si>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</si>
  <si>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</si>
  <si>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</si>
  <si>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</si>
  <si>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</si>
  <si>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</si>
  <si>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</si>
  <si>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</si>
  <si>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</si>
  <si>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</si>
  <si>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</si>
  <si>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</si>
  <si>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</si>
  <si>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</si>
  <si>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</si>
  <si>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</si>
  <si>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</si>
  <si>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</si>
  <si>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</si>
  <si>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</si>
  <si>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</si>
  <si>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</si>
  <si>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</si>
  <si>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</si>
  <si>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</si>
  <si>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</si>
  <si>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</si>
  <si>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</si>
  <si>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</si>
  <si>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</si>
  <si>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</si>
  <si>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</si>
  <si>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</si>
  <si>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</si>
  <si>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</si>
  <si>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</si>
  <si>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</si>
  <si>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</si>
  <si>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</si>
  <si>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</si>
  <si>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</si>
  <si>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</si>
  <si>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</si>
  <si>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</si>
  <si>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</si>
  <si>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</si>
  <si>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</si>
  <si>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</si>
  <si>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</si>
  <si>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</si>
  <si>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</si>
  <si>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</si>
  <si>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</si>
  <si>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</si>
  <si>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</si>
  <si>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</si>
  <si>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</si>
  <si>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</si>
  <si>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</si>
  <si>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</si>
  <si>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</si>
  <si>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</si>
  <si>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</si>
  <si>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</si>
  <si>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</si>
  <si>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</si>
  <si>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</si>
  <si>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</si>
  <si>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</si>
  <si>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</si>
  <si>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</si>
  <si>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</si>
  <si>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</si>
  <si>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</si>
  <si>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</si>
  <si>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</si>
  <si>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</si>
  <si>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</si>
  <si>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</si>
  <si>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</si>
  <si>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</si>
  <si>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</si>
  <si>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</si>
  <si>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</si>
  <si>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</si>
  <si>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</si>
  <si>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</si>
  <si>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</si>
  <si>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</si>
  <si>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</si>
  <si>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</si>
  <si>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</si>
  <si>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</si>
  <si>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</si>
  <si>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</si>
  <si>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</si>
  <si>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</si>
  <si>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</si>
  <si>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</si>
  <si>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</si>
  <si>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</si>
  <si>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</si>
  <si>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</si>
  <si>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</si>
  <si>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</si>
  <si>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</si>
  <si>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</si>
  <si>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</si>
  <si>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</si>
  <si>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</si>
  <si>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</si>
  <si>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</si>
  <si>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</si>
  <si>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</si>
  <si>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</si>
  <si>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</si>
  <si>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</si>
  <si>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</si>
  <si>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</si>
  <si>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</si>
  <si>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</si>
  <si>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</si>
  <si>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</si>
  <si>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</si>
  <si>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</si>
  <si>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</si>
  <si>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</si>
  <si>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</si>
  <si>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</si>
  <si>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</si>
  <si>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</si>
  <si>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</si>
  <si>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</si>
  <si>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</si>
  <si>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</si>
  <si>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</si>
  <si>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</si>
  <si>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</si>
  <si>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</si>
  <si>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</si>
  <si>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</si>
  <si>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</si>
  <si>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</si>
  <si>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</si>
  <si>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</si>
  <si>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</si>
  <si>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</si>
  <si>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</si>
  <si>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</si>
  <si>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</si>
  <si>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</si>
  <si>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</si>
  <si>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</si>
  <si>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</si>
  <si>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</si>
  <si>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</si>
  <si>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</si>
  <si>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</si>
  <si>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</si>
  <si>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</si>
  <si>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</si>
  <si>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</si>
  <si>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</si>
  <si>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</si>
  <si>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</si>
  <si>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</si>
  <si>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</si>
  <si>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</si>
  <si>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</si>
  <si>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</si>
  <si>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</si>
  <si>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</si>
  <si>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</si>
  <si>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</si>
  <si>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</si>
  <si>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</si>
  <si>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</si>
  <si>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</si>
  <si>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</si>
  <si>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</si>
  <si>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</si>
  <si>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</si>
  <si>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</si>
  <si>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</si>
  <si>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</si>
  <si>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</si>
  <si>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</si>
  <si>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</si>
  <si>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</si>
  <si>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</si>
  <si>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</si>
  <si>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</si>
  <si>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</si>
  <si>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</si>
  <si>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</si>
  <si>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</si>
  <si>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</si>
  <si>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</si>
  <si>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</si>
  <si>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</si>
  <si>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</si>
  <si>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</si>
  <si>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</si>
  <si>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</si>
  <si>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</si>
  <si>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</si>
  <si>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</si>
  <si>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</si>
  <si>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</si>
  <si>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</si>
  <si>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</si>
  <si>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</si>
  <si>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</si>
  <si>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</si>
  <si>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</si>
  <si>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</si>
  <si>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</si>
  <si>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</si>
  <si>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</si>
  <si>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</si>
  <si>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</si>
  <si>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</si>
  <si>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</si>
  <si>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</si>
  <si>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</si>
  <si>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</si>
  <si>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</si>
  <si>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</si>
  <si>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</si>
  <si>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</si>
  <si>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</si>
  <si>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</si>
  <si>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</si>
  <si>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</si>
  <si>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</si>
  <si>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</si>
  <si>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</si>
  <si>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</si>
  <si>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</si>
  <si>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</si>
  <si>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</si>
  <si>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</si>
  <si>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</si>
  <si>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</si>
  <si>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</si>
  <si>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</si>
  <si>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</si>
  <si>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</si>
  <si>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</si>
  <si>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</si>
  <si>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</si>
  <si>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</si>
  <si>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</si>
  <si>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</si>
  <si>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</si>
  <si>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</si>
  <si>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</si>
  <si>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</si>
  <si>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</si>
  <si>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</si>
  <si>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</si>
  <si>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</si>
  <si>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</si>
  <si>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</si>
  <si>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</si>
  <si>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</si>
  <si>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</si>
  <si>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</si>
  <si>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</si>
  <si>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</si>
  <si>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</si>
  <si>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</si>
  <si>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</si>
  <si>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</si>
  <si>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</si>
  <si>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</si>
  <si>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</si>
  <si>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</si>
  <si>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</si>
  <si>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</si>
  <si>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</si>
  <si>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</si>
  <si>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</si>
  <si>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</si>
  <si>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</si>
  <si>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</si>
  <si>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</si>
  <si>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</si>
  <si>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</si>
  <si>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</si>
  <si>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</si>
  <si>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</si>
  <si>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</si>
  <si>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</si>
  <si>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</si>
  <si>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</si>
  <si>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</si>
  <si>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</si>
  <si>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</si>
  <si>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</si>
  <si>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</si>
  <si>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</si>
  <si>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</si>
  <si>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</si>
  <si>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</si>
  <si>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</si>
  <si>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</si>
  <si>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</si>
  <si>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</si>
  <si>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</si>
  <si>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</si>
  <si>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</si>
  <si>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</si>
  <si>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</si>
  <si>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</si>
  <si>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</si>
  <si>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</si>
  <si>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</si>
  <si>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</si>
  <si>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</si>
  <si>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</si>
  <si>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</si>
  <si>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</si>
  <si>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</si>
  <si>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</si>
  <si>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</si>
  <si>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</si>
  <si>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</si>
  <si>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</si>
  <si>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</si>
  <si>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</si>
  <si>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</si>
  <si>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</si>
  <si>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</si>
  <si>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</si>
  <si>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</si>
  <si>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</si>
  <si>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</si>
  <si>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</si>
  <si>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</si>
  <si>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</si>
  <si>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</si>
  <si>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</si>
  <si>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</si>
  <si>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</si>
  <si>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</si>
  <si>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</si>
  <si>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</si>
  <si>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</si>
  <si>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</si>
  <si>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</si>
  <si>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</si>
  <si>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</si>
  <si>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</si>
  <si>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</si>
  <si>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</si>
  <si>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</si>
  <si>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</si>
  <si>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</si>
  <si>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</si>
  <si>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</si>
  <si>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</si>
  <si>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</si>
  <si>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</si>
  <si>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</si>
  <si>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</si>
  <si>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</si>
  <si>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</si>
  <si>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</si>
  <si>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</si>
  <si>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</si>
  <si>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</si>
  <si>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</si>
  <si>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</si>
  <si>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</si>
  <si>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</si>
  <si>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</si>
  <si>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</si>
  <si>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</si>
  <si>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</si>
  <si>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</si>
  <si>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</si>
  <si>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</si>
  <si>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</si>
  <si>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</si>
  <si>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</si>
  <si>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</si>
  <si>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</si>
  <si>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</si>
  <si>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</si>
  <si>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</si>
  <si>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</si>
  <si>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</si>
  <si>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</si>
  <si>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</si>
  <si>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</si>
  <si>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</si>
  <si>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</si>
  <si>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</si>
  <si>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</si>
  <si>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</si>
  <si>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</si>
  <si>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</si>
  <si>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</si>
  <si>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</si>
  <si>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</si>
  <si>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</si>
  <si>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</si>
  <si>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</si>
  <si>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</si>
  <si>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</si>
  <si>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</si>
  <si>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</si>
  <si>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</si>
  <si>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</si>
  <si>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</si>
  <si>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</si>
  <si>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</si>
  <si>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</si>
  <si>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</si>
  <si>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</si>
  <si>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</si>
  <si>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</si>
  <si>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</si>
  <si>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</si>
  <si>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</si>
  <si>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</si>
  <si>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</si>
  <si>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</si>
  <si>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</si>
  <si>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</si>
  <si>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</si>
  <si>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</si>
  <si>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</si>
  <si>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</si>
  <si>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</si>
  <si>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</si>
  <si>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</si>
  <si>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</si>
  <si>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</si>
  <si>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</si>
  <si>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</si>
  <si>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</si>
  <si>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</si>
  <si>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</si>
  <si>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</si>
  <si>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</si>
  <si>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</si>
  <si>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</si>
  <si>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</si>
  <si>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</si>
  <si>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</si>
  <si>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</si>
  <si>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</si>
  <si>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</si>
  <si>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</si>
  <si>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</si>
  <si>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</si>
  <si>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</si>
  <si>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</si>
  <si>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</si>
  <si>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</si>
  <si>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</si>
  <si>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</si>
  <si>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</si>
  <si>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</si>
  <si>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</si>
  <si>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</si>
  <si>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</si>
  <si>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</si>
  <si>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</si>
  <si>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</si>
  <si>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</si>
  <si>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</si>
  <si>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</si>
  <si>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</si>
  <si>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</si>
  <si>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</si>
  <si>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</si>
  <si>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</si>
  <si>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</si>
  <si>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</si>
  <si>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</si>
  <si>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</si>
  <si>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</si>
  <si>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</si>
  <si>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</si>
  <si>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</si>
  <si>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</si>
  <si>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</si>
  <si>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</si>
  <si>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</si>
  <si>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</si>
  <si>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</si>
  <si>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</si>
  <si>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</si>
  <si>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</si>
  <si>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</si>
  <si>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</si>
  <si>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</si>
  <si>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</si>
  <si>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</si>
  <si>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</si>
  <si>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</si>
  <si>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</si>
  <si>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</si>
  <si>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</si>
  <si>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</si>
  <si>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</si>
  <si>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</si>
  <si>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</si>
  <si>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</si>
  <si>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</si>
  <si>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</si>
  <si>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</si>
  <si>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</si>
  <si>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</si>
  <si>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</si>
  <si>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</si>
  <si>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</si>
  <si>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</si>
  <si>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</si>
  <si>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</si>
  <si>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</si>
  <si>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</si>
  <si>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</si>
  <si>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</si>
  <si>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</si>
  <si>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</si>
  <si>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</si>
  <si>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</si>
  <si>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</si>
  <si>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</si>
  <si>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</si>
  <si>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</si>
  <si>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</si>
  <si>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</si>
  <si>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</si>
  <si>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</si>
  <si>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</si>
  <si>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</si>
  <si>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</si>
  <si>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</si>
  <si>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</si>
  <si>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</si>
  <si>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</si>
  <si>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</si>
  <si>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</si>
  <si>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</si>
  <si>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</si>
  <si>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</si>
  <si>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</si>
  <si>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</si>
  <si>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</si>
  <si>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</si>
  <si>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</si>
  <si>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</si>
  <si>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</si>
  <si>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</si>
  <si>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</si>
  <si>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</si>
  <si>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</si>
  <si>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</si>
  <si>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</si>
  <si>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</si>
  <si>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</si>
  <si>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</si>
  <si>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</si>
  <si>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</si>
  <si>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</si>
  <si>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</si>
  <si>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</si>
  <si>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</si>
  <si>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</si>
  <si>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</si>
  <si>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</si>
  <si>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</si>
  <si>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</si>
  <si>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</si>
  <si>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</si>
  <si>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</si>
  <si>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</si>
  <si>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</si>
  <si>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</si>
  <si>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</si>
  <si>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</si>
  <si>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</si>
  <si>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</si>
  <si>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</si>
  <si>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</si>
  <si>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</si>
  <si>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</si>
  <si>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</si>
  <si>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</si>
  <si>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</si>
  <si>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</si>
  <si>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</si>
  <si>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</si>
  <si>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</si>
  <si>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</si>
  <si>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</si>
  <si>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</si>
  <si>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</si>
  <si>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</si>
  <si>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</si>
  <si>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</si>
  <si>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</si>
  <si>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</si>
  <si>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</si>
  <si>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</si>
  <si>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</si>
  <si>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</si>
  <si>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</si>
  <si>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</si>
  <si>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</si>
  <si>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</si>
  <si>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</si>
  <si>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</si>
  <si>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</si>
  <si>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</si>
  <si>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</si>
  <si>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</si>
  <si>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</si>
  <si>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</si>
  <si>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</si>
  <si>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</si>
  <si>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</si>
  <si>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</si>
  <si>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</si>
  <si>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</si>
  <si>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</si>
  <si>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</si>
  <si>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</si>
  <si>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</si>
  <si>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</si>
  <si>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</si>
  <si>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</si>
  <si>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</si>
  <si>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</si>
  <si>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</si>
  <si>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</si>
  <si>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</si>
  <si>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</si>
  <si>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</si>
  <si>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</si>
  <si>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</si>
  <si>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</si>
  <si>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</si>
  <si>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</si>
  <si>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</si>
  <si>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</si>
  <si>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</si>
  <si>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</si>
  <si>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</si>
  <si>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</si>
  <si>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</si>
  <si>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</si>
  <si>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</si>
  <si>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</si>
  <si>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</si>
  <si>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</si>
  <si>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</si>
  <si>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</si>
  <si>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</si>
  <si>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</si>
  <si>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</si>
  <si>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</si>
  <si>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</si>
  <si>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</si>
  <si>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</si>
  <si>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</si>
  <si>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</si>
  <si>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</si>
  <si>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</si>
  <si>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</si>
  <si>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</si>
  <si>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</si>
  <si>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</si>
  <si>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</si>
  <si>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</si>
  <si>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</si>
  <si>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</si>
  <si>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</si>
  <si>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</si>
  <si>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</si>
  <si>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</si>
  <si>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</si>
  <si>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</si>
  <si>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</si>
  <si>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</si>
  <si>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</si>
  <si>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</si>
  <si>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</si>
  <si>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</si>
  <si>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</si>
  <si>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</si>
  <si>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</si>
  <si>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</si>
  <si>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</si>
  <si>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</si>
  <si>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</si>
  <si>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</si>
  <si>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</si>
  <si>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</si>
  <si>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</si>
  <si>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</si>
  <si>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</si>
  <si>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</si>
  <si>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</si>
  <si>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</si>
  <si>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</si>
  <si>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</si>
  <si>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</si>
  <si>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</si>
  <si>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</si>
  <si>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</si>
  <si>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</si>
  <si>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</si>
  <si>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</si>
  <si>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</si>
  <si>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</si>
  <si>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</si>
  <si>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</si>
  <si>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</si>
  <si>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</si>
  <si>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</si>
  <si>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</si>
  <si>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</si>
  <si>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</si>
  <si>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</si>
  <si>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</si>
  <si>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</si>
  <si>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</si>
  <si>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</si>
  <si>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</si>
  <si>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</si>
  <si>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</si>
  <si>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</si>
  <si>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</si>
  <si>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</si>
  <si>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</si>
  <si>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</si>
  <si>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</si>
  <si>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</si>
  <si>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</si>
  <si>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</si>
  <si>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</si>
  <si>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</si>
  <si>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</si>
  <si>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</si>
  <si>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</si>
  <si>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</si>
  <si>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</si>
  <si>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</si>
  <si>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</si>
  <si>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</si>
  <si>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</si>
  <si>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</si>
  <si>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</si>
  <si>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</si>
  <si>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</si>
  <si>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</si>
  <si>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</si>
  <si>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</si>
  <si>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</si>
  <si>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</si>
  <si>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</si>
  <si>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</si>
  <si>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</si>
  <si>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</si>
  <si>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</si>
  <si>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</si>
  <si>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</si>
  <si>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</si>
  <si>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</si>
  <si>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</si>
  <si>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</si>
  <si>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</si>
  <si>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</si>
  <si>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</si>
  <si>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</si>
  <si>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</si>
  <si>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</si>
  <si>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</si>
  <si>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</si>
  <si>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</si>
  <si>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</si>
  <si>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</si>
  <si>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</si>
  <si>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</si>
  <si>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</si>
  <si>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</si>
  <si>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</si>
  <si>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</si>
  <si>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</si>
  <si>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</si>
  <si>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</si>
  <si>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</si>
  <si>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</si>
  <si>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</si>
  <si>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</si>
  <si>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</si>
  <si>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</si>
  <si>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</si>
  <si>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</si>
  <si>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</si>
  <si>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</si>
  <si>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</si>
  <si>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</si>
  <si>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</si>
  <si>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</si>
  <si>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</si>
  <si>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</si>
  <si>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</si>
  <si>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</si>
  <si>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</si>
  <si>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</si>
  <si>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</si>
  <si>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</si>
  <si>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</si>
  <si>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</si>
  <si>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</si>
  <si>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</si>
  <si>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</si>
  <si>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</si>
  <si>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</si>
  <si>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</si>
  <si>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</si>
  <si>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</si>
  <si>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</si>
  <si>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</si>
  <si>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</si>
  <si>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</si>
  <si>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</si>
  <si>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</si>
  <si>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</si>
  <si>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</si>
  <si>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</si>
  <si>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</si>
  <si>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</si>
  <si>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</si>
  <si>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</si>
  <si>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</si>
  <si>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</si>
  <si>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</si>
  <si>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</si>
  <si>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</si>
  <si>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</si>
  <si>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</si>
  <si>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</si>
  <si>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</si>
  <si>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</si>
  <si>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</si>
  <si>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</si>
  <si>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</si>
  <si>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</si>
  <si>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</si>
  <si>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</si>
  <si>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</si>
  <si>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</si>
  <si>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</si>
  <si>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</si>
  <si>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</si>
  <si>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</si>
  <si>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</si>
  <si>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</si>
  <si>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</si>
  <si>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</si>
  <si>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</si>
  <si>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</si>
  <si>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</si>
  <si>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</si>
  <si>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</si>
  <si>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</si>
  <si>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</si>
  <si>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</si>
  <si>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</si>
  <si>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</si>
  <si>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</si>
  <si>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</si>
  <si>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</si>
  <si>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</si>
  <si>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</si>
  <si>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</si>
  <si>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</si>
  <si>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</si>
  <si>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</si>
  <si>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</si>
  <si>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</si>
  <si>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</si>
  <si>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</si>
  <si>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</si>
  <si>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</si>
  <si>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</si>
  <si>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</si>
  <si>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</si>
  <si>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</si>
  <si>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</si>
  <si>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</si>
  <si>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</si>
  <si>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</si>
  <si>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</si>
  <si>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</si>
  <si>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</si>
  <si>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</si>
  <si>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</si>
  <si>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</si>
  <si>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</si>
  <si>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</si>
  <si>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</si>
  <si>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</si>
  <si>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</si>
  <si>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</si>
  <si>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</si>
  <si>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</si>
  <si>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</si>
  <si>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</si>
  <si>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</si>
  <si>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</si>
  <si>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</si>
  <si>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</si>
  <si>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</si>
  <si>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</si>
  <si>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</si>
  <si>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</si>
  <si>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</si>
  <si>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</si>
  <si>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</si>
  <si>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</si>
  <si>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</si>
  <si>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</si>
  <si>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</si>
  <si>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</si>
  <si>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</si>
  <si>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</si>
  <si>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</si>
  <si>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</si>
  <si>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</si>
  <si>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</si>
  <si>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</si>
  <si>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</si>
  <si>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</si>
  <si>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</si>
  <si>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</si>
  <si>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</si>
  <si>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</si>
  <si>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</si>
  <si>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</si>
  <si>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</si>
  <si>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</si>
  <si>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</si>
  <si>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</si>
  <si>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</si>
  <si>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</si>
  <si>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</si>
  <si>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</si>
  <si>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</si>
  <si>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</si>
  <si>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</si>
  <si>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</si>
  <si>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</si>
  <si>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</si>
  <si>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</si>
  <si>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</si>
  <si>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</si>
  <si>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</si>
  <si>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</si>
  <si>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</si>
  <si>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</si>
  <si>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</si>
  <si>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</si>
  <si>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</si>
  <si>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</si>
  <si>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</si>
  <si>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</si>
  <si>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</si>
  <si>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</si>
  <si>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</si>
  <si>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</si>
  <si>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</si>
  <si>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</si>
  <si>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</si>
  <si>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</si>
  <si>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</si>
  <si>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</si>
  <si>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</si>
  <si>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</si>
  <si>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</si>
  <si>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</si>
  <si>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</si>
  <si>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</si>
  <si>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</si>
  <si>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</si>
  <si>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</si>
  <si>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</si>
  <si>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</si>
  <si>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</si>
  <si>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</si>
  <si>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</si>
  <si>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</si>
  <si>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</si>
  <si>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</si>
  <si>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</si>
  <si>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</si>
  <si>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</si>
  <si>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</si>
  <si>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</si>
  <si>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</si>
  <si>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</si>
  <si>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</si>
  <si>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</si>
  <si>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</si>
  <si>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</si>
  <si>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</si>
  <si>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</si>
  <si>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</si>
  <si>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</si>
  <si>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</si>
  <si>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</si>
  <si>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</si>
  <si>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</si>
  <si>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</si>
  <si>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</si>
  <si>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</si>
  <si>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</si>
  <si>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</si>
  <si>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</si>
  <si>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</si>
  <si>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</si>
  <si>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</si>
  <si>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</si>
  <si>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</si>
  <si>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</si>
  <si>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</si>
  <si>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</si>
  <si>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</si>
  <si>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</si>
  <si>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</si>
  <si>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</si>
  <si>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</si>
  <si>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</si>
  <si>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</si>
  <si>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</si>
  <si>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</si>
  <si>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</si>
  <si>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</si>
  <si>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</si>
  <si>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</si>
  <si>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</si>
  <si>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</si>
  <si>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</si>
  <si>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</si>
  <si>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</si>
  <si>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</si>
  <si>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</si>
  <si>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</si>
  <si>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</si>
  <si>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</si>
  <si>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</si>
  <si>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</si>
  <si>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</si>
  <si>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</si>
  <si>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</si>
  <si>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</si>
  <si>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</si>
  <si>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</si>
  <si>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</si>
  <si>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</si>
  <si>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</si>
  <si>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</si>
  <si>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</si>
  <si>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</si>
  <si>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</si>
  <si>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</si>
  <si>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</si>
  <si>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</si>
  <si>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</si>
  <si>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</si>
  <si>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</si>
  <si>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</si>
  <si>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</si>
  <si>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</si>
  <si>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</si>
  <si>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</si>
  <si>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</si>
  <si>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</si>
  <si>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</si>
  <si>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</si>
  <si>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</si>
  <si>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</si>
  <si>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</si>
  <si>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</si>
  <si>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</si>
  <si>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</si>
  <si>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</si>
  <si>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</si>
  <si>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</si>
  <si>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</si>
  <si>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</si>
  <si>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</si>
  <si>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</si>
  <si>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</si>
  <si>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</si>
  <si>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</si>
  <si>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</si>
  <si>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</si>
  <si>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</si>
  <si>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</si>
  <si>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</si>
  <si>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</si>
  <si>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</si>
  <si>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</si>
  <si>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</si>
  <si>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</si>
  <si>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</si>
  <si>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</si>
  <si>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</si>
  <si>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</si>
  <si>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</si>
  <si>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</si>
  <si>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</si>
  <si>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</si>
  <si>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</si>
  <si>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</si>
  <si>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</si>
  <si>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</si>
  <si>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</si>
  <si>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</si>
  <si>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</si>
  <si>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</si>
  <si>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</si>
  <si>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</si>
  <si>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</si>
  <si>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</si>
  <si>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</si>
  <si>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</si>
  <si>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</si>
  <si>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</si>
  <si>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</si>
  <si>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</si>
  <si>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</si>
  <si>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</si>
  <si>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</si>
  <si>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</si>
  <si>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</si>
  <si>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</si>
  <si>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</si>
  <si>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</si>
  <si>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</si>
  <si>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</si>
  <si>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</si>
  <si>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</si>
  <si>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</si>
  <si>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</si>
  <si>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</si>
  <si>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</si>
  <si>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</si>
  <si>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</si>
  <si>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</si>
  <si>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</si>
  <si>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</si>
  <si>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</si>
  <si>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</si>
  <si>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</si>
  <si>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</si>
  <si>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</si>
  <si>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</si>
  <si>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</si>
  <si>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</si>
  <si>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</si>
  <si>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</si>
  <si>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</si>
  <si>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</si>
  <si>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</si>
  <si>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</si>
  <si>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</si>
  <si>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</si>
  <si>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</si>
  <si>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</si>
  <si>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</si>
  <si>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</si>
  <si>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</si>
  <si>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</si>
  <si>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</si>
  <si>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</si>
  <si>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</si>
  <si>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</si>
  <si>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</si>
  <si>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</si>
  <si>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</si>
  <si>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</si>
  <si>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</si>
  <si>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</si>
  <si>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</si>
  <si>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</si>
  <si>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</si>
  <si>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</si>
  <si>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</si>
  <si>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</si>
  <si>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</si>
  <si>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</si>
  <si>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</si>
  <si>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</si>
  <si>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</si>
  <si>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</si>
  <si>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</si>
  <si>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</si>
  <si>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</si>
  <si>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</si>
  <si>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</si>
  <si>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</si>
  <si>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</si>
  <si>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</si>
  <si>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</si>
  <si>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</si>
  <si>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</si>
  <si>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</si>
  <si>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</si>
  <si>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</si>
  <si>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</si>
  <si>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</si>
  <si>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</si>
  <si>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</si>
  <si>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</si>
  <si>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</si>
  <si>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</si>
  <si>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</si>
  <si>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</si>
  <si>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</si>
  <si>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</si>
  <si>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</si>
  <si>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</si>
  <si>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</si>
  <si>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</si>
  <si>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</si>
  <si>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</si>
  <si>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</si>
  <si>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</si>
  <si>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</si>
  <si>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</si>
  <si>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</si>
  <si>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</si>
  <si>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</si>
  <si>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</si>
  <si>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</si>
  <si>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</si>
  <si>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</si>
  <si>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</si>
  <si>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</si>
  <si>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</si>
  <si>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</si>
  <si>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</si>
  <si>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</si>
  <si>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</si>
  <si>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</si>
  <si>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</si>
  <si>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</si>
  <si>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</si>
  <si>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</si>
  <si>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</si>
  <si>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</si>
  <si>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</si>
  <si>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</si>
  <si>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</si>
  <si>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</si>
  <si>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</si>
  <si>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</si>
  <si>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</si>
  <si>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</si>
  <si>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</si>
  <si>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</si>
  <si>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</si>
  <si>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</si>
  <si>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</si>
  <si>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</si>
  <si>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</si>
  <si>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</si>
  <si>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</si>
  <si>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</si>
  <si>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</si>
  <si>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</si>
  <si>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</si>
  <si>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</si>
  <si>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</si>
  <si>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</si>
  <si>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</si>
  <si>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</si>
  <si>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</si>
  <si>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</si>
  <si>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</si>
  <si>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</si>
  <si>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</si>
  <si>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</si>
  <si>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</si>
  <si>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</si>
  <si>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</si>
  <si>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</si>
  <si>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</si>
  <si>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</si>
  <si>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</si>
  <si>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</si>
  <si>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</si>
  <si>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</si>
  <si>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</si>
  <si>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</si>
  <si>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</si>
  <si>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</si>
  <si>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</si>
  <si>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</si>
  <si>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</si>
  <si>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</si>
  <si>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</si>
  <si>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</si>
  <si>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</si>
  <si>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</si>
  <si>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</si>
  <si>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</si>
  <si>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</si>
  <si>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</si>
  <si>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</si>
  <si>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</si>
  <si>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</si>
  <si>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</si>
  <si>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</si>
  <si>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</si>
  <si>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</si>
  <si>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</si>
  <si>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</si>
  <si>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</si>
  <si>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</si>
  <si>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</si>
  <si>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</si>
  <si>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</si>
  <si>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</si>
  <si>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</si>
  <si>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</si>
  <si>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</si>
  <si>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</si>
  <si>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</si>
  <si>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</si>
  <si>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</si>
  <si>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</si>
  <si>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</si>
  <si>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</si>
  <si>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</si>
  <si>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</si>
  <si>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</si>
  <si>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</si>
  <si>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</si>
  <si>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</si>
  <si>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</si>
  <si>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</si>
  <si>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</si>
  <si>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</si>
  <si>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</si>
  <si>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</si>
  <si>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</si>
  <si>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</si>
  <si>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</si>
  <si>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</si>
  <si>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</si>
  <si>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</si>
  <si>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</si>
  <si>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</si>
  <si>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</si>
  <si>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</si>
  <si>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</si>
  <si>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</si>
  <si>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</si>
  <si>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</si>
  <si>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</si>
  <si>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</si>
  <si>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</si>
  <si>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</si>
  <si>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</si>
  <si>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</si>
  <si>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</si>
  <si>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</si>
  <si>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</si>
  <si>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</si>
  <si>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</si>
  <si>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</si>
  <si>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</si>
  <si>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</si>
  <si>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</si>
  <si>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</si>
  <si>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</si>
  <si>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</si>
  <si>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</si>
  <si>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</si>
  <si>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</si>
  <si>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</si>
  <si>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</si>
  <si>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</si>
  <si>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</si>
  <si>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</si>
  <si>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</si>
  <si>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</si>
  <si>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</si>
  <si>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</si>
  <si>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</si>
  <si>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</si>
  <si>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</si>
  <si>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</si>
  <si>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</si>
  <si>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</si>
  <si>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</si>
  <si>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</si>
  <si>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</si>
  <si>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</si>
  <si>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</si>
  <si>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</si>
  <si>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</si>
  <si>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</si>
  <si>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</si>
  <si>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</si>
  <si>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</si>
  <si>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</si>
  <si>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</si>
  <si>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</si>
  <si>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</si>
  <si>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</si>
  <si>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</si>
  <si>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</si>
  <si>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</si>
  <si>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</si>
  <si>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</si>
  <si>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</si>
  <si>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</si>
  <si>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</si>
  <si>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</si>
  <si>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</si>
  <si>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</si>
  <si>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</si>
  <si>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</si>
  <si>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</si>
  <si>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</si>
  <si>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</si>
  <si>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</si>
  <si>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</si>
  <si>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</si>
  <si>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</si>
  <si>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</si>
  <si>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</si>
  <si>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</si>
  <si>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</si>
  <si>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</si>
  <si>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</si>
  <si>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</si>
  <si>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</si>
  <si>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</si>
  <si>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</si>
  <si>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</si>
  <si>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</si>
  <si>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</si>
  <si>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</si>
  <si>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</si>
  <si>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</si>
  <si>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</si>
  <si>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</si>
  <si>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</si>
  <si>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</si>
  <si>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</si>
  <si>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</si>
  <si>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</si>
  <si>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</si>
  <si>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</si>
  <si>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</si>
  <si>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</si>
  <si>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</si>
  <si>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</si>
  <si>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</si>
  <si>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</si>
  <si>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</si>
  <si>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</si>
  <si>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</si>
  <si>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</si>
  <si>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</si>
  <si>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</si>
  <si>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</si>
  <si>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</si>
  <si>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</si>
  <si>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</si>
  <si>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</si>
  <si>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</si>
  <si>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</si>
  <si>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</si>
  <si>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</si>
  <si>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</si>
  <si>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</si>
  <si>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</si>
  <si>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</si>
  <si>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</si>
  <si>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</si>
  <si>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</si>
  <si>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</si>
  <si>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</si>
  <si>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</si>
  <si>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</si>
  <si>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</si>
  <si>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</si>
  <si>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</si>
  <si>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</si>
  <si>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</si>
  <si>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</si>
  <si>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</si>
  <si>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</si>
  <si>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</si>
  <si>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</si>
  <si>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</si>
  <si>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</si>
  <si>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</si>
  <si>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</si>
  <si>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</si>
  <si>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</si>
  <si>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</si>
  <si>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</si>
  <si>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</si>
  <si>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</si>
  <si>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</si>
  <si>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</si>
  <si>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</si>
  <si>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</si>
  <si>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</si>
  <si>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</si>
  <si>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</si>
  <si>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</si>
  <si>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</si>
  <si>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</si>
  <si>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</si>
  <si>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</si>
  <si>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</si>
  <si>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</si>
  <si>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</si>
  <si>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</si>
  <si>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</si>
  <si>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</si>
  <si>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</si>
  <si>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</si>
  <si>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</si>
  <si>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</si>
  <si>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</si>
  <si>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</si>
  <si>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</si>
  <si>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</si>
  <si>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</si>
  <si>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</si>
  <si>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</si>
  <si>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</si>
  <si>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</si>
  <si>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</si>
  <si>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</si>
  <si>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</si>
  <si>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</si>
  <si>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</si>
  <si>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</si>
  <si>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</si>
  <si>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</si>
  <si>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</si>
  <si>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</si>
  <si>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</si>
  <si>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</si>
  <si>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</si>
  <si>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</si>
  <si>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</si>
  <si>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</si>
  <si>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</si>
  <si>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</si>
  <si>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</si>
  <si>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</si>
  <si>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</si>
  <si>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</si>
  <si>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</si>
  <si>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</si>
  <si>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</si>
  <si>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</si>
  <si>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</si>
  <si>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</si>
  <si>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</si>
  <si>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</si>
  <si>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</si>
  <si>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</si>
  <si>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</si>
  <si>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</si>
  <si>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</si>
  <si>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</si>
  <si>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</si>
  <si>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</si>
  <si>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</si>
  <si>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</si>
  <si>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</si>
  <si>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</si>
  <si>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</si>
  <si>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</si>
  <si>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</si>
  <si>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</si>
  <si>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</si>
  <si>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</si>
  <si>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</si>
  <si>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</si>
  <si>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</si>
  <si>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</si>
  <si>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</si>
  <si>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</si>
  <si>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</si>
  <si>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</si>
  <si>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</si>
  <si>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</si>
  <si>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</si>
  <si>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</si>
  <si>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</si>
  <si>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</si>
  <si>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</si>
  <si>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</si>
  <si>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</si>
  <si>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</si>
  <si>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</si>
  <si>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</si>
  <si>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</si>
  <si>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</si>
  <si>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</si>
  <si>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</si>
  <si>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</si>
  <si>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</si>
  <si>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</si>
  <si>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</si>
  <si>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</si>
  <si>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</si>
  <si>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</si>
  <si>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</si>
  <si>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</si>
  <si>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</si>
  <si>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</si>
  <si>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</si>
  <si>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</si>
  <si>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</si>
  <si>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</si>
  <si>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</si>
  <si>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</si>
  <si>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</si>
  <si>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</si>
  <si>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</si>
  <si>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</si>
  <si>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</si>
  <si>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</si>
  <si>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</si>
  <si>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</si>
  <si>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</si>
  <si>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</si>
  <si>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</si>
  <si>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</si>
  <si>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</si>
  <si>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</si>
  <si>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</si>
  <si>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</si>
  <si>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</si>
  <si>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</si>
  <si>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</si>
  <si>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</si>
  <si>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</si>
  <si>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</si>
  <si>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</si>
  <si>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</si>
  <si>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</si>
  <si>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</si>
  <si>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</si>
  <si>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</si>
  <si>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</si>
  <si>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</si>
  <si>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</si>
  <si>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</si>
  <si>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</si>
  <si>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</si>
  <si>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</si>
  <si>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</si>
  <si>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</si>
  <si>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</si>
  <si>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</si>
  <si>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</si>
  <si>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</si>
  <si>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</si>
  <si>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</si>
  <si>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</si>
  <si>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</si>
  <si>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</si>
  <si>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</si>
  <si>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</si>
  <si>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</si>
  <si>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</si>
  <si>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</si>
  <si>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</si>
  <si>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</si>
  <si>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</si>
  <si>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</si>
  <si>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</si>
  <si>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</si>
  <si>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</si>
  <si>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</si>
  <si>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</si>
  <si>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</si>
  <si>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</si>
  <si>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</si>
  <si>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</si>
  <si>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</si>
  <si>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</si>
  <si>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</si>
  <si>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</si>
  <si>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</si>
  <si>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</si>
  <si>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</si>
  <si>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</si>
  <si>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</si>
  <si>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</si>
  <si>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</si>
  <si>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</si>
  <si>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</si>
  <si>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</si>
  <si>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</si>
  <si>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</si>
  <si>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</si>
  <si>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</si>
  <si>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</si>
  <si>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</si>
  <si>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</si>
  <si>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</si>
  <si>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</si>
  <si>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</si>
  <si>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</si>
  <si>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</si>
  <si>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</si>
  <si>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</si>
  <si>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</si>
  <si>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</si>
  <si>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</si>
  <si>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</si>
  <si>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</si>
  <si>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</si>
  <si>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</si>
  <si>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</si>
  <si>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</si>
  <si>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</si>
  <si>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</si>
  <si>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</si>
  <si>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</si>
  <si>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</si>
  <si>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</si>
  <si>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</si>
  <si>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</si>
  <si>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</si>
  <si>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</si>
  <si>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</si>
  <si>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</si>
  <si>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</si>
  <si>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</si>
  <si>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</si>
  <si>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</si>
  <si>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</si>
  <si>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</si>
  <si>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</si>
  <si>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</si>
  <si>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</si>
  <si>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</si>
  <si>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</si>
  <si>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</si>
  <si>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</si>
  <si>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</si>
  <si>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</si>
  <si>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</si>
  <si>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</si>
  <si>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</si>
  <si>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</si>
  <si>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</si>
  <si>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</si>
  <si>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</si>
  <si>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</si>
  <si>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</si>
  <si>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</si>
  <si>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</si>
  <si>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</si>
  <si>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</si>
  <si>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</si>
  <si>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</si>
  <si>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</si>
  <si>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</si>
  <si>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</si>
  <si>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</si>
  <si>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</si>
  <si>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</si>
  <si>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</si>
  <si>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</si>
  <si>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</si>
  <si>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</si>
  <si>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</si>
  <si>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</si>
  <si>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</si>
  <si>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</si>
  <si>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</si>
  <si>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</si>
  <si>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</si>
  <si>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</si>
  <si>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</si>
  <si>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</si>
  <si>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</si>
  <si>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</si>
  <si>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</si>
  <si>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</si>
  <si>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</si>
  <si>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</si>
  <si>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</si>
  <si>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</si>
  <si>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</si>
  <si>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</si>
  <si>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</si>
  <si>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</si>
  <si>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</si>
  <si>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</si>
  <si>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</si>
  <si>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</si>
  <si>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</si>
  <si>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</si>
  <si>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</si>
  <si>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</si>
  <si>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</si>
  <si>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</si>
  <si>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</si>
  <si>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</si>
  <si>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</si>
  <si>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</si>
  <si>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</si>
  <si>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</si>
  <si>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</si>
  <si>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</si>
  <si>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</si>
  <si>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</si>
  <si>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</si>
  <si>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</si>
  <si>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</si>
  <si>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</si>
  <si>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</si>
  <si>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</si>
  <si>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</si>
  <si>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</si>
  <si>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</si>
  <si>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</si>
  <si>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</si>
  <si>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</si>
  <si>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</si>
  <si>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</si>
  <si>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</si>
  <si>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</si>
  <si>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</si>
  <si>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</si>
  <si>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</si>
  <si>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</si>
  <si>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</si>
  <si>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</si>
  <si>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</si>
  <si>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</si>
  <si>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</si>
  <si>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</si>
  <si>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</si>
  <si>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</si>
  <si>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</si>
  <si>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</si>
  <si>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</si>
  <si>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</si>
  <si>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</si>
  <si>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</si>
  <si>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</si>
  <si>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</si>
  <si>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</si>
  <si>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</si>
  <si>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</si>
  <si>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</si>
  <si>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</si>
  <si>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</si>
  <si>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</si>
  <si>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</si>
  <si>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</si>
  <si>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</si>
  <si>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</si>
  <si>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</si>
  <si>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</si>
  <si>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</si>
  <si>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</si>
  <si>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</si>
  <si>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</si>
  <si>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</si>
  <si>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</si>
  <si>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</si>
  <si>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</si>
  <si>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</si>
  <si>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</si>
  <si>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</si>
  <si>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</si>
  <si>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</si>
  <si>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</si>
  <si>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</si>
  <si>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</si>
  <si>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</si>
  <si>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</si>
  <si>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</si>
  <si>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</si>
  <si>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</si>
  <si>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</si>
  <si>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</si>
  <si>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</si>
  <si>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</si>
  <si>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</si>
  <si>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</si>
  <si>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</si>
  <si>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</si>
  <si>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</si>
  <si>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</si>
  <si>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</si>
  <si>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</si>
  <si>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</si>
  <si>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</si>
  <si>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</si>
  <si>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</si>
  <si>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</si>
  <si>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</si>
  <si>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</si>
  <si>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</si>
  <si>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</si>
  <si>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</si>
  <si>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</si>
  <si>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</si>
  <si>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</si>
  <si>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</si>
  <si>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</si>
  <si>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</si>
  <si>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</si>
  <si>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</si>
  <si>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</si>
  <si>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</si>
  <si>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</si>
  <si>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</si>
  <si>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</si>
  <si>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</si>
  <si>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</si>
  <si>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</si>
  <si>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</si>
  <si>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</si>
  <si>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</si>
  <si>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</si>
  <si>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</si>
  <si>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</si>
  <si>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</si>
  <si>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</si>
  <si>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</si>
  <si>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</si>
  <si>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</si>
  <si>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</si>
  <si>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</si>
  <si>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</si>
  <si>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</si>
  <si>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</si>
  <si>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</si>
  <si>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</si>
  <si>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</si>
  <si>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</si>
  <si>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</si>
  <si>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</si>
  <si>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</si>
  <si>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</si>
  <si>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</si>
  <si>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</si>
  <si>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</si>
  <si>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</si>
  <si>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</si>
  <si>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</si>
  <si>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</si>
  <si>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</si>
  <si>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</si>
  <si>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</si>
  <si>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</si>
  <si>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</si>
  <si>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</si>
  <si>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</si>
  <si>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</si>
  <si>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</si>
  <si>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</si>
  <si>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</si>
  <si>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</si>
  <si>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</si>
  <si>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</si>
  <si>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</si>
  <si>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</si>
  <si>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</si>
  <si>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</si>
  <si>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</si>
  <si>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</si>
  <si>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</si>
  <si>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</si>
  <si>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</si>
  <si>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</si>
  <si>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</si>
  <si>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</si>
  <si>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</si>
  <si>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</si>
  <si>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</si>
  <si>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</si>
  <si>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</si>
  <si>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</si>
  <si>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</si>
  <si>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</si>
  <si>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</si>
  <si>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</si>
  <si>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</si>
  <si>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</si>
  <si>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</si>
  <si>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</si>
  <si>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</si>
  <si>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</si>
  <si>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</si>
  <si>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</si>
  <si>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</si>
  <si>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</si>
  <si>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</si>
  <si>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</si>
  <si>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</si>
  <si>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</si>
  <si>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</si>
  <si>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</si>
  <si>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</si>
  <si>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</si>
  <si>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</si>
  <si>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</si>
  <si>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</si>
  <si>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</si>
  <si>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</si>
  <si>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</si>
  <si>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</si>
  <si>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</si>
  <si>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</si>
  <si>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</si>
  <si>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</si>
  <si>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</si>
  <si>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</si>
  <si>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</si>
  <si>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</si>
  <si>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</si>
  <si>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</si>
  <si>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</si>
  <si>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</si>
  <si>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</si>
  <si>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</si>
  <si>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</si>
  <si>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</si>
  <si>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</si>
  <si>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</si>
  <si>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</si>
  <si>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</si>
  <si>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</si>
  <si>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</si>
  <si>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</si>
  <si>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</si>
  <si>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</si>
  <si>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</si>
  <si>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</si>
  <si>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</si>
  <si>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</si>
  <si>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</si>
  <si>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</si>
  <si>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</si>
  <si>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</si>
  <si>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</si>
  <si>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</si>
  <si>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</si>
  <si>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</si>
  <si>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</si>
  <si>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</si>
  <si>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</si>
  <si>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</si>
  <si>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</si>
  <si>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</si>
  <si>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</si>
  <si>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</si>
  <si>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</si>
  <si>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</si>
  <si>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</si>
  <si>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</si>
  <si>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</si>
  <si>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</si>
  <si>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</si>
  <si>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</si>
  <si>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</si>
  <si>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</si>
  <si>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</si>
  <si>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</si>
  <si>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</si>
  <si>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</si>
  <si>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</si>
  <si>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</si>
  <si>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</si>
  <si>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</si>
  <si>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</si>
  <si>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</si>
  <si>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</si>
  <si>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</si>
  <si>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</si>
  <si>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</si>
  <si>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</si>
  <si>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</si>
  <si>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</si>
  <si>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</si>
  <si>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</si>
  <si>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</si>
  <si>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</si>
  <si>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</si>
  <si>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</si>
  <si>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</si>
  <si>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</si>
  <si>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</si>
  <si>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</si>
  <si>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</si>
  <si>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</si>
  <si>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</si>
  <si>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</si>
  <si>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</si>
  <si>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</si>
  <si>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</si>
  <si>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</si>
  <si>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</si>
  <si>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</si>
  <si>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</si>
  <si>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</si>
  <si>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</si>
  <si>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</si>
  <si>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</si>
  <si>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</si>
  <si>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</si>
  <si>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</si>
  <si>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</si>
  <si>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</si>
  <si>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</si>
  <si>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</si>
  <si>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</si>
  <si>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</si>
  <si>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</si>
  <si>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</si>
  <si>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</si>
  <si>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</si>
  <si>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</si>
  <si>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</si>
  <si>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</si>
  <si>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</si>
  <si>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</si>
  <si>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</si>
  <si>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</si>
  <si>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</si>
  <si>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</si>
  <si>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</si>
  <si>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</si>
  <si>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</si>
  <si>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</si>
  <si>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</si>
  <si>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</si>
  <si>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</si>
  <si>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</si>
  <si>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</si>
  <si>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</si>
  <si>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</si>
  <si>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</si>
  <si>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</si>
  <si>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</si>
  <si>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</si>
  <si>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</si>
  <si>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</si>
  <si>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</si>
  <si>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</si>
  <si>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</si>
  <si>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</si>
  <si>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</si>
  <si>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</si>
  <si>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</si>
  <si>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</si>
  <si>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</si>
  <si>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</si>
  <si>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</si>
  <si>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</si>
  <si>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</si>
  <si>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</si>
  <si>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</si>
  <si>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</si>
  <si>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</si>
  <si>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</si>
  <si>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</si>
  <si>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</si>
  <si>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</si>
  <si>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</si>
  <si>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</si>
  <si>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</si>
  <si>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</si>
  <si>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</si>
  <si>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</si>
  <si>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</si>
  <si>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</si>
  <si>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</si>
  <si>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</si>
  <si>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</si>
  <si>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</si>
  <si>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</si>
  <si>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</si>
  <si>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</si>
  <si>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</si>
  <si>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</si>
  <si>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</si>
  <si>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</si>
  <si>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</si>
  <si>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</si>
  <si>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</si>
  <si>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</si>
  <si>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</si>
  <si>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</si>
  <si>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</si>
  <si>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</si>
  <si>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</si>
  <si>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</si>
  <si>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</si>
  <si>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</si>
  <si>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</si>
  <si>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</si>
  <si>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</si>
  <si>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</si>
  <si>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</si>
  <si>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</si>
  <si>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</si>
  <si>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</si>
  <si>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</si>
  <si>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</si>
  <si>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</si>
  <si>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</si>
  <si>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</si>
  <si>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</si>
  <si>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</si>
  <si>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</si>
  <si>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</si>
  <si>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</si>
  <si>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</si>
  <si>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</si>
  <si>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</si>
  <si>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</si>
  <si>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</si>
  <si>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</si>
  <si>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</si>
  <si>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</si>
  <si>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</si>
  <si>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</si>
  <si>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</si>
  <si>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</si>
  <si>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</si>
  <si>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</si>
  <si>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</si>
  <si>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</si>
  <si>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</si>
  <si>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</si>
  <si>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</si>
  <si>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</si>
  <si>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</si>
  <si>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</si>
  <si>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</si>
  <si>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</si>
  <si>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</si>
  <si>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</si>
  <si>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</si>
  <si>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</si>
  <si>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</si>
  <si>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</si>
  <si>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</si>
  <si>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</si>
  <si>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</si>
  <si>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</si>
  <si>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</si>
  <si>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</si>
  <si>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</si>
  <si>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</si>
  <si>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</si>
  <si>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</si>
  <si>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</si>
  <si>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</si>
  <si>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</si>
  <si>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</si>
  <si>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</si>
  <si>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</si>
  <si>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</si>
  <si>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</si>
  <si>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</si>
  <si>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</si>
  <si>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</si>
  <si>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</si>
  <si>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</si>
  <si>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</si>
  <si>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</si>
  <si>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</si>
  <si>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</si>
  <si>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</si>
  <si>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</si>
  <si>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</si>
  <si>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</si>
  <si>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</si>
  <si>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</si>
  <si>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</si>
  <si>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</si>
  <si>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</si>
  <si>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</si>
  <si>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</si>
  <si>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</si>
  <si>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</si>
  <si>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</si>
  <si>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</si>
  <si>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</si>
  <si>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</si>
  <si>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</si>
  <si>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</si>
  <si>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</si>
  <si>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</si>
  <si>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</si>
  <si>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</si>
  <si>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</si>
  <si>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</si>
  <si>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</si>
  <si>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</si>
  <si>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</si>
  <si>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</si>
  <si>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</si>
  <si>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</si>
  <si>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</si>
  <si>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</si>
  <si>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</si>
  <si>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</si>
  <si>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</si>
  <si>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</si>
  <si>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</si>
  <si>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</si>
  <si>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</si>
  <si>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</si>
  <si>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</si>
  <si>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</si>
  <si>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</si>
  <si>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</si>
  <si>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</si>
  <si>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</si>
  <si>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</si>
  <si>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</si>
  <si>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</si>
  <si>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</si>
  <si>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</si>
  <si>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</si>
  <si>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</si>
  <si>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</si>
  <si>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</si>
  <si>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</si>
  <si>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</si>
  <si>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</si>
  <si>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</si>
  <si>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</si>
  <si>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</si>
  <si>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</si>
  <si>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</si>
  <si>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</si>
  <si>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</si>
  <si>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</si>
  <si>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</si>
  <si>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</si>
  <si>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</si>
  <si>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</si>
  <si>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</si>
  <si>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</si>
  <si>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</si>
  <si>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</si>
  <si>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</si>
  <si>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</si>
  <si>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</si>
  <si>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</si>
  <si>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</si>
  <si>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</si>
  <si>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</si>
  <si>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</si>
  <si>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</si>
  <si>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</si>
  <si>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</si>
  <si>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</si>
  <si>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</si>
  <si>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</si>
  <si>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</si>
  <si>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</si>
  <si>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</si>
  <si>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</si>
  <si>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</si>
  <si>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</si>
  <si>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</si>
  <si>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</si>
  <si>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</si>
  <si>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</si>
  <si>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</si>
  <si>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</si>
  <si>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</si>
  <si>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</si>
  <si>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</si>
  <si>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</si>
  <si>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</si>
  <si>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</si>
  <si>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</si>
  <si>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</si>
  <si>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</si>
  <si>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</si>
  <si>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</si>
  <si>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</si>
  <si>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</si>
  <si>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</si>
  <si>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</si>
  <si>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</si>
  <si>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</si>
  <si>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</si>
  <si>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</si>
  <si>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</si>
  <si>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</si>
  <si>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</si>
  <si>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</si>
  <si>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</si>
  <si>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</si>
  <si>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</si>
  <si>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</si>
  <si>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</si>
  <si>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</si>
  <si>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</si>
  <si>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</si>
  <si>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</si>
  <si>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</si>
  <si>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</si>
  <si>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</si>
  <si>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</si>
  <si>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</si>
  <si>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</si>
  <si>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</si>
  <si>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</si>
  <si>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</si>
  <si>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</si>
  <si>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</si>
  <si>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</si>
  <si>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</si>
  <si>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</si>
  <si>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</si>
  <si>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</si>
  <si>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</si>
  <si>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</si>
  <si>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</si>
  <si>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</si>
  <si>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</si>
  <si>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</si>
  <si>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</si>
  <si>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</si>
  <si>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</si>
  <si>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</si>
  <si>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</si>
  <si>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</si>
  <si>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</si>
  <si>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</si>
  <si>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</si>
  <si>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</si>
  <si>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</si>
  <si>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</si>
  <si>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</si>
  <si>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</si>
  <si>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</si>
  <si>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</si>
  <si>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</si>
  <si>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</si>
  <si>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</si>
  <si>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</si>
  <si>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</si>
  <si>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</si>
  <si>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</si>
  <si>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</si>
  <si>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</si>
  <si>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</si>
  <si>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</si>
  <si>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</si>
  <si>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</si>
  <si>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</si>
  <si>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</si>
  <si>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</si>
  <si>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</si>
  <si>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</si>
  <si>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</si>
  <si>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</si>
  <si>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</si>
  <si>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</si>
  <si>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</si>
  <si>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</si>
  <si>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</si>
  <si>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</si>
  <si>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</si>
  <si>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</si>
  <si>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</si>
  <si>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</si>
  <si>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</si>
  <si>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</si>
  <si>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</si>
  <si>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</si>
  <si>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</si>
  <si>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</si>
  <si>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</si>
  <si>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</si>
  <si>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</si>
  <si>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</si>
  <si>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</si>
  <si>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</si>
  <si>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</si>
  <si>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</si>
  <si>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</si>
  <si>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</si>
  <si>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</si>
  <si>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</si>
  <si>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</si>
  <si>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</si>
  <si>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</si>
  <si>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</si>
  <si>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</si>
  <si>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</si>
  <si>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</si>
  <si>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</si>
  <si>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</si>
  <si>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</si>
  <si>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</si>
  <si>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</si>
  <si>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</si>
  <si>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</si>
  <si>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</si>
  <si>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</si>
  <si>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</si>
  <si>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</si>
  <si>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</si>
  <si>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</si>
  <si>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</si>
  <si>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</si>
  <si>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</si>
  <si>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</si>
  <si>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</si>
  <si>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</si>
  <si>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</si>
  <si>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</si>
  <si>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</si>
  <si>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</si>
  <si>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</si>
  <si>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</si>
  <si>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</si>
  <si>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</si>
  <si>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</si>
  <si>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</si>
  <si>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</si>
  <si>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</si>
  <si>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</si>
  <si>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</si>
  <si>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</si>
  <si>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</si>
  <si>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</si>
  <si>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</si>
  <si>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</si>
  <si>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</si>
  <si>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</si>
  <si>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</si>
  <si>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</si>
  <si>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</si>
  <si>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</si>
  <si>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</si>
  <si>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</si>
  <si>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</si>
  <si>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</si>
  <si>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</si>
  <si>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</si>
  <si>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</si>
  <si>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</si>
  <si>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</si>
  <si>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</si>
  <si>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</si>
  <si>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</si>
  <si>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</si>
  <si>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</si>
  <si>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</si>
  <si>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</si>
  <si>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</si>
  <si>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</si>
  <si>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</si>
  <si>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</si>
  <si>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</si>
  <si>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</si>
  <si>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</si>
  <si>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</si>
  <si>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</si>
  <si>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</si>
  <si>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</si>
  <si>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</si>
  <si>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</si>
  <si>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</si>
  <si>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</si>
  <si>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</si>
  <si>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</si>
  <si>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</si>
  <si>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</si>
  <si>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</si>
  <si>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</si>
  <si>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</si>
  <si>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</si>
  <si>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</si>
  <si>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</si>
  <si>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</si>
  <si>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</si>
  <si>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</si>
  <si>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</si>
  <si>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</si>
  <si>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</si>
  <si>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</si>
  <si>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</si>
  <si>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</si>
  <si>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</si>
  <si>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</si>
  <si>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</si>
  <si>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</si>
  <si>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</si>
  <si>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</si>
  <si>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</si>
  <si>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</si>
  <si>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</si>
  <si>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</si>
  <si>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</si>
  <si>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</si>
  <si>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</si>
  <si>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</si>
  <si>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</si>
  <si>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</si>
  <si>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</si>
  <si>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</si>
  <si>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</si>
  <si>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</si>
  <si>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</si>
  <si>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</si>
  <si>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</si>
  <si>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</si>
  <si>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</si>
  <si>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</si>
  <si>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</si>
  <si>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</si>
  <si>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</si>
  <si>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</si>
  <si>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</si>
  <si>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</si>
  <si>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</si>
  <si>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</si>
  <si>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</si>
  <si>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</si>
  <si>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</si>
  <si>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</si>
  <si>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</si>
  <si>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</si>
  <si>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</si>
  <si>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</si>
  <si>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</si>
  <si>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</si>
  <si>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</si>
  <si>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</si>
  <si>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</si>
  <si>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</si>
  <si>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</si>
  <si>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</si>
  <si>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</si>
  <si>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</si>
  <si>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</si>
  <si>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</si>
  <si>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</si>
  <si>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</si>
  <si>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</si>
  <si>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</si>
  <si>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</si>
  <si>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</si>
  <si>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</si>
  <si>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</si>
  <si>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</si>
  <si>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</si>
  <si>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</si>
  <si>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</si>
  <si>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</si>
  <si>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</si>
  <si>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</si>
  <si>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</si>
  <si>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</si>
  <si>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</si>
  <si>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</si>
  <si>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</si>
  <si>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</si>
  <si>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</si>
  <si>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</si>
  <si>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</si>
  <si>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</si>
  <si>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</si>
  <si>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</si>
  <si>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</si>
  <si>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</si>
  <si>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</si>
  <si>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</si>
  <si>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</si>
  <si>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</si>
  <si>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</si>
  <si>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</si>
  <si>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</si>
  <si>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</si>
  <si>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</si>
  <si>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</si>
  <si>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</si>
  <si>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</si>
  <si>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</si>
  <si>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</si>
  <si>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</si>
  <si>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</si>
  <si>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</si>
  <si>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</si>
  <si>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</si>
  <si>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</si>
  <si>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</si>
  <si>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</si>
  <si>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</si>
  <si>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</si>
  <si>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</si>
  <si>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</si>
  <si>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</si>
  <si>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</si>
  <si>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</si>
  <si>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</si>
  <si>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</si>
  <si>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</si>
  <si>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</si>
  <si>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</si>
  <si>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</si>
  <si>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</si>
  <si>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</si>
  <si>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</si>
  <si>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</si>
  <si>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</si>
  <si>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</si>
  <si>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</si>
  <si>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</si>
  <si>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</si>
  <si>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</si>
  <si>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</si>
  <si>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</si>
  <si>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</si>
  <si>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</si>
  <si>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</si>
  <si>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</si>
  <si>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</si>
  <si>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</si>
  <si>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</si>
  <si>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</si>
  <si>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</si>
  <si>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</si>
  <si>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</si>
  <si>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</si>
  <si>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</si>
  <si>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</si>
  <si>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</si>
  <si>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</si>
  <si>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</si>
  <si>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</si>
  <si>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</si>
  <si>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</si>
  <si>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</si>
  <si>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</si>
  <si>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</si>
  <si>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</si>
  <si>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</si>
  <si>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</si>
  <si>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</si>
  <si>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</si>
  <si>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</si>
  <si>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</si>
  <si>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</si>
  <si>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</si>
  <si>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</si>
  <si>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</si>
  <si>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</si>
  <si>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</si>
  <si>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</si>
  <si>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</si>
  <si>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</si>
  <si>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</si>
  <si>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</si>
  <si>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</si>
  <si>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</si>
  <si>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</si>
  <si>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</si>
  <si>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</si>
  <si>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</si>
  <si>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</si>
  <si>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</si>
  <si>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</si>
  <si>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</si>
  <si>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</si>
  <si>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</si>
  <si>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</si>
  <si>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</si>
  <si>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</si>
  <si>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</si>
  <si>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</si>
  <si>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</si>
  <si>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</si>
  <si>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</si>
  <si>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</si>
  <si>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</si>
  <si>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</si>
  <si>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</si>
  <si>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</si>
  <si>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</si>
  <si>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</si>
  <si>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</si>
  <si>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</si>
  <si>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</si>
  <si>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</si>
  <si>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</si>
  <si>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</si>
  <si>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</si>
  <si>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</si>
  <si>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</si>
  <si>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</si>
  <si>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</si>
  <si>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</si>
  <si>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</si>
  <si>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</si>
  <si>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</si>
  <si>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</si>
  <si>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</si>
  <si>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</si>
  <si>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</si>
  <si>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</si>
  <si>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</si>
  <si>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</si>
  <si>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</si>
  <si>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</si>
  <si>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</si>
  <si>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</si>
  <si>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</si>
  <si>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</si>
  <si>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</si>
  <si>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</si>
  <si>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</si>
  <si>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</si>
  <si>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</si>
  <si>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</si>
  <si>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</si>
  <si>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</si>
  <si>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</si>
  <si>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</si>
  <si>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</si>
  <si>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</si>
  <si>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</si>
  <si>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</si>
  <si>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</si>
  <si>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</si>
  <si>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</si>
  <si>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</si>
  <si>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</si>
  <si>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</si>
  <si>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</si>
  <si>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</si>
  <si>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</si>
  <si>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</si>
  <si>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</si>
  <si>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</si>
  <si>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</si>
  <si>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</si>
  <si>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</si>
  <si>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</si>
  <si>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</si>
  <si>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</si>
  <si>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</si>
  <si>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</si>
  <si>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</si>
  <si>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</si>
  <si>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</si>
  <si>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</si>
  <si>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</si>
  <si>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</si>
  <si>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</si>
  <si>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</si>
  <si>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</si>
  <si>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</si>
  <si>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</si>
  <si>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</si>
  <si>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</si>
  <si>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</si>
  <si>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</si>
  <si>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</si>
  <si>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</si>
  <si>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</si>
  <si>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</si>
  <si>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</si>
  <si>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</si>
  <si>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</si>
  <si>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</si>
  <si>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</si>
  <si>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</si>
  <si>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</si>
  <si>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</si>
  <si>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</si>
  <si>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</si>
  <si>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</si>
  <si>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</si>
  <si>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</si>
  <si>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</si>
  <si>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</si>
  <si>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</si>
  <si>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</si>
  <si>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</si>
  <si>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</si>
  <si>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</si>
  <si>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</si>
  <si>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</si>
  <si>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</si>
  <si>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</si>
  <si>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</si>
  <si>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</si>
  <si>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</si>
  <si>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</si>
  <si>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</si>
  <si>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</si>
  <si>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</si>
  <si>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</si>
  <si>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</si>
  <si>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</si>
  <si>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</si>
  <si>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</si>
  <si>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</si>
  <si>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</si>
  <si>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</si>
  <si>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</si>
  <si>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</si>
  <si>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</si>
  <si>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</si>
  <si>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</si>
  <si>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</si>
  <si>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</si>
  <si>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</si>
  <si>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</si>
  <si>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</si>
  <si>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</si>
  <si>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</si>
  <si>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</si>
  <si>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</si>
  <si>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</si>
  <si>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</si>
  <si>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</si>
  <si>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</si>
  <si>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</si>
  <si>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</si>
  <si>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</si>
  <si>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</si>
  <si>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</si>
  <si>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</si>
  <si>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</si>
  <si>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</si>
  <si>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</si>
  <si>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</si>
  <si>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</si>
  <si>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</si>
  <si>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</si>
  <si>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</si>
  <si>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</si>
  <si>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</si>
  <si>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</si>
  <si>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</si>
  <si>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</si>
  <si>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</si>
  <si>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</si>
  <si>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</si>
  <si>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</si>
  <si>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</si>
  <si>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</si>
  <si>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</si>
  <si>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</si>
  <si>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</si>
  <si>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</si>
  <si>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</si>
  <si>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</si>
  <si>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</si>
  <si>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</si>
  <si>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</si>
  <si>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</si>
  <si>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</si>
  <si>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</si>
  <si>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</si>
  <si>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</si>
  <si>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</si>
  <si>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</si>
  <si>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</si>
  <si>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</si>
  <si>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</si>
  <si>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</si>
  <si>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</si>
  <si>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</si>
  <si>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</si>
  <si>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</si>
  <si>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</si>
  <si>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</si>
  <si>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</si>
  <si>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</si>
  <si>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</si>
  <si>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</si>
  <si>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</si>
  <si>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</si>
  <si>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</si>
  <si>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</si>
  <si>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</si>
  <si>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</si>
  <si>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</si>
  <si>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</si>
  <si>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</si>
  <si>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</si>
  <si>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</si>
  <si>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</si>
  <si>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</si>
  <si>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</si>
  <si>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</si>
  <si>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</si>
  <si>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</si>
  <si>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</si>
  <si>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</si>
  <si>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</si>
  <si>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</si>
  <si>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</si>
  <si>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</si>
  <si>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</si>
  <si>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</si>
  <si>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</si>
  <si>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</si>
  <si>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</si>
  <si>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</si>
  <si>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</si>
  <si>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</si>
  <si>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</si>
  <si>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</si>
  <si>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</si>
  <si>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</si>
  <si>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</si>
  <si>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</si>
  <si>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</si>
  <si>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</si>
  <si>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</si>
  <si>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</si>
  <si>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</si>
  <si>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</si>
  <si>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</si>
  <si>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</si>
  <si>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</si>
  <si>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</si>
  <si>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</si>
  <si>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</si>
  <si>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</si>
  <si>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</si>
  <si>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</si>
  <si>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</si>
  <si>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</si>
  <si>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</si>
  <si>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</si>
  <si>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</si>
  <si>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</si>
  <si>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</si>
  <si>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</si>
  <si>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</si>
  <si>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</si>
  <si>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</si>
  <si>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</si>
  <si>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</si>
  <si>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</si>
  <si>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</si>
  <si>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</si>
  <si>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</si>
  <si>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</si>
  <si>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</si>
  <si>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</si>
  <si>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</si>
  <si>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</si>
  <si>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</si>
  <si>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</si>
  <si>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</si>
  <si>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</si>
  <si>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</si>
  <si>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</si>
  <si>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</si>
  <si>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</si>
  <si>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</si>
  <si>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</si>
  <si>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</si>
  <si>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</si>
  <si>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</si>
  <si>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</si>
  <si>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</si>
  <si>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</si>
  <si>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</si>
  <si>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</si>
  <si>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</si>
  <si>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</si>
  <si>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</si>
  <si>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</si>
  <si>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</si>
  <si>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</si>
  <si>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</si>
  <si>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</si>
  <si>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</si>
  <si>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</si>
  <si>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</si>
  <si>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</si>
  <si>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</si>
  <si>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</si>
  <si>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</si>
  <si>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</si>
  <si>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</si>
  <si>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</si>
  <si>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</si>
  <si>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</si>
  <si>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</si>
  <si>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</si>
  <si>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</si>
  <si>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</si>
  <si>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</si>
  <si>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</si>
  <si>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</si>
  <si>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</si>
  <si>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</si>
  <si>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</si>
  <si>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</si>
  <si>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</si>
  <si>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</si>
  <si>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</si>
  <si>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</si>
  <si>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</si>
  <si>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</si>
  <si>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</si>
  <si>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</si>
  <si>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</si>
  <si>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</si>
  <si>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</si>
  <si>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</si>
  <si>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</si>
  <si>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</si>
  <si>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</si>
  <si>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</si>
  <si>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</si>
  <si>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</si>
  <si>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</si>
  <si>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</si>
  <si>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</si>
  <si>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</si>
  <si>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</si>
  <si>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</si>
  <si>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</si>
  <si>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</si>
  <si>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</si>
  <si>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</si>
  <si>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</si>
  <si>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</si>
  <si>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</si>
  <si>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</si>
  <si>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</si>
  <si>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</si>
  <si>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</si>
  <si>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</si>
  <si>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</si>
  <si>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</si>
  <si>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</si>
  <si>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</si>
  <si>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</si>
  <si>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</si>
  <si>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</si>
  <si>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</si>
  <si>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</si>
  <si>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</si>
  <si>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</si>
  <si>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</si>
  <si>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</si>
  <si>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</si>
  <si>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</si>
  <si>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</si>
  <si>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</si>
  <si>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</si>
  <si>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</si>
  <si>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</si>
  <si>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</si>
  <si>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</si>
  <si>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</si>
  <si>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</si>
  <si>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</si>
  <si>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</si>
  <si>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</si>
  <si>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</si>
  <si>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</si>
  <si>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</si>
  <si>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</si>
  <si>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</si>
  <si>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</si>
  <si>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</si>
  <si>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</si>
  <si>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</si>
  <si>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</si>
  <si>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</si>
  <si>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</si>
  <si>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</si>
  <si>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</si>
  <si>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</si>
  <si>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</si>
  <si>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</si>
  <si>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</si>
  <si>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</si>
  <si>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</si>
  <si>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</si>
  <si>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</si>
  <si>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</si>
  <si>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</si>
  <si>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</si>
  <si>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</si>
  <si>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</si>
  <si>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</si>
  <si>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</si>
  <si>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</si>
  <si>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</si>
  <si>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</si>
  <si>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</si>
  <si>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</si>
  <si>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</si>
  <si>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</si>
  <si>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</si>
  <si>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</si>
  <si>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</si>
  <si>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</si>
  <si>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</si>
  <si>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</si>
  <si>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</si>
  <si>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</si>
  <si>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</si>
  <si>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</si>
  <si>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</si>
  <si>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</si>
  <si>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</si>
  <si>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</si>
  <si>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</si>
  <si>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</si>
  <si>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</si>
  <si>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</si>
  <si>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</si>
  <si>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</si>
  <si>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</si>
  <si>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</si>
  <si>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</si>
  <si>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</si>
  <si>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</si>
  <si>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</si>
  <si>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</si>
  <si>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</si>
  <si>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</si>
  <si>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</si>
  <si>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</si>
  <si>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</si>
  <si>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</si>
  <si>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</si>
  <si>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</si>
  <si>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</si>
  <si>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</si>
  <si>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</si>
  <si>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</si>
  <si>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</si>
  <si>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</si>
  <si>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</si>
  <si>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</si>
  <si>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</si>
  <si>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</si>
  <si>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</si>
  <si>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</si>
  <si>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</si>
  <si>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</si>
  <si>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</si>
  <si>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</si>
  <si>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</si>
  <si>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</si>
  <si>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</si>
  <si>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</si>
  <si>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</si>
  <si>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</si>
  <si>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</si>
  <si>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</si>
  <si>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</si>
  <si>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</si>
  <si>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</si>
  <si>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</si>
  <si>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</si>
  <si>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</si>
  <si>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</si>
  <si>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</si>
  <si>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</si>
  <si>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</si>
  <si>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</si>
  <si>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</si>
  <si>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</si>
  <si>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</si>
  <si>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</si>
  <si>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</si>
  <si>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</si>
  <si>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</si>
  <si>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</si>
  <si>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</si>
  <si>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</si>
  <si>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</si>
  <si>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</si>
  <si>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</si>
  <si>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</si>
  <si>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</si>
  <si>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</si>
  <si>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</si>
  <si>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</si>
  <si>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</si>
  <si>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</si>
  <si>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</si>
  <si>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</si>
  <si>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</si>
  <si>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</si>
  <si>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</si>
  <si>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</si>
  <si>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</si>
  <si>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</si>
  <si>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</si>
  <si>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</si>
  <si>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</si>
  <si>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</si>
  <si>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</si>
  <si>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</si>
  <si>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</si>
  <si>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</si>
  <si>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</si>
  <si>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</si>
  <si>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</si>
  <si>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</si>
  <si>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</si>
  <si>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</si>
  <si>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</si>
  <si>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</si>
  <si>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</si>
  <si>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</si>
  <si>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</si>
  <si>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</si>
  <si>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</si>
  <si>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</si>
  <si>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</si>
  <si>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</si>
  <si>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</si>
  <si>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</si>
  <si>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</si>
  <si>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</si>
  <si>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</si>
  <si>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</si>
  <si>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</si>
  <si>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</si>
  <si>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</si>
  <si>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</si>
  <si>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</si>
  <si>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</si>
  <si>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</si>
  <si>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</si>
  <si>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</si>
  <si>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</si>
  <si>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</si>
  <si>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</si>
  <si>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</si>
  <si>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</si>
  <si>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</si>
  <si>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</si>
  <si>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</si>
  <si>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</si>
  <si>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</si>
  <si>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</si>
  <si>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</si>
  <si>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</si>
  <si>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</si>
  <si>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</si>
  <si>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</si>
  <si>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</si>
  <si>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</si>
  <si>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</si>
  <si>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</si>
  <si>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</si>
  <si>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</si>
  <si>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</si>
  <si>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</si>
  <si>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</si>
  <si>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</si>
  <si>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</si>
  <si>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</si>
  <si>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</si>
  <si>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</si>
  <si>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</si>
  <si>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</si>
  <si>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</si>
  <si>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</si>
  <si>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</si>
  <si>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</si>
  <si>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</si>
  <si>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</si>
  <si>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</si>
  <si>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</si>
  <si>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</si>
  <si>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</si>
  <si>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</si>
  <si>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</si>
  <si>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</si>
  <si>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</si>
  <si>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</si>
  <si>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</si>
  <si>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</si>
  <si>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</si>
  <si>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</si>
  <si>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</si>
  <si>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</si>
  <si>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</si>
  <si>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</si>
  <si>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</si>
  <si>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</si>
  <si>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</si>
  <si>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</si>
  <si>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</si>
  <si>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</si>
  <si>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</si>
  <si>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</si>
  <si>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</si>
  <si>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</si>
  <si>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</si>
  <si>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</si>
  <si>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</si>
  <si>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</si>
  <si>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</si>
  <si>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</si>
  <si>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</si>
  <si>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</si>
  <si>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</si>
  <si>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</si>
  <si>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</si>
  <si>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</si>
  <si>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</si>
  <si>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</si>
  <si>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</si>
  <si>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</si>
  <si>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</si>
  <si>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</si>
  <si>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</si>
  <si>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</si>
  <si>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</si>
  <si>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</si>
  <si>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</si>
  <si>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</si>
  <si>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</si>
  <si>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</si>
  <si>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</si>
  <si>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</si>
  <si>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</si>
  <si>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</si>
  <si>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</si>
  <si>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</si>
  <si>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</si>
  <si>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</si>
  <si>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</si>
  <si>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</si>
  <si>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</si>
  <si>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</si>
  <si>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</si>
  <si>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</si>
  <si>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</si>
  <si>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</si>
  <si>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</si>
  <si>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</si>
  <si>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</si>
  <si>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</si>
  <si>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</si>
  <si>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</si>
  <si>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</si>
  <si>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</si>
  <si>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</si>
  <si>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</si>
  <si>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</si>
  <si>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</si>
  <si>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</si>
  <si>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</si>
  <si>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</si>
  <si>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</si>
  <si>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</si>
  <si>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</si>
  <si>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</si>
  <si>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</si>
  <si>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</si>
  <si>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</si>
  <si>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</si>
  <si>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</si>
  <si>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</si>
  <si>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</si>
  <si>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</si>
  <si>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</si>
  <si>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</si>
  <si>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</si>
  <si>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</si>
  <si>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</si>
  <si>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</si>
  <si>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</si>
  <si>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</si>
  <si>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</si>
  <si>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</si>
  <si>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</si>
  <si>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</si>
  <si>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</si>
  <si>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</si>
  <si>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</si>
  <si>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</si>
  <si>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</si>
  <si>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</si>
  <si>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</si>
  <si>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</si>
  <si>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</si>
  <si>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</si>
  <si>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</si>
  <si>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</si>
  <si>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</si>
  <si>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</si>
  <si>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</si>
  <si>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</si>
  <si>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</si>
  <si>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</si>
  <si>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</si>
  <si>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</si>
  <si>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</si>
  <si>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</si>
  <si>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</si>
  <si>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</si>
  <si>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</si>
  <si>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</si>
  <si>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</si>
  <si>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</si>
  <si>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</si>
  <si>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</si>
  <si>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</si>
  <si>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</si>
  <si>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</si>
  <si>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</si>
  <si>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</si>
  <si>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</si>
  <si>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</si>
  <si>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</si>
  <si>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</si>
  <si>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</si>
  <si>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</si>
  <si>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</si>
  <si>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</si>
  <si>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</si>
  <si>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</si>
  <si>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</si>
  <si>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</si>
  <si>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</si>
  <si>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</si>
  <si>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</si>
  <si>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</si>
  <si>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</si>
  <si>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</si>
  <si>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</si>
  <si>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</si>
  <si>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</si>
  <si>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</si>
  <si>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</si>
  <si>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</si>
  <si>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</si>
  <si>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</si>
  <si>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</si>
  <si>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</si>
  <si>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</si>
  <si>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</si>
  <si>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</si>
  <si>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</si>
  <si>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</si>
  <si>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</si>
  <si>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</si>
  <si>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</si>
  <si>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</si>
  <si>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</si>
  <si>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</si>
  <si>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</si>
  <si>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</si>
  <si>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</si>
  <si>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</si>
  <si>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</si>
  <si>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</si>
  <si>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</si>
  <si>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</si>
  <si>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</si>
  <si>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</si>
  <si>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</si>
  <si>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</si>
  <si>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</si>
  <si>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</si>
  <si>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</si>
  <si>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</si>
  <si>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</si>
  <si>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</si>
  <si>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</si>
  <si>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</si>
  <si>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</si>
  <si>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</si>
  <si>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</si>
  <si>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</si>
  <si>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</si>
  <si>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</si>
  <si>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</si>
  <si>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</si>
  <si>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</si>
  <si>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</si>
  <si>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</si>
  <si>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</si>
  <si>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</si>
  <si>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</si>
  <si>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</si>
  <si>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</si>
  <si>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</si>
  <si>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</si>
  <si>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</si>
  <si>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</si>
  <si>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</si>
  <si>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</si>
  <si>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</si>
  <si>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</si>
  <si>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</si>
  <si>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</si>
  <si>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</si>
  <si>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</si>
  <si>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</si>
  <si>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</si>
  <si>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</si>
  <si>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</si>
  <si>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</si>
  <si>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</si>
  <si>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</si>
  <si>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</si>
  <si>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</si>
  <si>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</si>
  <si>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</si>
  <si>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</si>
  <si>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</si>
  <si>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</si>
  <si>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</si>
  <si>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</si>
  <si>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</si>
  <si>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</si>
  <si>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</si>
  <si>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</si>
  <si>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</si>
  <si>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</si>
  <si>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</si>
  <si>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</si>
  <si>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</si>
  <si>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</si>
  <si>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</si>
  <si>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</si>
  <si>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</si>
  <si>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</si>
  <si>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</si>
  <si>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</si>
  <si>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</si>
  <si>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</si>
  <si>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</si>
  <si>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</si>
  <si>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</si>
  <si>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</si>
  <si>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</si>
  <si>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</si>
  <si>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</si>
  <si>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</si>
  <si>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</si>
  <si>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</si>
  <si>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</si>
  <si>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</si>
  <si>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</si>
  <si>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</si>
  <si>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</si>
  <si>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</si>
  <si>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</si>
  <si>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</si>
  <si>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</si>
  <si>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</si>
  <si>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</si>
  <si>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</si>
  <si>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</si>
  <si>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</si>
  <si>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</si>
  <si>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</si>
  <si>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</si>
  <si>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</si>
  <si>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</si>
  <si>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</si>
  <si>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</si>
  <si>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</si>
  <si>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</si>
  <si>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</si>
  <si>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</si>
  <si>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</si>
  <si>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</si>
  <si>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</si>
  <si>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</si>
  <si>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</si>
  <si>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</si>
  <si>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</si>
  <si>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</si>
  <si>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</si>
  <si>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</si>
  <si>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</si>
  <si>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</si>
  <si>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</si>
  <si>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</si>
  <si>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</si>
  <si>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</si>
  <si>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</si>
  <si>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</si>
  <si>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</si>
  <si>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</si>
  <si>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</si>
  <si>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</si>
  <si>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</si>
  <si>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</si>
  <si>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</si>
  <si>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</si>
  <si>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</si>
  <si>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</si>
  <si>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</si>
  <si>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</si>
  <si>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</si>
  <si>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</si>
  <si>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</si>
  <si>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</si>
  <si>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</si>
  <si>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</si>
  <si>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</si>
  <si>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</si>
  <si>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</si>
  <si>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</si>
  <si>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</si>
  <si>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</si>
  <si>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</si>
  <si>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</si>
  <si>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</si>
  <si>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</si>
  <si>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</si>
  <si>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</si>
  <si>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</si>
  <si>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</si>
  <si>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</si>
  <si>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</si>
  <si>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</si>
  <si>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</si>
  <si>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</si>
  <si>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</si>
  <si>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</si>
  <si>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</si>
  <si>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</si>
  <si>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</si>
  <si>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</si>
  <si>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</si>
  <si>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</si>
  <si>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</si>
  <si>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</si>
  <si>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</si>
  <si>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</si>
  <si>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</si>
  <si>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</si>
  <si>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</si>
  <si>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</si>
  <si>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</si>
  <si>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</si>
  <si>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</si>
  <si>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</si>
  <si>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</si>
  <si>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</si>
  <si>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</si>
  <si>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</si>
  <si>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</si>
  <si>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</si>
  <si>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</si>
  <si>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</si>
  <si>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</si>
  <si>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</si>
  <si>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</si>
  <si>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</si>
  <si>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</si>
  <si>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</si>
  <si>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</si>
  <si>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</si>
  <si>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</si>
  <si>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</si>
  <si>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</si>
  <si>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</si>
  <si>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</si>
  <si>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</si>
  <si>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</si>
  <si>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</si>
  <si>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</si>
  <si>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</si>
  <si>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</si>
  <si>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</si>
  <si>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</si>
  <si>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</si>
  <si>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</si>
  <si>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</si>
  <si>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</si>
  <si>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</si>
  <si>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</si>
  <si>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</si>
  <si>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</si>
  <si>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</si>
  <si>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</si>
  <si>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</si>
  <si>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</si>
  <si>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</si>
  <si>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</si>
  <si>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</si>
  <si>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</si>
  <si>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</si>
  <si>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</si>
  <si>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</si>
  <si>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</si>
  <si>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</si>
  <si>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</si>
  <si>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</si>
  <si>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</si>
  <si>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</si>
  <si>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</si>
  <si>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</si>
  <si>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</si>
  <si>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</si>
  <si>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</si>
  <si>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</si>
  <si>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</si>
  <si>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</si>
  <si>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</si>
  <si>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</si>
  <si>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</si>
  <si>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</si>
  <si>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</si>
  <si>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</si>
  <si>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</si>
  <si>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</si>
  <si>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</si>
  <si>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</si>
  <si>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</si>
  <si>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</si>
  <si>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</si>
  <si>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</si>
  <si>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</si>
  <si>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</si>
  <si>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</si>
  <si>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</si>
  <si>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</si>
  <si>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</si>
  <si>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</si>
  <si>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</si>
  <si>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</si>
  <si>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</si>
  <si>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</si>
  <si>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</si>
  <si>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</si>
  <si>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</si>
  <si>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</si>
  <si>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</si>
  <si>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</si>
  <si>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</si>
  <si>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</si>
  <si>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</si>
  <si>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</si>
  <si>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</si>
  <si>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</si>
  <si>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</si>
  <si>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</si>
  <si>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</si>
  <si>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</si>
  <si>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</si>
  <si>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</si>
  <si>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</si>
  <si>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</si>
  <si>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</si>
  <si>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</si>
  <si>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</si>
  <si>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</si>
  <si>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</si>
  <si>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</si>
  <si>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</si>
  <si>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</si>
  <si>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</si>
  <si>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</si>
  <si>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</si>
  <si>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</si>
  <si>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</si>
  <si>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</si>
  <si>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</si>
  <si>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</si>
  <si>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</si>
  <si>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</si>
  <si>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</si>
  <si>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</si>
  <si>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</si>
  <si>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</si>
  <si>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</si>
  <si>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</si>
  <si>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</si>
  <si>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</si>
  <si>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</si>
  <si>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</si>
  <si>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</si>
  <si>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</si>
  <si>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</si>
  <si>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</si>
  <si>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</si>
  <si>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</si>
  <si>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</si>
  <si>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</si>
  <si>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</si>
  <si>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</si>
  <si>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</si>
  <si>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</si>
  <si>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</si>
  <si>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</si>
  <si>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</si>
  <si>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</si>
  <si>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</si>
  <si>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</si>
  <si>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</si>
  <si>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</si>
  <si>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</si>
  <si>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</si>
  <si>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</si>
  <si>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</si>
  <si>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</si>
  <si>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</si>
  <si>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</si>
  <si>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</si>
  <si>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</si>
  <si>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</si>
  <si>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</si>
  <si>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</si>
  <si>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</si>
  <si>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</si>
  <si>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</si>
  <si>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</si>
  <si>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</si>
  <si>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</si>
  <si>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</si>
  <si>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</si>
  <si>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</si>
  <si>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</si>
  <si>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</si>
  <si>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</si>
  <si>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</si>
  <si>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</si>
  <si>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</si>
  <si>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</si>
  <si>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</si>
  <si>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</si>
  <si>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</si>
  <si>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</si>
  <si>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</si>
  <si>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</si>
  <si>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</si>
  <si>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</si>
  <si>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</si>
  <si>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</si>
  <si>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</si>
  <si>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</si>
  <si>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</si>
  <si>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</si>
  <si>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</si>
  <si>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</si>
  <si>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</si>
  <si>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</si>
  <si>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</si>
  <si>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</si>
  <si>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</si>
  <si>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</si>
  <si>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</si>
  <si>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</si>
  <si>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</si>
  <si>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</si>
  <si>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</si>
  <si>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</si>
  <si>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</si>
  <si>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</si>
  <si>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</si>
  <si>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</si>
  <si>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</si>
  <si>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</si>
  <si>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</si>
  <si>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</si>
  <si>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</si>
  <si>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</si>
  <si>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</si>
  <si>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</si>
  <si>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</si>
  <si>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</si>
  <si>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</si>
  <si>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</si>
  <si>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</si>
  <si>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</si>
  <si>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</si>
  <si>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</si>
  <si>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</si>
  <si>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</si>
  <si>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</si>
  <si>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</si>
  <si>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</si>
  <si>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</si>
  <si>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</si>
  <si>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</si>
  <si>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</si>
  <si>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</si>
  <si>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</si>
  <si>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</si>
  <si>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</si>
  <si>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</si>
  <si>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</si>
  <si>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</si>
  <si>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</si>
  <si>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</si>
  <si>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</si>
  <si>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</si>
  <si>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</si>
  <si>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</si>
  <si>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</si>
  <si>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</si>
  <si>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</si>
  <si>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</si>
  <si>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</si>
  <si>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</si>
  <si>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</si>
  <si>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</si>
  <si>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</si>
  <si>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</si>
  <si>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</si>
  <si>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</si>
  <si>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</si>
  <si>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</si>
  <si>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</si>
  <si>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</si>
  <si>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</si>
  <si>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</si>
  <si>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</si>
  <si>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</si>
  <si>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</si>
  <si>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</si>
  <si>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</si>
  <si>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</si>
  <si>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</si>
  <si>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</si>
  <si>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</si>
  <si>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</si>
  <si>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</si>
  <si>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</si>
  <si>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</si>
  <si>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</si>
  <si>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</si>
  <si>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</si>
  <si>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</si>
  <si>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</si>
  <si>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</si>
  <si>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</si>
  <si>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</si>
  <si>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</si>
  <si>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</si>
  <si>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</si>
  <si>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</si>
  <si>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</si>
  <si>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</si>
  <si>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</si>
  <si>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</si>
  <si>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</si>
  <si>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</si>
  <si>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</si>
  <si>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</si>
  <si>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</si>
  <si>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</si>
  <si>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</si>
  <si>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</si>
  <si>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</si>
  <si>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</si>
  <si>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</si>
  <si>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</si>
  <si>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</si>
  <si>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</si>
  <si>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</si>
  <si>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</si>
  <si>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</si>
  <si>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</si>
  <si>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</si>
  <si>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</si>
  <si>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</si>
  <si>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</si>
  <si>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</si>
  <si>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</si>
  <si>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</si>
  <si>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</si>
  <si>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</si>
  <si>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</si>
  <si>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</si>
  <si>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</si>
  <si>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</si>
  <si>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</si>
  <si>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</si>
  <si>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</si>
  <si>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</si>
  <si>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</si>
  <si>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</si>
  <si>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</si>
  <si>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</si>
  <si>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</si>
  <si>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</si>
  <si>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</si>
  <si>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</si>
  <si>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</si>
  <si>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</si>
  <si>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</si>
  <si>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</si>
  <si>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</si>
  <si>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</si>
  <si>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</si>
  <si>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</si>
  <si>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</si>
  <si>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</si>
  <si>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</si>
  <si>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</si>
  <si>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</si>
  <si>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</si>
  <si>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</si>
  <si>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</si>
  <si>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</si>
  <si>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</si>
  <si>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</si>
  <si>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</si>
  <si>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</si>
  <si>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</si>
  <si>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</si>
  <si>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</si>
  <si>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</si>
  <si>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</si>
  <si>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</si>
  <si>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</si>
  <si>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</si>
  <si>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</si>
  <si>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</si>
  <si>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</si>
  <si>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</si>
  <si>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</si>
  <si>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</si>
  <si>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</si>
  <si>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</si>
  <si>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</si>
  <si>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</si>
  <si>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</si>
  <si>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</si>
  <si>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</si>
  <si>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</si>
  <si>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</si>
  <si>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</si>
  <si>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</si>
  <si>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</si>
  <si>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</si>
  <si>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</si>
  <si>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</si>
  <si>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</si>
  <si>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</si>
  <si>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</si>
  <si>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</si>
  <si>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</si>
  <si>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</si>
  <si>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</si>
  <si>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</si>
  <si>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</si>
  <si>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</si>
  <si>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</si>
  <si>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</si>
  <si>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</si>
  <si>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</si>
  <si>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</si>
  <si>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</si>
  <si>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</si>
  <si>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</si>
  <si>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</si>
  <si>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</si>
  <si>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</si>
  <si>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</si>
  <si>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</si>
  <si>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</si>
  <si>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</si>
  <si>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</si>
  <si>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</si>
  <si>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</si>
  <si>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</si>
  <si>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</si>
  <si>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</si>
  <si>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</si>
  <si>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</si>
  <si>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</si>
  <si>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</si>
  <si>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</si>
  <si>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</si>
  <si>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</si>
  <si>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</si>
  <si>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</si>
  <si>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</si>
  <si>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</si>
  <si>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</si>
  <si>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</si>
  <si>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</si>
  <si>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</si>
  <si>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</si>
  <si>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</si>
  <si>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</si>
  <si>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</si>
  <si>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</si>
  <si>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</si>
  <si>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</si>
  <si>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</si>
  <si>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</si>
  <si>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</si>
  <si>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</si>
  <si>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</si>
  <si>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</si>
  <si>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</si>
  <si>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</si>
  <si>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</si>
  <si>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</si>
  <si>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</si>
  <si>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</si>
  <si>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</si>
  <si>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</si>
  <si>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</si>
  <si>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</si>
  <si>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</si>
  <si>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</si>
  <si>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</si>
  <si>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</si>
  <si>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</si>
  <si>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</si>
  <si>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</si>
  <si>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</si>
  <si>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</si>
  <si>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</si>
  <si>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</si>
  <si>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</si>
  <si>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</si>
  <si>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</si>
  <si>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</si>
  <si>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</si>
  <si>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</si>
  <si>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</si>
  <si>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</si>
  <si>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</si>
  <si>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</si>
  <si>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</si>
  <si>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</si>
  <si>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</si>
  <si>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</si>
  <si>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</si>
  <si>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</si>
  <si>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</si>
  <si>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</si>
  <si>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</si>
  <si>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</si>
  <si>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</si>
  <si>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</si>
  <si>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</si>
  <si>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</si>
  <si>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</si>
  <si>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</si>
  <si>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</si>
  <si>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</si>
  <si>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</si>
  <si>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</si>
  <si>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</si>
  <si>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</si>
  <si>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</si>
  <si>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</si>
  <si>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</si>
  <si>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</si>
  <si>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</si>
  <si>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</si>
  <si>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</si>
  <si>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</si>
  <si>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</si>
  <si>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</si>
  <si>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</si>
  <si>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</si>
  <si>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</si>
  <si>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</si>
  <si>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</si>
  <si>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</si>
  <si>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</si>
  <si>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</si>
  <si>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</si>
  <si>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</si>
  <si>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</si>
  <si>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</si>
  <si>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</si>
  <si>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</si>
  <si>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</si>
  <si>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</si>
  <si>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</si>
  <si>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</si>
  <si>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</si>
  <si>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</si>
  <si>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</si>
  <si>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</si>
  <si>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</si>
  <si>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</si>
  <si>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</si>
  <si>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</si>
  <si>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</si>
  <si>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</si>
  <si>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</si>
  <si>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</si>
  <si>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</si>
  <si>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</si>
  <si>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</si>
  <si>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</si>
  <si>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</si>
  <si>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</si>
  <si>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</si>
  <si>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</si>
  <si>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</si>
  <si>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</si>
  <si>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</si>
  <si>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</si>
  <si>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</si>
  <si>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</si>
  <si>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</si>
  <si>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</si>
  <si>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</si>
  <si>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</si>
  <si>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</si>
  <si>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</si>
  <si>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</si>
  <si>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</si>
  <si>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</si>
  <si>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</si>
  <si>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</si>
  <si>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</si>
  <si>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</si>
  <si>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</si>
  <si>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</si>
  <si>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</si>
  <si>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</si>
  <si>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</si>
  <si>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</si>
  <si>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</si>
  <si>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</si>
  <si>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</si>
  <si>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</si>
  <si>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</si>
  <si>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</si>
  <si>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</si>
  <si>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</si>
  <si>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</si>
  <si>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</si>
  <si>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</si>
  <si>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</si>
  <si>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</si>
  <si>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</si>
  <si>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</si>
  <si>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</si>
  <si>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</si>
  <si>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</si>
  <si>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</si>
  <si>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</si>
  <si>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</si>
  <si>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</si>
  <si>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</si>
  <si>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</si>
  <si>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</si>
  <si>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</si>
  <si>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</si>
  <si>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</si>
  <si>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</si>
  <si>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</si>
  <si>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</si>
  <si>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</si>
  <si>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</si>
  <si>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</si>
  <si>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</si>
  <si>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</si>
  <si>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</si>
  <si>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</si>
  <si>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</si>
  <si>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</si>
  <si>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</si>
  <si>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</si>
  <si>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</si>
  <si>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</si>
  <si>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</si>
  <si>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</si>
  <si>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</si>
  <si>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</si>
  <si>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</si>
  <si>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</si>
  <si>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</si>
  <si>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</si>
  <si>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</si>
  <si>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</si>
  <si>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</si>
  <si>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</si>
  <si>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</si>
  <si>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</si>
  <si>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</si>
  <si>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</si>
  <si>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</si>
  <si>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</si>
  <si>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</si>
  <si>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</si>
  <si>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</si>
  <si>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</si>
  <si>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</si>
  <si>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</si>
  <si>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</si>
  <si>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</si>
  <si>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</si>
  <si>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</si>
  <si>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</si>
  <si>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</si>
  <si>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</si>
  <si>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</si>
  <si>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</si>
  <si>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</si>
  <si>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</si>
  <si>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</si>
  <si>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</si>
  <si>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</si>
  <si>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</si>
  <si>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</si>
  <si>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</si>
  <si>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</si>
  <si>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</si>
  <si>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</si>
  <si>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</si>
  <si>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</si>
  <si>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</si>
  <si>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</si>
  <si>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</si>
  <si>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</si>
  <si>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</si>
  <si>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</si>
  <si>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</si>
  <si>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</si>
  <si>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</si>
  <si>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</si>
  <si>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</si>
  <si>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</si>
  <si>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</si>
  <si>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</si>
  <si>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</si>
  <si>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</si>
  <si>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</si>
  <si>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</si>
  <si>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</si>
  <si>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</si>
  <si>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</si>
  <si>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</si>
  <si>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</si>
  <si>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</si>
  <si>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</si>
  <si>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</si>
  <si>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</si>
  <si>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</si>
  <si>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</si>
  <si>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</si>
  <si>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</si>
  <si>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</si>
  <si>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</si>
  <si>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</si>
  <si>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</si>
  <si>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</si>
  <si>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</si>
  <si>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</si>
  <si>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</si>
  <si>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</si>
  <si>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</si>
  <si>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</si>
  <si>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</si>
  <si>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</si>
  <si>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</si>
  <si>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</si>
  <si>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</si>
  <si>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</si>
  <si>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</si>
  <si>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</si>
  <si>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</si>
  <si>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</si>
  <si>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</si>
  <si>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</si>
  <si>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</si>
  <si>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</si>
  <si>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</si>
  <si>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</si>
  <si>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</si>
  <si>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</si>
  <si>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</si>
  <si>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</si>
  <si>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</si>
  <si>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</si>
  <si>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</si>
  <si>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</si>
  <si>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</si>
  <si>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</si>
  <si>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</si>
  <si>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</si>
  <si>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</si>
  <si>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</si>
  <si>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</si>
  <si>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</si>
  <si>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</si>
  <si>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</si>
  <si>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</si>
  <si>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</si>
  <si>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</si>
  <si>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</si>
  <si>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</si>
  <si>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</si>
  <si>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</si>
  <si>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</si>
  <si>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</si>
  <si>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</si>
  <si>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</si>
  <si>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</si>
  <si>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</si>
  <si>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</si>
  <si>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</si>
  <si>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</si>
  <si>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</si>
  <si>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</si>
  <si>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</si>
  <si>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</si>
  <si>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</si>
  <si>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</si>
  <si>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</si>
  <si>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</si>
  <si>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</si>
  <si>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</si>
  <si>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</si>
  <si>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</si>
  <si>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</si>
  <si>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</si>
  <si>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</si>
  <si>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</si>
  <si>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</si>
  <si>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</si>
  <si>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</si>
  <si>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</si>
  <si>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</si>
  <si>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</si>
  <si>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</si>
  <si>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</si>
  <si>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</si>
  <si>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</si>
  <si>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</si>
  <si>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</si>
  <si>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</si>
  <si>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</si>
  <si>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</si>
  <si>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</si>
  <si>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</si>
  <si>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</si>
  <si>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</si>
  <si>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</si>
  <si>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</si>
  <si>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</si>
  <si>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</si>
  <si>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</si>
  <si>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</si>
  <si>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</si>
  <si>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</si>
  <si>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</si>
  <si>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</si>
  <si>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</si>
  <si>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</si>
  <si>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</si>
  <si>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</si>
  <si>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</si>
  <si>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</si>
  <si>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</si>
  <si>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</si>
  <si>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</si>
  <si>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</si>
  <si>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</si>
  <si>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</si>
  <si>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</si>
  <si>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</si>
  <si>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</si>
  <si>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</si>
  <si>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</si>
  <si>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</si>
  <si>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</si>
  <si>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</si>
  <si>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</si>
  <si>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</si>
  <si>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</si>
  <si>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</si>
  <si>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</si>
  <si>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</si>
  <si>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</si>
  <si>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</si>
  <si>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</si>
  <si>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</si>
  <si>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</si>
  <si>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</si>
  <si>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</si>
  <si>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</si>
  <si>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</si>
  <si>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</si>
  <si>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</si>
  <si>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</si>
  <si>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</si>
  <si>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</si>
  <si>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</si>
  <si>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</si>
  <si>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</si>
  <si>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</si>
  <si>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</si>
  <si>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</si>
  <si>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</si>
  <si>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</si>
  <si>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</si>
  <si>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</si>
  <si>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</si>
  <si>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</si>
  <si>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</si>
  <si>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</si>
  <si>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</si>
  <si>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</si>
  <si>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</si>
  <si>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</si>
  <si>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</si>
  <si>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</si>
  <si>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</si>
  <si>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</si>
  <si>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</si>
  <si>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</si>
  <si>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</si>
  <si>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</si>
  <si>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</si>
  <si>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</si>
  <si>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</si>
  <si>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</si>
  <si>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</si>
  <si>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</si>
  <si>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</si>
  <si>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</si>
  <si>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</si>
  <si>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</si>
  <si>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</si>
  <si>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</si>
  <si>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</si>
  <si>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</si>
  <si>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</si>
  <si>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</si>
  <si>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</si>
  <si>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</si>
  <si>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</si>
  <si>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</si>
  <si>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</si>
  <si>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</si>
  <si>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</si>
  <si>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</si>
  <si>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</si>
  <si>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</si>
  <si>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</si>
  <si>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</si>
  <si>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</si>
  <si>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</si>
  <si>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</si>
  <si>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</si>
  <si>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</si>
  <si>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</si>
  <si>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</si>
  <si>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</si>
  <si>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</si>
  <si>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</si>
  <si>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</si>
  <si>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</si>
  <si>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</si>
  <si>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</si>
  <si>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</si>
  <si>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</si>
  <si>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</si>
  <si>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</si>
  <si>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</si>
  <si>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</si>
  <si>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</si>
  <si>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</si>
  <si>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</si>
  <si>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</si>
  <si>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</si>
  <si>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</si>
  <si>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</si>
  <si>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</si>
  <si>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</si>
  <si>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</si>
  <si>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</si>
  <si>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</si>
  <si>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</si>
  <si>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</si>
  <si>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</si>
  <si>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</si>
  <si>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</si>
  <si>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</si>
  <si>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</si>
  <si>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</si>
  <si>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</si>
  <si>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</si>
  <si>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</si>
  <si>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</si>
  <si>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</si>
  <si>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</si>
  <si>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</si>
  <si>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</si>
  <si>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</si>
  <si>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</si>
  <si>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</si>
  <si>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</si>
  <si>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</si>
  <si>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</si>
  <si>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</si>
  <si>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</si>
  <si>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</si>
  <si>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</si>
  <si>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</si>
  <si>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</si>
  <si>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</si>
  <si>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</si>
  <si>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</si>
  <si>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</si>
  <si>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</si>
  <si>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</si>
  <si>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</si>
  <si>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</si>
  <si>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</si>
  <si>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</si>
  <si>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</si>
  <si>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</si>
  <si>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</si>
  <si>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</si>
  <si>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</si>
  <si>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</si>
  <si>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</si>
  <si>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</si>
  <si>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</si>
  <si>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</si>
  <si>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</si>
  <si>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</si>
  <si>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</si>
  <si>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</si>
  <si>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</si>
  <si>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</si>
  <si>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</si>
  <si>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</si>
  <si>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</si>
  <si>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</si>
  <si>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</si>
  <si>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</si>
  <si>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</si>
  <si>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</si>
  <si>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</si>
  <si>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</si>
  <si>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</si>
  <si>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</si>
  <si>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</si>
  <si>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</si>
  <si>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</si>
  <si>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</si>
  <si>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</si>
  <si>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</si>
  <si>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</si>
  <si>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</si>
  <si>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</si>
  <si>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</si>
  <si>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</si>
  <si>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</si>
  <si>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</si>
  <si>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</si>
  <si>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</si>
  <si>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</si>
  <si>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</si>
  <si>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</si>
  <si>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</si>
  <si>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</si>
  <si>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</si>
  <si>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</si>
  <si>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</si>
  <si>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</si>
  <si>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</si>
  <si>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</si>
  <si>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</si>
  <si>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</si>
  <si>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</si>
  <si>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</si>
  <si>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</si>
  <si>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</si>
  <si>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</si>
  <si>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</si>
  <si>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</si>
  <si>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</si>
  <si>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</si>
  <si>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</si>
  <si>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</si>
  <si>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</si>
  <si>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</si>
  <si>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</si>
  <si>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</si>
  <si>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</si>
  <si>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</si>
  <si>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</si>
  <si>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</si>
  <si>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</si>
  <si>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</si>
  <si>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</si>
  <si>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</si>
  <si>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</si>
  <si>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</si>
  <si>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</si>
  <si>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</si>
  <si>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</si>
  <si>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</si>
  <si>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</si>
  <si>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</si>
  <si>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</si>
  <si>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</si>
  <si>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</si>
  <si>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</si>
  <si>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</si>
  <si>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</si>
  <si>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</si>
  <si>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</si>
  <si>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</si>
  <si>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</si>
  <si>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</si>
  <si>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</si>
  <si>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</si>
  <si>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</si>
  <si>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</si>
  <si>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</si>
  <si>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</si>
  <si>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</si>
  <si>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</si>
  <si>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</si>
  <si>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</si>
  <si>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</si>
  <si>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</si>
  <si>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</si>
  <si>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</si>
  <si>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</si>
  <si>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</si>
  <si>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بدهی به داریوش 27/1/98</t>
  </si>
  <si>
    <t>27/1/1398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</si>
</sst>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M31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506551609.8590759</v>
      </c>
      <c r="M21" s="168" t="s">
        <v>4301</v>
      </c>
      <c r="N21" s="113">
        <f t="shared" ref="N21:N26" si="9">O21*P21</f>
        <v>16213784.299999999</v>
      </c>
      <c r="O21" s="99">
        <v>82429</v>
      </c>
      <c r="P21" s="186">
        <f>P58</f>
        <v>196.7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99641640.300000012</v>
      </c>
      <c r="O22" s="99">
        <v>25521</v>
      </c>
      <c r="P22" s="186">
        <f>P46</f>
        <v>3904.3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1186437.5999999999</v>
      </c>
      <c r="O23" s="99">
        <v>8808</v>
      </c>
      <c r="P23" s="186">
        <f>P48</f>
        <v>134.69999999999999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462717983.8590759</v>
      </c>
      <c r="G24" s="95">
        <f t="shared" si="0"/>
        <v>-182411638.47713727</v>
      </c>
      <c r="H24" s="11"/>
      <c r="I24" s="96"/>
      <c r="J24" s="96"/>
      <c r="K24" s="215"/>
      <c r="L24" s="117"/>
      <c r="M24" s="215" t="s">
        <v>4410</v>
      </c>
      <c r="N24" s="113">
        <f t="shared" si="9"/>
        <v>99568781.600000009</v>
      </c>
      <c r="O24" s="99">
        <v>154706</v>
      </c>
      <c r="P24" s="186">
        <f>P51</f>
        <v>643.6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92832426.399999991</v>
      </c>
      <c r="O25" s="99">
        <v>20491</v>
      </c>
      <c r="P25" s="186">
        <f>P52</f>
        <v>4530.3999999999996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11368332</v>
      </c>
      <c r="O26" s="99">
        <v>1828</v>
      </c>
      <c r="P26" s="99">
        <f>P50</f>
        <v>6219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6511293</v>
      </c>
      <c r="O29" s="69">
        <v>1047</v>
      </c>
      <c r="P29" s="99">
        <f>P50</f>
        <v>6219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4446997.7</v>
      </c>
      <c r="O30" s="69">
        <v>1139</v>
      </c>
      <c r="P30" s="99">
        <f>P46</f>
        <v>3904.3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619786.80000000005</v>
      </c>
      <c r="O31" s="69">
        <v>963</v>
      </c>
      <c r="P31" s="99">
        <f>P51</f>
        <v>643.6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656908</v>
      </c>
      <c r="O32" s="69">
        <v>145</v>
      </c>
      <c r="P32" s="99">
        <f>P52</f>
        <v>4530.3999999999996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24721059.299999997</v>
      </c>
      <c r="O33" s="69">
        <v>125679</v>
      </c>
      <c r="P33" s="99">
        <f>P58</f>
        <v>196.7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-506551609.8590759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14430000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5007</v>
      </c>
      <c r="L43" s="117">
        <v>-120000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124921982.80000001</v>
      </c>
      <c r="O46" s="99">
        <v>31996</v>
      </c>
      <c r="P46" s="99">
        <v>3904.3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905000</v>
      </c>
      <c r="O47" s="69">
        <v>2000</v>
      </c>
      <c r="P47" s="69">
        <v>452.5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119613.59999999999</v>
      </c>
      <c r="O48" s="69">
        <v>888</v>
      </c>
      <c r="P48" s="69">
        <v>134.69999999999999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61935</v>
      </c>
      <c r="O49" s="69">
        <v>50</v>
      </c>
      <c r="P49" s="69">
        <v>1238.7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206707122</v>
      </c>
      <c r="O50" s="69">
        <v>33238</v>
      </c>
      <c r="P50" s="69">
        <v>6219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68759006</v>
      </c>
      <c r="O51" s="69">
        <v>106835</v>
      </c>
      <c r="P51" s="69">
        <v>643.6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37058672</v>
      </c>
      <c r="O52" s="69">
        <v>8180</v>
      </c>
      <c r="P52" s="69">
        <v>4530.3999999999996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16715959.199999999</v>
      </c>
      <c r="O53" s="69">
        <v>2913</v>
      </c>
      <c r="P53" s="69">
        <v>5738.4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4694040</v>
      </c>
      <c r="O54" s="69">
        <v>5100</v>
      </c>
      <c r="P54" s="69">
        <v>920.4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2499328.4</v>
      </c>
      <c r="O55" s="69">
        <v>6997</v>
      </c>
      <c r="P55" s="69">
        <v>357.2</v>
      </c>
      <c r="Q55" s="169">
        <f>SUM(N21:N26)-SUM(Q20:Q54)</f>
        <v>44464285.199999988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264384.40000000002</v>
      </c>
      <c r="O56" s="69">
        <v>1148</v>
      </c>
      <c r="P56" s="69">
        <v>230.3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1460250</v>
      </c>
      <c r="O57" s="69">
        <v>5500</v>
      </c>
      <c r="P57" s="69">
        <v>265.5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253819713</v>
      </c>
      <c r="O58" s="99">
        <v>1290390</v>
      </c>
      <c r="P58" s="99">
        <v>196.7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481000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-10561609.799999999</v>
      </c>
      <c r="O64" s="99">
        <v>53694</v>
      </c>
      <c r="P64" s="99">
        <f>P58</f>
        <v>196.7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-14480159.992152458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24050000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462717983.8590759</v>
      </c>
      <c r="M70" s="168"/>
      <c r="N70" s="113">
        <f>SUM(N16:N69)</f>
        <v>522538983.74877161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532717983.8590759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2149306.799999997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284192946.80000001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24453.482460599898</v>
      </c>
      <c r="G109" s="200">
        <f>P58</f>
        <v>196.7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293410000</v>
      </c>
      <c r="M109" s="217">
        <f>N21+N33+N58</f>
        <v>294754556.60000002</v>
      </c>
      <c r="N109" s="184">
        <f t="shared" ref="N109:N117" si="27">L109-M109</f>
        <v>-1344556.6000000238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773.43624376909474</v>
      </c>
      <c r="G110" s="215">
        <f>P50</f>
        <v>6219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163540000</v>
      </c>
      <c r="M110" s="1">
        <f>N26+N50+N29</f>
        <v>224586747</v>
      </c>
      <c r="N110" s="113">
        <f t="shared" si="27"/>
        <v>-61046747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1231.9750019209589</v>
      </c>
      <c r="G111" s="200">
        <f>P46</f>
        <v>3904.3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163540000</v>
      </c>
      <c r="M111" s="217">
        <f>N46+N30+N22</f>
        <v>229010620.80000001</v>
      </c>
      <c r="N111" s="184">
        <f t="shared" si="27"/>
        <v>-65470620.800000012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7473.5860783095086</v>
      </c>
      <c r="G112" s="215">
        <f>P51</f>
        <v>643.6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163540000</v>
      </c>
      <c r="M112" s="1">
        <f>N51+N24+N31</f>
        <v>168947574.40000004</v>
      </c>
      <c r="N112" s="113">
        <f t="shared" si="27"/>
        <v>-5407574.4000000358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838.2127422277988</v>
      </c>
      <c r="G113" s="200">
        <f>P53</f>
        <v>5738.4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33670000</v>
      </c>
      <c r="M113" s="217">
        <f>N53</f>
        <v>16715959.199999999</v>
      </c>
      <c r="N113" s="184">
        <f t="shared" si="27"/>
        <v>16954040.800000001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1061.7164047324741</v>
      </c>
      <c r="G114" s="215">
        <f>P52</f>
        <v>4530.3999999999996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163540000</v>
      </c>
      <c r="M114" s="1">
        <f>N52+N25</f>
        <v>129891098.39999999</v>
      </c>
      <c r="N114" s="113">
        <f t="shared" si="27"/>
        <v>33648901.600000009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9620000</v>
      </c>
      <c r="M115" s="217">
        <f>N54</f>
        <v>4694040</v>
      </c>
      <c r="N115" s="113">
        <f t="shared" si="27"/>
        <v>4925960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19240000</v>
      </c>
      <c r="M116" s="1">
        <f>N55</f>
        <v>2499328.4</v>
      </c>
      <c r="N116" s="113">
        <f t="shared" si="27"/>
        <v>16740671.6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4810000</v>
      </c>
      <c r="M117" s="217">
        <f>N47+N49+N57+N56</f>
        <v>2691569.4</v>
      </c>
      <c r="N117" s="184">
        <f t="shared" si="27"/>
        <v>2118430.6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4810000</v>
      </c>
      <c r="M120" s="1">
        <f>K120*L120</f>
        <v>38480000</v>
      </c>
      <c r="N120" s="113">
        <f>SUM(N109:N118)-M120</f>
        <v>-47361494.200000063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5005</v>
      </c>
      <c r="G125" s="129" t="s">
        <v>5006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3904.3</v>
      </c>
      <c r="H127" s="215" t="s">
        <v>4391</v>
      </c>
      <c r="I127" s="215">
        <v>3761</v>
      </c>
      <c r="J127" s="1">
        <f>I127*G127</f>
        <v>14684072.300000001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6219</v>
      </c>
      <c r="H128" s="215" t="s">
        <v>4395</v>
      </c>
      <c r="I128" s="215">
        <v>7163</v>
      </c>
      <c r="J128" s="1">
        <f>I128*G128</f>
        <v>44546697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643.6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4530.3999999999996</v>
      </c>
      <c r="H130" s="215" t="s">
        <v>4538</v>
      </c>
      <c r="I130" s="215">
        <v>130</v>
      </c>
      <c r="J130" s="1">
        <f>I130*G130</f>
        <v>588952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59819721.299999997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3904.3</v>
      </c>
      <c r="H137" s="215" t="s">
        <v>4391</v>
      </c>
      <c r="I137" s="215">
        <v>1000</v>
      </c>
      <c r="J137" s="1">
        <f>I137*G137</f>
        <v>3904300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6219</v>
      </c>
      <c r="H138" s="215" t="s">
        <v>4967</v>
      </c>
      <c r="I138" s="215">
        <v>1000</v>
      </c>
      <c r="J138" s="1">
        <f t="shared" ref="J138:J140" si="36">I138*G138</f>
        <v>6219000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196.7</v>
      </c>
      <c r="H139" s="215" t="s">
        <v>4243</v>
      </c>
      <c r="I139" s="215">
        <v>108344</v>
      </c>
      <c r="J139" s="1">
        <f t="shared" si="36"/>
        <v>21311264.799999997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4530.3999999999996</v>
      </c>
      <c r="H140" s="215" t="s">
        <v>4538</v>
      </c>
      <c r="I140" s="215">
        <v>3</v>
      </c>
      <c r="J140" s="1">
        <f t="shared" si="36"/>
        <v>13591.199999999999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31448155.999999996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74210431.399999857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717987077.39999986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141422964.39999986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106634047.06728888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523909003.55776078</v>
      </c>
      <c r="T175" s="168"/>
      <c r="U175" s="168">
        <f>$Q$173*$T$173*S175/$R$199</f>
        <v>365.1962987778503</v>
      </c>
      <c r="V175" s="95">
        <f>S175+U175</f>
        <v>523909368.75405955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506551609.8590759</v>
      </c>
      <c r="T176" s="168"/>
      <c r="U176" s="215">
        <f>$Q$173*$T$173*S176/$R$199</f>
        <v>353.09714435953765</v>
      </c>
      <c r="V176" s="95">
        <f t="shared" ref="V176:V177" si="42">S176+U176</f>
        <v>506551962.95622027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14480159.992152458</v>
      </c>
      <c r="T177" s="168"/>
      <c r="U177" s="215">
        <f>$Q$173*$T$173*S177/$R$199</f>
        <v>10.093548305020059</v>
      </c>
      <c r="V177" s="95">
        <f t="shared" si="42"/>
        <v>14480170.085700763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31005926.991010766</v>
      </c>
      <c r="T178" s="168"/>
      <c r="U178" s="215">
        <f>$Q$173*$T$173*S178/$R$199</f>
        <v>21.613008557592003</v>
      </c>
      <c r="V178" s="95">
        <f>S178+U178</f>
        <v>31005948.604019325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717987006.39999986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320811402.19999999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36956044.799999997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1075946700.3999999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357768348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51251250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43707510.057788484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304.17948055105575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8284.582495291048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1075946700.3999999</v>
      </c>
      <c r="V270" s="95">
        <f>U270-T270</f>
        <v>192847480.39999986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M102" sqref="M102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111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5004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5008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-698014035</v>
      </c>
      <c r="K99" s="215"/>
      <c r="L99" s="84"/>
      <c r="M99" s="84"/>
      <c r="N99" s="113">
        <f t="shared" si="22"/>
        <v>0</v>
      </c>
      <c r="O99" s="113">
        <f t="shared" si="23"/>
        <v>-314823372</v>
      </c>
      <c r="P99" s="113">
        <f t="shared" si="24"/>
        <v>-1012837407</v>
      </c>
    </row>
    <row r="100" spans="9:17">
      <c r="I100" s="215"/>
      <c r="J100" s="113">
        <f t="shared" si="17"/>
        <v>0</v>
      </c>
      <c r="K100" s="215"/>
      <c r="L100" s="84"/>
      <c r="M100" s="84"/>
      <c r="N100" s="113">
        <f t="shared" si="22"/>
        <v>0</v>
      </c>
      <c r="O100" s="113">
        <f t="shared" si="23"/>
        <v>0</v>
      </c>
      <c r="P100" s="113">
        <f t="shared" si="24"/>
        <v>0</v>
      </c>
    </row>
    <row r="101" spans="9:17">
      <c r="I101" s="215"/>
      <c r="J101" s="113">
        <f t="shared" si="17"/>
        <v>0</v>
      </c>
      <c r="K101" s="215"/>
      <c r="L101" s="84"/>
      <c r="M101" s="84"/>
      <c r="N101" s="113">
        <f t="shared" si="22"/>
        <v>0</v>
      </c>
      <c r="O101" s="113">
        <f t="shared" si="23"/>
        <v>0</v>
      </c>
      <c r="P101" s="113">
        <f t="shared" si="24"/>
        <v>0</v>
      </c>
    </row>
    <row r="102" spans="9:17">
      <c r="I102" s="215"/>
      <c r="J102" s="113">
        <f t="shared" si="17"/>
        <v>0</v>
      </c>
      <c r="K102" s="215"/>
      <c r="L102" s="84"/>
      <c r="M102" s="84"/>
      <c r="N102" s="113">
        <f t="shared" si="22"/>
        <v>0</v>
      </c>
      <c r="O102" s="113">
        <f t="shared" si="23"/>
        <v>0</v>
      </c>
      <c r="P102" s="113">
        <f t="shared" si="24"/>
        <v>0</v>
      </c>
    </row>
    <row r="103" spans="9:17">
      <c r="I103" s="215"/>
      <c r="J103" s="113">
        <f t="shared" si="17"/>
        <v>0</v>
      </c>
      <c r="K103" s="215"/>
      <c r="L103" s="84"/>
      <c r="M103" s="84"/>
      <c r="N103" s="113">
        <f t="shared" si="22"/>
        <v>0</v>
      </c>
      <c r="O103" s="113">
        <f t="shared" si="23"/>
        <v>0</v>
      </c>
      <c r="P103" s="113">
        <f t="shared" si="24"/>
        <v>0</v>
      </c>
    </row>
    <row r="104" spans="9:17">
      <c r="I104" s="215"/>
      <c r="J104" s="113">
        <f t="shared" si="17"/>
        <v>0</v>
      </c>
      <c r="K104" s="215"/>
      <c r="L104" s="84"/>
      <c r="M104" s="84"/>
      <c r="N104" s="113">
        <f t="shared" si="22"/>
        <v>0</v>
      </c>
      <c r="O104" s="113">
        <f t="shared" si="23"/>
        <v>0</v>
      </c>
      <c r="P104" s="113">
        <f t="shared" si="24"/>
        <v>0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4" sqref="D3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 t="s">
        <v>5000</v>
      </c>
      <c r="B32" s="95">
        <v>0</v>
      </c>
      <c r="C32" s="95">
        <v>1000</v>
      </c>
      <c r="D32" s="99" t="s">
        <v>315</v>
      </c>
    </row>
    <row r="33" spans="1:4">
      <c r="A33" s="99" t="s">
        <v>5004</v>
      </c>
      <c r="B33" s="95">
        <v>0</v>
      </c>
      <c r="C33" s="95">
        <v>1000</v>
      </c>
      <c r="D33" s="99" t="s">
        <v>315</v>
      </c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48500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2019-04-16T11:06:25Z</dcterms:modified>
</cp:coreProperties>
</file>