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مهر96" sheetId="26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</sheets>
  <calcPr calcId="145621"/>
</workbook>
</file>

<file path=xl/calcChain.xml><?xml version="1.0" encoding="utf-8"?>
<calcChain xmlns="http://schemas.openxmlformats.org/spreadsheetml/2006/main">
  <c r="E3" i="18" l="1"/>
  <c r="D4" i="18"/>
  <c r="L45" i="18"/>
  <c r="N10" i="18" s="1"/>
  <c r="N15" i="18" l="1"/>
  <c r="N14" i="18"/>
  <c r="U52" i="10"/>
  <c r="U51" i="10"/>
  <c r="G38" i="10" l="1"/>
  <c r="B143" i="20"/>
  <c r="D129" i="20"/>
  <c r="D2" i="26" l="1"/>
  <c r="C2" i="26"/>
  <c r="C24" i="26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H30" i="25"/>
  <c r="D128" i="20"/>
  <c r="H25" i="26" l="1"/>
  <c r="G25" i="26"/>
  <c r="G30" i="26" s="1"/>
  <c r="I25" i="26"/>
  <c r="D24" i="26"/>
  <c r="D127" i="20"/>
  <c r="I30" i="26" l="1"/>
  <c r="H30" i="26"/>
  <c r="D42" i="25" l="1"/>
  <c r="E89" i="13" l="1"/>
  <c r="E88" i="13" s="1"/>
  <c r="E87" i="13" s="1"/>
  <c r="E86" i="13" s="1"/>
  <c r="E85" i="13" s="1"/>
  <c r="E84" i="13" s="1"/>
  <c r="E83" i="13" s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G141" i="20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42" i="20"/>
  <c r="D143" i="20"/>
  <c r="C143" i="20"/>
  <c r="D126" i="20"/>
  <c r="H126" i="20"/>
  <c r="F152" i="15"/>
  <c r="F153" i="15"/>
  <c r="F154" i="15"/>
  <c r="F155" i="15"/>
  <c r="F156" i="15"/>
  <c r="F157" i="15"/>
  <c r="F158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D158" i="15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1" i="15" l="1"/>
  <c r="F150" i="15"/>
  <c r="K129" i="20"/>
  <c r="J129" i="20"/>
  <c r="I129" i="20"/>
  <c r="F149" i="15"/>
  <c r="F148" i="15"/>
  <c r="F147" i="15"/>
  <c r="F146" i="15"/>
  <c r="F145" i="15"/>
  <c r="J128" i="20"/>
  <c r="J127" i="20"/>
  <c r="I128" i="20"/>
  <c r="K128" i="20"/>
  <c r="F144" i="15"/>
  <c r="I127" i="20"/>
  <c r="K127" i="20"/>
  <c r="S41" i="10"/>
  <c r="T41" i="10" s="1"/>
  <c r="S45" i="10"/>
  <c r="S42" i="10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90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F84" i="13"/>
  <c r="F85" i="13"/>
  <c r="F86" i="13"/>
  <c r="F87" i="13"/>
  <c r="F88" i="13"/>
  <c r="F89" i="13"/>
  <c r="G74" i="13" l="1"/>
  <c r="G73" i="13"/>
  <c r="G72" i="13"/>
  <c r="G71" i="13"/>
  <c r="G70" i="13"/>
  <c r="G69" i="13"/>
  <c r="G68" i="13"/>
  <c r="G67" i="13"/>
  <c r="G66" i="13"/>
  <c r="W42" i="10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5" i="20" l="1"/>
  <c r="J126" i="20"/>
  <c r="K126" i="20"/>
  <c r="S63" i="10"/>
  <c r="S43" i="10"/>
  <c r="W41" i="10"/>
  <c r="H25" i="24"/>
  <c r="C24" i="24"/>
  <c r="D2" i="24"/>
  <c r="G2" i="24"/>
  <c r="G25" i="24" s="1"/>
  <c r="H121" i="20"/>
  <c r="G124" i="20" l="1"/>
  <c r="J125" i="20"/>
  <c r="U55" i="10"/>
  <c r="H30" i="24"/>
  <c r="I2" i="24"/>
  <c r="I25" i="24" s="1"/>
  <c r="I30" i="24" s="1"/>
  <c r="D24" i="24"/>
  <c r="G123" i="20" l="1"/>
  <c r="J124" i="20"/>
  <c r="G122" i="20" l="1"/>
  <c r="J123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F137" i="15"/>
  <c r="F136" i="15"/>
  <c r="U14" i="10" l="1"/>
  <c r="U15" i="10"/>
  <c r="U17" i="10"/>
  <c r="U18" i="10"/>
  <c r="U19" i="10"/>
  <c r="H120" i="20" l="1"/>
  <c r="B160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H119" i="20" l="1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F133" i="15" s="1"/>
  <c r="E134" i="15"/>
  <c r="F134" i="15" s="1"/>
  <c r="E135" i="15"/>
  <c r="F135" i="15" s="1"/>
  <c r="E2" i="15"/>
  <c r="F130" i="15"/>
  <c r="F131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29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K17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6" i="18" l="1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F9" i="18" l="1"/>
  <c r="K18" i="18"/>
  <c r="E31" i="13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90" i="13" s="1"/>
  <c r="G93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3" i="20" s="1"/>
  <c r="J2" i="20"/>
  <c r="J143" i="20" s="1"/>
  <c r="I2" i="20"/>
  <c r="I143" i="20" s="1"/>
  <c r="I146" i="20" s="1"/>
  <c r="F13" i="15"/>
  <c r="J146" i="20" l="1"/>
  <c r="K146" i="20"/>
  <c r="F12" i="15"/>
  <c r="J150" i="20" l="1"/>
  <c r="K150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60" i="15" l="1"/>
  <c r="F163" i="15" s="1"/>
</calcChain>
</file>

<file path=xl/sharedStrings.xml><?xml version="1.0" encoding="utf-8"?>
<sst xmlns="http://schemas.openxmlformats.org/spreadsheetml/2006/main" count="1782" uniqueCount="752">
  <si>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</si>
  <si>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</si>
  <si>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</si>
  <si>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</si>
  <si>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</si>
  <si>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</si>
  <si>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</si>
  <si>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</si>
  <si>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</si>
  <si>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</si>
  <si>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</si>
  <si>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</si>
  <si>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</si>
  <si>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</si>
  <si>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</si>
  <si>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</si>
  <si>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</si>
  <si>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</si>
  <si>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</si>
  <si>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</si>
  <si>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</si>
  <si>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</si>
  <si>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</si>
  <si>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</si>
  <si>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</si>
  <si>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</si>
  <si>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</si>
  <si>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</si>
  <si>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</si>
  <si>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</si>
  <si>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</si>
  <si>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</si>
  <si>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</si>
  <si>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</si>
  <si>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</si>
  <si>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</si>
  <si>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</si>
  <si>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</si>
  <si>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</si>
  <si>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</si>
  <si>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</si>
  <si>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</si>
  <si>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</si>
  <si>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</si>
  <si>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</si>
  <si>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</si>
  <si>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</si>
  <si>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</si>
  <si>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</si>
  <si>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</si>
  <si>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</si>
  <si>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</si>
  <si>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</si>
  <si>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</si>
  <si>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</si>
  <si>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</si>
  <si>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</si>
  <si>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</si>
  <si>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</si>
  <si>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</si>
  <si>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</si>
  <si>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</si>
  <si>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</si>
  <si>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</si>
  <si>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</si>
  <si>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</si>
  <si>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</si>
  <si>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</si>
  <si>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</si>
  <si>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</si>
  <si>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</si>
  <si>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</si>
  <si>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</si>
  <si>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</si>
  <si>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</si>
  <si>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</si>
  <si>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</si>
  <si>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</si>
  <si>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</si>
  <si>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</si>
  <si>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</si>
  <si>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</si>
  <si>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</si>
  <si>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</si>
  <si>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</si>
  <si>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</si>
  <si>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</si>
  <si>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</si>
  <si>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</si>
  <si>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</si>
  <si>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</si>
  <si>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</si>
  <si>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</si>
  <si>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</si>
  <si>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</si>
  <si>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</si>
  <si>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</si>
  <si>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</si>
  <si>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</si>
  <si>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</si>
  <si>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</si>
  <si>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</si>
  <si>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</si>
  <si>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</si>
  <si>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</si>
  <si>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</si>
  <si>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</si>
  <si>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</si>
  <si>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</si>
  <si>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</si>
  <si>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</si>
  <si>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</si>
  <si>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</si>
  <si>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</si>
  <si>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</si>
  <si>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</si>
  <si>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</si>
  <si>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</si>
  <si>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</si>
  <si>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</si>
  <si>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</si>
  <si>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</si>
  <si>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</si>
  <si>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</si>
  <si>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</si>
  <si>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</si>
  <si>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</si>
  <si>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</si>
  <si>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</si>
  <si>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</si>
  <si>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</si>
  <si>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</si>
  <si>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</si>
  <si>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</si>
  <si>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</si>
  <si>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</si>
  <si>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</si>
  <si>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</si>
  <si>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</si>
  <si>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</si>
  <si>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</si>
  <si>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</si>
  <si>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</si>
  <si>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</si>
  <si>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</si>
  <si>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</si>
  <si>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</si>
  <si>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</si>
  <si>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</si>
  <si>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</si>
  <si>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</si>
  <si>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</si>
  <si>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</si>
  <si>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</si>
  <si>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</si>
  <si>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</si>
  <si>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</si>
  <si>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</si>
  <si>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</si>
  <si>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</si>
  <si>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</si>
  <si>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</si>
  <si>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</si>
  <si>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</si>
  <si>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</si>
  <si>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</si>
  <si>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</si>
  <si>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</si>
  <si>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</si>
  <si>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</si>
  <si>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</si>
  <si>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</si>
  <si>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</si>
  <si>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</si>
  <si>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</si>
  <si>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</si>
  <si>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</si>
  <si>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</si>
  <si>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</si>
  <si>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</si>
  <si>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</si>
  <si>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</si>
  <si>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</si>
  <si>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</si>
  <si>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</si>
  <si>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</si>
  <si>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</si>
  <si>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</si>
  <si>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</si>
  <si>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</si>
  <si>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</si>
  <si>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</si>
  <si>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</si>
  <si>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</si>
  <si>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</si>
  <si>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</si>
  <si>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</si>
  <si>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</si>
  <si>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</si>
  <si>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</si>
  <si>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</si>
  <si>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</si>
  <si>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</si>
  <si>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</si>
  <si>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</si>
  <si>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</si>
  <si>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</si>
  <si>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</si>
  <si>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</si>
  <si>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</si>
  <si>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</si>
  <si>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</si>
  <si>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</si>
  <si>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</si>
  <si>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</si>
  <si>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</si>
  <si>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</si>
  <si>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</si>
  <si>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</si>
  <si>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</si>
  <si>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</si>
  <si>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</si>
  <si>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</si>
  <si>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</si>
  <si>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</si>
  <si>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</si>
  <si>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</si>
  <si>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</si>
  <si>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</si>
  <si>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</si>
  <si>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</si>
  <si>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</si>
  <si>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</si>
  <si>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</si>
  <si>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</si>
  <si>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</si>
  <si>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</si>
  <si>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</si>
  <si>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</si>
  <si>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</si>
  <si>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</si>
  <si>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</si>
  <si>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</si>
  <si>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</si>
  <si>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</si>
  <si>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</si>
  <si>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</si>
  <si>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</si>
  <si>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</si>
  <si>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</si>
  <si>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</si>
  <si>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</si>
  <si>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</si>
  <si>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</si>
  <si>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</si>
  <si>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</si>
  <si>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</si>
  <si>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</si>
  <si>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</si>
  <si>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</si>
  <si>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</si>
  <si>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</si>
  <si>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</si>
  <si>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</si>
  <si>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</si>
  <si>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</si>
  <si>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</si>
  <si>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</si>
  <si>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</si>
  <si>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</si>
  <si>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</si>
  <si>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</si>
  <si>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</si>
  <si>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</si>
  <si>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</si>
  <si>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</si>
  <si>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</si>
  <si>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</si>
  <si>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</si>
  <si>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</si>
  <si>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</si>
  <si>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</si>
  <si>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</si>
  <si>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</si>
  <si>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</si>
  <si>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</si>
  <si>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</si>
  <si>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</si>
  <si>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</si>
  <si>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</si>
  <si>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</si>
  <si>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</si>
  <si>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</si>
  <si>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</si>
  <si>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</si>
  <si>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</si>
  <si>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</si>
  <si>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</si>
  <si>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</si>
  <si>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</si>
  <si>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</si>
  <si>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</si>
  <si>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</si>
  <si>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</si>
  <si>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</si>
  <si>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</si>
  <si>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</si>
  <si>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</si>
  <si>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</si>
  <si>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</si>
  <si>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</si>
  <si>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</si>
  <si>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</si>
  <si>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</si>
  <si>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</si>
  <si>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</si>
  <si>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</si>
  <si>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</si>
  <si>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</si>
  <si>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</si>
  <si>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</si>
  <si>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</si>
  <si>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</si>
  <si>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</si>
  <si>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</si>
  <si>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</si>
  <si>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</si>
  <si>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</si>
  <si>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</si>
  <si>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</si>
  <si>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</si>
  <si>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</si>
  <si>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</si>
  <si>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</si>
  <si>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</si>
  <si>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</si>
  <si>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</si>
  <si>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</si>
  <si>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</si>
  <si>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</si>
  <si>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</si>
  <si>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</si>
  <si>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</si>
  <si>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</si>
  <si>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</si>
  <si>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</si>
  <si>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</si>
  <si>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</si>
  <si>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</si>
  <si>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</si>
  <si>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</si>
  <si>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</si>
  <si>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</si>
  <si>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</si>
  <si>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</si>
  <si>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</si>
  <si>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</si>
  <si>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</si>
  <si>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</si>
  <si>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</si>
  <si>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</si>
  <si>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</si>
  <si>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</si>
  <si>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</si>
  <si>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</si>
  <si>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</si>
  <si>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</si>
  <si>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</si>
  <si>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</si>
  <si>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</si>
  <si>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</si>
  <si>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</si>
  <si>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</si>
  <si>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</si>
  <si>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</si>
  <si>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</si>
  <si>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</si>
  <si>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</si>
  <si>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</si>
  <si>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</si>
  <si>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</si>
  <si>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</si>
  <si>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</si>
  <si>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</si>
  <si>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</si>
  <si>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</si>
  <si>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</si>
  <si>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</si>
  <si>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</si>
  <si>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</si>
  <si>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</si>
  <si>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</si>
  <si>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</si>
  <si>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</si>
  <si>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</si>
  <si>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</si>
  <si>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</si>
  <si>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</si>
  <si>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</si>
  <si>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</si>
  <si>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</si>
  <si>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</si>
  <si>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</si>
  <si>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</si>
  <si>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</si>
  <si>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</si>
  <si>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</si>
  <si>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</si>
  <si>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</si>
  <si>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</si>
  <si>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</si>
  <si>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</si>
  <si>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</si>
  <si>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</si>
  <si>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</si>
  <si>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</si>
  <si>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</si>
  <si>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</si>
  <si>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</si>
  <si>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</si>
  <si>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</si>
  <si>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</si>
  <si>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</si>
  <si>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</si>
  <si>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</si>
  <si>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</si>
  <si>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</si>
  <si>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</si>
  <si>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</si>
  <si>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</si>
  <si>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</si>
  <si>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</si>
  <si>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</si>
  <si>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</si>
  <si>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</si>
  <si>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</si>
  <si>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</si>
  <si>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</si>
  <si>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</si>
  <si>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</si>
  <si>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</si>
  <si>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</si>
  <si>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</si>
  <si>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</si>
  <si>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</si>
  <si>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</si>
  <si>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</si>
  <si>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</si>
  <si>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</si>
  <si>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</si>
  <si>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</si>
  <si>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</si>
  <si>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</si>
  <si>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</si>
  <si>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</si>
  <si>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</si>
  <si>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</si>
  <si>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</si>
  <si>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</si>
  <si>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</si>
  <si>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</si>
  <si>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</si>
  <si>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</si>
  <si>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</si>
  <si>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</si>
  <si>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</si>
  <si>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</si>
  <si>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</si>
  <si>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</si>
  <si>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</si>
  <si>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</si>
  <si>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</si>
  <si>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</si>
  <si>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</si>
  <si>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</si>
  <si>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</si>
  <si>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</si>
  <si>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</si>
  <si>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</si>
  <si>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</si>
  <si>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</si>
  <si>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</si>
  <si>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</si>
  <si>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</si>
  <si>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</si>
  <si>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</si>
  <si>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</si>
  <si>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</si>
  <si>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</si>
  <si>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</si>
  <si>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</si>
  <si>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</si>
  <si>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</si>
  <si>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</si>
  <si>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</si>
  <si>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</si>
  <si>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</si>
  <si>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</si>
  <si>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</si>
  <si>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</si>
  <si>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</si>
  <si>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</si>
  <si>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</si>
  <si>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</si>
  <si>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</si>
  <si>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</si>
  <si>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</si>
  <si>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</si>
  <si>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</si>
  <si>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</si>
  <si>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</si>
  <si>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</si>
  <si>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</si>
  <si>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</si>
  <si>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</si>
  <si>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</si>
  <si>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</si>
  <si>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</si>
  <si>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</si>
  <si>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</si>
  <si>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</si>
  <si>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</si>
  <si>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</si>
  <si>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</si>
  <si>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</si>
  <si>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</si>
  <si>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</si>
  <si>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</si>
  <si>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</si>
  <si>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</si>
  <si>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</si>
  <si>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</si>
  <si>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</si>
  <si>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</si>
  <si>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</si>
  <si>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</si>
  <si>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</si>
  <si>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</si>
  <si>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</si>
  <si>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</si>
  <si>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</si>
  <si>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</si>
  <si>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</si>
  <si>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</si>
  <si>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</si>
  <si>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</si>
  <si>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</si>
  <si>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</si>
  <si>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</si>
  <si>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</si>
  <si>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</si>
  <si>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</si>
  <si>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</si>
  <si>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</si>
  <si>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</si>
  <si>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</si>
  <si>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</si>
  <si>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</si>
  <si>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</si>
  <si>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</si>
  <si>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</si>
  <si>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</si>
  <si>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</si>
  <si>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</si>
  <si>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</si>
  <si>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</si>
  <si>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</si>
  <si>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</si>
  <si>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</si>
  <si>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</si>
  <si>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</si>
  <si>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</si>
  <si>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</si>
  <si>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</si>
  <si>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</si>
  <si>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</si>
  <si>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</si>
  <si>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</si>
  <si>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</si>
  <si>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</si>
  <si>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</si>
  <si>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</si>
  <si>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</si>
  <si>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</si>
  <si>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</si>
  <si>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</si>
  <si>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</si>
  <si>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</si>
  <si>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</si>
  <si>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</si>
  <si>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</si>
  <si>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</si>
  <si>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</si>
  <si>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</si>
  <si>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</si>
  <si>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</si>
  <si>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</si>
  <si>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</si>
  <si>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</si>
  <si>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</si>
  <si>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</si>
  <si>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</si>
  <si>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</si>
  <si>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</si>
  <si>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</si>
  <si>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</si>
  <si>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</si>
  <si>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</si>
  <si>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</si>
  <si>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</si>
  <si>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</si>
  <si>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</si>
  <si>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</si>
  <si>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</si>
  <si>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</si>
  <si>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</si>
  <si>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</si>
  <si>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</si>
  <si>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</si>
  <si>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</si>
  <si>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</si>
  <si>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</si>
  <si>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</si>
  <si>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</si>
  <si>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</si>
  <si>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</si>
  <si>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</si>
  <si>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</si>
  <si>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</si>
  <si>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</si>
  <si>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</si>
  <si>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</si>
  <si>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</si>
  <si>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</si>
  <si>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</si>
  <si>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</si>
  <si>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</si>
  <si>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</si>
  <si>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</si>
  <si>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</si>
  <si>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</si>
  <si>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</si>
  <si>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</si>
  <si>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</si>
  <si>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</si>
  <si>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</si>
  <si>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</si>
  <si>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</si>
  <si>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</si>
  <si>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</si>
  <si>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</si>
  <si>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</si>
  <si>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</si>
  <si>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</si>
  <si>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</si>
  <si>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</si>
  <si>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</si>
  <si>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</si>
  <si>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</si>
  <si>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</si>
  <si>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</si>
  <si>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</si>
  <si>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</si>
  <si>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</si>
  <si>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</si>
  <si>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</si>
  <si>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</si>
  <si>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</si>
  <si>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</si>
  <si>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</si>
  <si>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</si>
  <si>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</si>
  <si>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</si>
  <si>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</si>
  <si>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</si>
  <si>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</si>
  <si>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</si>
  <si>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</si>
  <si>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</si>
  <si>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</si>
  <si>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</si>
  <si>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</si>
  <si>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</si>
  <si>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</si>
  <si>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</si>
  <si>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</si>
  <si>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</si>
  <si>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</si>
  <si>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</si>
  <si>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</si>
  <si>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</si>
  <si>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</si>
  <si>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</si>
  <si>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</si>
  <si>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</si>
  <si>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</si>
  <si>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</si>
  <si>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</si>
  <si>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</si>
  <si>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</si>
  <si>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</si>
  <si>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</si>
  <si>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</si>
  <si>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</si>
  <si>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</si>
  <si>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</si>
  <si>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</si>
  <si>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</si>
  <si>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</si>
  <si>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</si>
  <si>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</si>
  <si>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</si>
  <si>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</si>
  <si>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</si>
  <si>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</si>
  <si>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</si>
  <si>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</si>
  <si>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</si>
  <si>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</si>
  <si>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</si>
  <si>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</si>
  <si>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</si>
  <si>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</si>
  <si>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</si>
  <si>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</si>
  <si>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</si>
  <si>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</si>
  <si>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</si>
  <si>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</si>
  <si>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</si>
  <si>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</si>
  <si>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</si>
  <si>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</si>
  <si>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</si>
  <si>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</si>
  <si>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</si>
  <si>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</si>
  <si>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</si>
  <si>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</si>
  <si>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</si>
  <si>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</si>
  <si>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</si>
  <si>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</si>
  <si>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</si>
  <si>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</si>
  <si>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</si>
  <si>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</si>
  <si>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</si>
  <si>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</si>
  <si>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</si>
  <si>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حواله اچ سی علی 3 اسفند 18 درصد اخر شهریور(17/7/96 انصراف)</t>
  </si>
  <si>
    <t>18/7/1396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</si>
</sst>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workbookViewId="0">
      <selection activeCell="F5" sqref="F5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40">
        <v>771374</v>
      </c>
      <c r="C3" s="40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733</v>
      </c>
      <c r="B4" s="18">
        <v>2500000</v>
      </c>
      <c r="C4" s="18">
        <v>0</v>
      </c>
      <c r="D4" s="3">
        <f t="shared" si="0"/>
        <v>2500000</v>
      </c>
      <c r="E4" s="11" t="s">
        <v>734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87203483</v>
      </c>
      <c r="C24" s="3">
        <f>SUM(C2:C22)</f>
        <v>13043998</v>
      </c>
      <c r="D24" s="3">
        <f>SUM(D2:D22)</f>
        <v>74159485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2605333116</v>
      </c>
      <c r="H25" s="18">
        <f>SUM(H2:H23)</f>
        <v>391199243</v>
      </c>
      <c r="I25" s="18">
        <f>SUM(I2:I23)</f>
        <v>2214133873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2"/>
      <c r="E29" s="42" t="s">
        <v>85</v>
      </c>
      <c r="O29">
        <v>26</v>
      </c>
      <c r="P29">
        <v>4</v>
      </c>
      <c r="Q29">
        <v>5</v>
      </c>
    </row>
    <row r="30" spans="1:17" x14ac:dyDescent="0.25">
      <c r="D30" s="43">
        <v>7889722</v>
      </c>
      <c r="E30" s="42" t="s">
        <v>95</v>
      </c>
      <c r="G30" s="18">
        <f>G25*11/36500</f>
        <v>785168.8842739726</v>
      </c>
      <c r="H30" s="18">
        <f>G30*H25/G25</f>
        <v>117895.6622739726</v>
      </c>
      <c r="I30" s="18">
        <f>G30*I25/G25</f>
        <v>667273.22199999995</v>
      </c>
      <c r="O30">
        <v>27</v>
      </c>
      <c r="P30">
        <v>3</v>
      </c>
      <c r="Q30">
        <v>4</v>
      </c>
    </row>
    <row r="31" spans="1:17" ht="43.5" customHeight="1" x14ac:dyDescent="0.25">
      <c r="D31" s="43">
        <v>-30000</v>
      </c>
      <c r="E31" s="55" t="s">
        <v>727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3">
        <v>0</v>
      </c>
      <c r="E32" s="42" t="s">
        <v>705</v>
      </c>
      <c r="O32">
        <v>29</v>
      </c>
      <c r="P32">
        <v>1</v>
      </c>
      <c r="Q32">
        <v>2</v>
      </c>
    </row>
    <row r="33" spans="4:17" x14ac:dyDescent="0.25">
      <c r="D33" s="43">
        <v>0</v>
      </c>
      <c r="E33" s="42" t="s">
        <v>709</v>
      </c>
      <c r="O33">
        <v>30</v>
      </c>
      <c r="P33">
        <v>0</v>
      </c>
      <c r="Q33">
        <v>1</v>
      </c>
    </row>
    <row r="34" spans="4:17" x14ac:dyDescent="0.25">
      <c r="D34" s="43">
        <v>0</v>
      </c>
      <c r="E34" s="42" t="s">
        <v>716</v>
      </c>
      <c r="P34" t="s">
        <v>60</v>
      </c>
      <c r="Q34" t="s">
        <v>61</v>
      </c>
    </row>
    <row r="35" spans="4:17" x14ac:dyDescent="0.25">
      <c r="D35" s="43">
        <v>0</v>
      </c>
      <c r="E35" s="42" t="s">
        <v>717</v>
      </c>
    </row>
    <row r="36" spans="4:17" x14ac:dyDescent="0.25">
      <c r="D36" s="43">
        <v>0</v>
      </c>
      <c r="E36" s="42" t="s">
        <v>720</v>
      </c>
    </row>
    <row r="37" spans="4:17" x14ac:dyDescent="0.25">
      <c r="D37" s="7">
        <v>0</v>
      </c>
      <c r="E37" s="42" t="s">
        <v>724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7859722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O2" sqref="O2:Q32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410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419</v>
      </c>
    </row>
    <row r="34" spans="4:7" x14ac:dyDescent="0.25">
      <c r="D34" s="43">
        <v>595000</v>
      </c>
      <c r="E34" s="42" t="s">
        <v>420</v>
      </c>
    </row>
    <row r="35" spans="4:7" x14ac:dyDescent="0.25">
      <c r="D35" s="43">
        <v>-1210000</v>
      </c>
      <c r="E35" s="42" t="s">
        <v>421</v>
      </c>
    </row>
    <row r="36" spans="4:7" x14ac:dyDescent="0.25">
      <c r="D36" s="43">
        <v>-22000000</v>
      </c>
      <c r="E36" s="41" t="s">
        <v>422</v>
      </c>
    </row>
    <row r="37" spans="4:7" x14ac:dyDescent="0.25">
      <c r="D37" s="43">
        <v>3000000</v>
      </c>
      <c r="E37" s="42" t="s">
        <v>423</v>
      </c>
    </row>
    <row r="38" spans="4:7" x14ac:dyDescent="0.25">
      <c r="D38" s="7">
        <v>3000000</v>
      </c>
      <c r="E38" s="42" t="s">
        <v>426</v>
      </c>
      <c r="G38">
        <f>G25*11/36500</f>
        <v>198245.23852054795</v>
      </c>
    </row>
    <row r="39" spans="4:7" x14ac:dyDescent="0.25">
      <c r="D39" s="7">
        <v>-6000000</v>
      </c>
      <c r="E39" s="42" t="s">
        <v>436</v>
      </c>
    </row>
    <row r="40" spans="4:7" x14ac:dyDescent="0.25">
      <c r="D40" s="7">
        <v>6000000</v>
      </c>
      <c r="E40" s="42" t="s">
        <v>440</v>
      </c>
    </row>
    <row r="41" spans="4:7" x14ac:dyDescent="0.25">
      <c r="D41" s="7">
        <v>120000</v>
      </c>
      <c r="E41" s="42" t="s">
        <v>441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448</v>
      </c>
    </row>
    <row r="44" spans="4:7" x14ac:dyDescent="0.25">
      <c r="D44" s="7">
        <v>50000</v>
      </c>
      <c r="E44" s="42" t="s">
        <v>460</v>
      </c>
    </row>
    <row r="45" spans="4:7" x14ac:dyDescent="0.25">
      <c r="D45" s="7">
        <v>-102000</v>
      </c>
      <c r="E45" s="42" t="s">
        <v>466</v>
      </c>
    </row>
    <row r="46" spans="4:7" x14ac:dyDescent="0.25">
      <c r="D46" s="7">
        <v>660000</v>
      </c>
      <c r="E46" s="42" t="s">
        <v>467</v>
      </c>
    </row>
    <row r="47" spans="4:7" x14ac:dyDescent="0.25">
      <c r="D47" s="7">
        <v>1000000</v>
      </c>
      <c r="E47" s="42" t="s">
        <v>470</v>
      </c>
    </row>
    <row r="48" spans="4:7" x14ac:dyDescent="0.25">
      <c r="D48" s="7">
        <v>-509000</v>
      </c>
      <c r="E48" s="42" t="s">
        <v>471</v>
      </c>
    </row>
    <row r="49" spans="4:5" x14ac:dyDescent="0.25">
      <c r="D49" s="7">
        <v>-168500</v>
      </c>
      <c r="E49" s="42" t="s">
        <v>472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Normal="100" workbookViewId="0">
      <pane ySplit="1" topLeftCell="A125" activePane="bottomLeft" state="frozen"/>
      <selection pane="bottomLeft" activeCell="F130" sqref="F1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575</v>
      </c>
      <c r="H2" s="37">
        <f>IF(B2&gt;0,1,0)</f>
        <v>1</v>
      </c>
      <c r="I2" s="11">
        <f>B2*(G2-H2)</f>
        <v>9585800</v>
      </c>
      <c r="J2" s="54">
        <f>C2*(G2-H2)</f>
        <v>9585800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574</v>
      </c>
      <c r="H3" s="37">
        <f t="shared" ref="H3:H66" si="2">IF(B3&gt;0,1,0)</f>
        <v>1</v>
      </c>
      <c r="I3" s="11">
        <f t="shared" ref="I3:I66" si="3">B3*(G3-H3)</f>
        <v>11402700000</v>
      </c>
      <c r="J3" s="54">
        <f t="shared" ref="J3:J66" si="4">C3*(G3-H3)</f>
        <v>6524751000</v>
      </c>
      <c r="K3" s="54">
        <f t="shared" ref="K3:K66" si="5">D3*(G3-H3)</f>
        <v>4877949000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574</v>
      </c>
      <c r="H4" s="37">
        <f t="shared" si="2"/>
        <v>0</v>
      </c>
      <c r="I4" s="11">
        <f t="shared" si="3"/>
        <v>0</v>
      </c>
      <c r="J4" s="54">
        <f t="shared" si="4"/>
        <v>4879000</v>
      </c>
      <c r="K4" s="54">
        <f t="shared" si="5"/>
        <v>-4879000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572</v>
      </c>
      <c r="H5" s="37">
        <f t="shared" si="2"/>
        <v>1</v>
      </c>
      <c r="I5" s="11">
        <f t="shared" si="3"/>
        <v>1142000000</v>
      </c>
      <c r="J5" s="54">
        <f t="shared" si="4"/>
        <v>0</v>
      </c>
      <c r="K5" s="54">
        <f t="shared" si="5"/>
        <v>1142000000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565</v>
      </c>
      <c r="H6" s="37">
        <f t="shared" si="2"/>
        <v>0</v>
      </c>
      <c r="I6" s="11">
        <f t="shared" si="3"/>
        <v>-2825000</v>
      </c>
      <c r="J6" s="54">
        <f t="shared" si="4"/>
        <v>0</v>
      </c>
      <c r="K6" s="54">
        <f t="shared" si="5"/>
        <v>-2825000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561</v>
      </c>
      <c r="H7" s="37">
        <f t="shared" si="2"/>
        <v>0</v>
      </c>
      <c r="I7" s="11">
        <f t="shared" si="3"/>
        <v>-673480500</v>
      </c>
      <c r="J7" s="54">
        <f t="shared" si="4"/>
        <v>0</v>
      </c>
      <c r="K7" s="54">
        <f t="shared" si="5"/>
        <v>-673480500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560</v>
      </c>
      <c r="H8" s="37">
        <f t="shared" si="2"/>
        <v>0</v>
      </c>
      <c r="I8" s="11">
        <f t="shared" si="3"/>
        <v>-112000000</v>
      </c>
      <c r="J8" s="54">
        <f t="shared" si="4"/>
        <v>0</v>
      </c>
      <c r="K8" s="54">
        <f t="shared" si="5"/>
        <v>-112000000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558</v>
      </c>
      <c r="H9" s="37">
        <f t="shared" si="2"/>
        <v>0</v>
      </c>
      <c r="I9" s="11">
        <f t="shared" si="3"/>
        <v>-393669000</v>
      </c>
      <c r="J9" s="54">
        <f t="shared" si="4"/>
        <v>0</v>
      </c>
      <c r="K9" s="54">
        <f t="shared" si="5"/>
        <v>-393669000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549</v>
      </c>
      <c r="H10" s="37">
        <f t="shared" si="2"/>
        <v>0</v>
      </c>
      <c r="I10" s="11">
        <f t="shared" si="3"/>
        <v>-109800000</v>
      </c>
      <c r="J10" s="54">
        <f t="shared" si="4"/>
        <v>0</v>
      </c>
      <c r="K10" s="54">
        <f t="shared" si="5"/>
        <v>-109800000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549</v>
      </c>
      <c r="H11" s="37">
        <f t="shared" si="2"/>
        <v>1</v>
      </c>
      <c r="I11" s="11">
        <f t="shared" si="3"/>
        <v>548000000</v>
      </c>
      <c r="J11" s="54">
        <f t="shared" si="4"/>
        <v>0</v>
      </c>
      <c r="K11" s="54">
        <f t="shared" si="5"/>
        <v>548000000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545</v>
      </c>
      <c r="H12" s="37">
        <f t="shared" si="2"/>
        <v>0</v>
      </c>
      <c r="I12" s="11">
        <f t="shared" si="3"/>
        <v>-163500000</v>
      </c>
      <c r="J12" s="54">
        <f t="shared" si="4"/>
        <v>0</v>
      </c>
      <c r="K12" s="54">
        <f t="shared" si="5"/>
        <v>-163500000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540</v>
      </c>
      <c r="H13" s="37">
        <f t="shared" si="2"/>
        <v>0</v>
      </c>
      <c r="I13" s="11">
        <f t="shared" si="3"/>
        <v>-33480000</v>
      </c>
      <c r="J13" s="54">
        <f t="shared" si="4"/>
        <v>0</v>
      </c>
      <c r="K13" s="54">
        <f t="shared" si="5"/>
        <v>-33480000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540</v>
      </c>
      <c r="H14" s="37">
        <f t="shared" si="2"/>
        <v>1</v>
      </c>
      <c r="I14" s="11">
        <f t="shared" si="3"/>
        <v>1078000000</v>
      </c>
      <c r="J14" s="54">
        <f t="shared" si="4"/>
        <v>0</v>
      </c>
      <c r="K14" s="54">
        <f t="shared" si="5"/>
        <v>1078000000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539</v>
      </c>
      <c r="H15" s="37">
        <f t="shared" si="2"/>
        <v>1</v>
      </c>
      <c r="I15" s="11">
        <f t="shared" si="3"/>
        <v>968400000</v>
      </c>
      <c r="J15" s="54">
        <f t="shared" si="4"/>
        <v>0</v>
      </c>
      <c r="K15" s="54">
        <f t="shared" si="5"/>
        <v>968400000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539</v>
      </c>
      <c r="H16" s="37">
        <f t="shared" si="2"/>
        <v>0</v>
      </c>
      <c r="I16" s="11">
        <f t="shared" si="3"/>
        <v>-107800000</v>
      </c>
      <c r="J16" s="54">
        <f t="shared" si="4"/>
        <v>0</v>
      </c>
      <c r="K16" s="54">
        <f t="shared" si="5"/>
        <v>-107800000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535</v>
      </c>
      <c r="H17" s="37">
        <f t="shared" si="2"/>
        <v>0</v>
      </c>
      <c r="I17" s="11">
        <f t="shared" si="3"/>
        <v>-1070000000</v>
      </c>
      <c r="J17" s="54">
        <f t="shared" si="4"/>
        <v>0</v>
      </c>
      <c r="K17" s="54">
        <f t="shared" si="5"/>
        <v>-1070000000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534</v>
      </c>
      <c r="H18" s="37">
        <f t="shared" si="2"/>
        <v>0</v>
      </c>
      <c r="I18" s="11">
        <f t="shared" si="3"/>
        <v>-160200000</v>
      </c>
      <c r="J18" s="54">
        <f t="shared" si="4"/>
        <v>0</v>
      </c>
      <c r="K18" s="54">
        <f t="shared" si="5"/>
        <v>-160200000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533</v>
      </c>
      <c r="H19" s="37">
        <f t="shared" si="2"/>
        <v>0</v>
      </c>
      <c r="I19" s="11">
        <f t="shared" si="3"/>
        <v>-106600000</v>
      </c>
      <c r="J19" s="54">
        <f t="shared" si="4"/>
        <v>0</v>
      </c>
      <c r="K19" s="54">
        <f t="shared" si="5"/>
        <v>-106600000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531</v>
      </c>
      <c r="H20" s="37">
        <f t="shared" si="2"/>
        <v>1</v>
      </c>
      <c r="I20" s="11">
        <f t="shared" si="3"/>
        <v>143677170</v>
      </c>
      <c r="J20" s="54">
        <f t="shared" si="4"/>
        <v>78149560</v>
      </c>
      <c r="K20" s="54">
        <f t="shared" si="5"/>
        <v>65527610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529</v>
      </c>
      <c r="H21" s="37">
        <f t="shared" si="2"/>
        <v>0</v>
      </c>
      <c r="I21" s="11">
        <f t="shared" si="3"/>
        <v>-796515300</v>
      </c>
      <c r="J21" s="54">
        <f t="shared" si="4"/>
        <v>0</v>
      </c>
      <c r="K21" s="54">
        <f t="shared" si="5"/>
        <v>-796515300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526</v>
      </c>
      <c r="H22" s="37">
        <f t="shared" si="2"/>
        <v>1</v>
      </c>
      <c r="I22" s="11">
        <f t="shared" si="3"/>
        <v>1575000000</v>
      </c>
      <c r="J22" s="54">
        <f t="shared" si="4"/>
        <v>0</v>
      </c>
      <c r="K22" s="54">
        <f t="shared" si="5"/>
        <v>1575000000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525</v>
      </c>
      <c r="H23" s="37">
        <f t="shared" si="2"/>
        <v>1</v>
      </c>
      <c r="I23" s="11">
        <f t="shared" si="3"/>
        <v>524000000</v>
      </c>
      <c r="J23" s="54">
        <f t="shared" si="4"/>
        <v>0</v>
      </c>
      <c r="K23" s="54">
        <f t="shared" si="5"/>
        <v>524000000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524</v>
      </c>
      <c r="H24" s="37">
        <f t="shared" si="2"/>
        <v>0</v>
      </c>
      <c r="I24" s="11">
        <f t="shared" si="3"/>
        <v>-1572471600</v>
      </c>
      <c r="J24" s="54">
        <f t="shared" si="4"/>
        <v>0</v>
      </c>
      <c r="K24" s="54">
        <f t="shared" si="5"/>
        <v>-1572471600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509</v>
      </c>
      <c r="H25" s="37">
        <f t="shared" si="2"/>
        <v>1</v>
      </c>
      <c r="I25" s="11">
        <f t="shared" si="3"/>
        <v>762000000</v>
      </c>
      <c r="J25" s="54">
        <f t="shared" si="4"/>
        <v>0</v>
      </c>
      <c r="K25" s="54">
        <f t="shared" si="5"/>
        <v>762000000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501</v>
      </c>
      <c r="H26" s="37">
        <f t="shared" si="2"/>
        <v>0</v>
      </c>
      <c r="I26" s="11">
        <f t="shared" si="3"/>
        <v>-82164000</v>
      </c>
      <c r="J26" s="54">
        <f t="shared" si="4"/>
        <v>0</v>
      </c>
      <c r="K26" s="54">
        <f t="shared" si="5"/>
        <v>-82164000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500</v>
      </c>
      <c r="H27" s="37">
        <f t="shared" si="2"/>
        <v>1</v>
      </c>
      <c r="I27" s="11">
        <f t="shared" si="3"/>
        <v>99497107</v>
      </c>
      <c r="J27" s="54">
        <f t="shared" si="4"/>
        <v>53599087</v>
      </c>
      <c r="K27" s="54">
        <f t="shared" si="5"/>
        <v>45898020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498</v>
      </c>
      <c r="H28" s="37">
        <f t="shared" si="2"/>
        <v>0</v>
      </c>
      <c r="I28" s="11">
        <f t="shared" si="3"/>
        <v>-110058000</v>
      </c>
      <c r="J28" s="54">
        <f t="shared" si="4"/>
        <v>-110058000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498</v>
      </c>
      <c r="H29" s="37">
        <f t="shared" si="2"/>
        <v>0</v>
      </c>
      <c r="I29" s="11">
        <f t="shared" si="3"/>
        <v>-249249000</v>
      </c>
      <c r="J29" s="54">
        <f t="shared" si="4"/>
        <v>0</v>
      </c>
      <c r="K29" s="54">
        <f t="shared" si="5"/>
        <v>-249249000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498</v>
      </c>
      <c r="H30" s="37">
        <f t="shared" si="2"/>
        <v>0</v>
      </c>
      <c r="I30" s="11">
        <f t="shared" si="3"/>
        <v>-7470000000</v>
      </c>
      <c r="J30" s="54">
        <f t="shared" si="4"/>
        <v>-7470000000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481</v>
      </c>
      <c r="H31" s="37">
        <f t="shared" si="2"/>
        <v>0</v>
      </c>
      <c r="I31" s="11">
        <f t="shared" si="3"/>
        <v>-1448242900</v>
      </c>
      <c r="J31" s="54">
        <f t="shared" si="4"/>
        <v>0</v>
      </c>
      <c r="K31" s="54">
        <f t="shared" si="5"/>
        <v>-1448242900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479</v>
      </c>
      <c r="H32" s="37">
        <f t="shared" si="2"/>
        <v>0</v>
      </c>
      <c r="I32" s="11">
        <f t="shared" si="3"/>
        <v>-1439826100</v>
      </c>
      <c r="J32" s="54">
        <f t="shared" si="4"/>
        <v>0</v>
      </c>
      <c r="K32" s="54">
        <f t="shared" si="5"/>
        <v>-1439826100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478</v>
      </c>
      <c r="H33" s="37">
        <f t="shared" si="2"/>
        <v>0</v>
      </c>
      <c r="I33" s="11">
        <f t="shared" si="3"/>
        <v>-428049000</v>
      </c>
      <c r="J33" s="54">
        <f t="shared" si="4"/>
        <v>0</v>
      </c>
      <c r="K33" s="54">
        <f t="shared" si="5"/>
        <v>-428049000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478</v>
      </c>
      <c r="H34" s="37">
        <f t="shared" si="2"/>
        <v>0</v>
      </c>
      <c r="I34" s="11">
        <f t="shared" si="3"/>
        <v>0</v>
      </c>
      <c r="J34" s="54">
        <f t="shared" si="4"/>
        <v>478000000</v>
      </c>
      <c r="K34" s="54">
        <f t="shared" si="5"/>
        <v>-478000000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469</v>
      </c>
      <c r="H35" s="37">
        <f t="shared" si="2"/>
        <v>1</v>
      </c>
      <c r="I35" s="11">
        <f t="shared" si="3"/>
        <v>24556896</v>
      </c>
      <c r="J35" s="54">
        <f t="shared" si="4"/>
        <v>-10138284</v>
      </c>
      <c r="K35" s="54">
        <f t="shared" si="5"/>
        <v>34695180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469</v>
      </c>
      <c r="H36" s="37">
        <f t="shared" si="2"/>
        <v>0</v>
      </c>
      <c r="I36" s="11">
        <f t="shared" si="3"/>
        <v>0</v>
      </c>
      <c r="J36" s="54">
        <f t="shared" si="4"/>
        <v>10159947</v>
      </c>
      <c r="K36" s="54">
        <f t="shared" si="5"/>
        <v>-10159947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459</v>
      </c>
      <c r="H37" s="37">
        <f t="shared" si="2"/>
        <v>0</v>
      </c>
      <c r="I37" s="11">
        <f t="shared" si="3"/>
        <v>-25245000</v>
      </c>
      <c r="J37" s="54">
        <f t="shared" si="4"/>
        <v>0</v>
      </c>
      <c r="K37" s="54">
        <f t="shared" si="5"/>
        <v>-25245000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458</v>
      </c>
      <c r="H38" s="37">
        <f t="shared" si="2"/>
        <v>1</v>
      </c>
      <c r="I38" s="11">
        <f t="shared" si="3"/>
        <v>1371000000</v>
      </c>
      <c r="J38" s="54">
        <f t="shared" si="4"/>
        <v>1371000000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457</v>
      </c>
      <c r="H39" s="37">
        <f t="shared" si="2"/>
        <v>1</v>
      </c>
      <c r="I39" s="11">
        <f t="shared" si="3"/>
        <v>1140000000</v>
      </c>
      <c r="J39" s="54">
        <f t="shared" si="4"/>
        <v>1140000000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457</v>
      </c>
      <c r="H40" s="37">
        <f t="shared" si="2"/>
        <v>0</v>
      </c>
      <c r="I40" s="11">
        <f t="shared" si="3"/>
        <v>-22850000</v>
      </c>
      <c r="J40" s="54">
        <f t="shared" si="4"/>
        <v>0</v>
      </c>
      <c r="K40" s="54">
        <f t="shared" si="5"/>
        <v>-22850000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457</v>
      </c>
      <c r="H41" s="37">
        <f t="shared" si="2"/>
        <v>1</v>
      </c>
      <c r="I41" s="11">
        <f t="shared" si="3"/>
        <v>1368000000</v>
      </c>
      <c r="J41" s="54">
        <f t="shared" si="4"/>
        <v>0</v>
      </c>
      <c r="K41" s="54">
        <f t="shared" si="5"/>
        <v>1368000000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454</v>
      </c>
      <c r="H42" s="37">
        <f t="shared" si="2"/>
        <v>0</v>
      </c>
      <c r="I42" s="11">
        <f t="shared" si="3"/>
        <v>-40496800</v>
      </c>
      <c r="J42" s="54">
        <f t="shared" si="4"/>
        <v>0</v>
      </c>
      <c r="K42" s="54">
        <f t="shared" si="5"/>
        <v>-40496800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450</v>
      </c>
      <c r="H43" s="37">
        <f t="shared" si="2"/>
        <v>0</v>
      </c>
      <c r="I43" s="11">
        <f t="shared" si="3"/>
        <v>-90000000</v>
      </c>
      <c r="J43" s="54">
        <f t="shared" si="4"/>
        <v>0</v>
      </c>
      <c r="K43" s="54">
        <f t="shared" si="5"/>
        <v>-90000000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448</v>
      </c>
      <c r="H44" s="37">
        <f t="shared" si="2"/>
        <v>0</v>
      </c>
      <c r="I44" s="11">
        <f t="shared" si="3"/>
        <v>-89600000</v>
      </c>
      <c r="J44" s="54">
        <f t="shared" si="4"/>
        <v>0</v>
      </c>
      <c r="K44" s="54">
        <f t="shared" si="5"/>
        <v>-89600000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448</v>
      </c>
      <c r="H45" s="37">
        <f t="shared" si="2"/>
        <v>0</v>
      </c>
      <c r="I45" s="11">
        <f t="shared" si="3"/>
        <v>-250880000</v>
      </c>
      <c r="J45" s="54">
        <f t="shared" si="4"/>
        <v>0</v>
      </c>
      <c r="K45" s="54">
        <f t="shared" si="5"/>
        <v>-250880000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444</v>
      </c>
      <c r="H46" s="37">
        <f t="shared" si="2"/>
        <v>0</v>
      </c>
      <c r="I46" s="11">
        <f t="shared" si="3"/>
        <v>-313242000</v>
      </c>
      <c r="J46" s="54">
        <f t="shared" si="4"/>
        <v>0</v>
      </c>
      <c r="K46" s="54">
        <f t="shared" si="5"/>
        <v>-313242000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438</v>
      </c>
      <c r="H47" s="37">
        <f t="shared" si="2"/>
        <v>1</v>
      </c>
      <c r="I47" s="11">
        <f t="shared" si="3"/>
        <v>18006148</v>
      </c>
      <c r="J47" s="54">
        <f t="shared" si="4"/>
        <v>2933581</v>
      </c>
      <c r="K47" s="54">
        <f t="shared" si="5"/>
        <v>15072567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438</v>
      </c>
      <c r="H48" s="37">
        <f t="shared" si="2"/>
        <v>1</v>
      </c>
      <c r="I48" s="11">
        <f t="shared" si="3"/>
        <v>744953900</v>
      </c>
      <c r="J48" s="54">
        <f t="shared" si="4"/>
        <v>0</v>
      </c>
      <c r="K48" s="54">
        <f t="shared" si="5"/>
        <v>744953900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429</v>
      </c>
      <c r="H49" s="37">
        <f t="shared" si="2"/>
        <v>0</v>
      </c>
      <c r="I49" s="11">
        <f t="shared" si="3"/>
        <v>-66495000</v>
      </c>
      <c r="J49" s="54">
        <f t="shared" si="4"/>
        <v>0</v>
      </c>
      <c r="K49" s="54">
        <f t="shared" si="5"/>
        <v>-66495000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429</v>
      </c>
      <c r="H50" s="37">
        <f t="shared" si="2"/>
        <v>0</v>
      </c>
      <c r="I50" s="11">
        <f t="shared" si="3"/>
        <v>-59202000</v>
      </c>
      <c r="J50" s="54">
        <f t="shared" si="4"/>
        <v>0</v>
      </c>
      <c r="K50" s="54">
        <f t="shared" si="5"/>
        <v>-59202000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429</v>
      </c>
      <c r="H51" s="37">
        <f t="shared" si="2"/>
        <v>0</v>
      </c>
      <c r="I51" s="11">
        <f t="shared" si="3"/>
        <v>-317460000</v>
      </c>
      <c r="J51" s="54">
        <f t="shared" si="4"/>
        <v>0</v>
      </c>
      <c r="K51" s="54">
        <f t="shared" si="5"/>
        <v>-317460000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429</v>
      </c>
      <c r="H52" s="37">
        <f t="shared" si="2"/>
        <v>0</v>
      </c>
      <c r="I52" s="11">
        <f t="shared" si="3"/>
        <v>-85800000</v>
      </c>
      <c r="J52" s="54">
        <f t="shared" si="4"/>
        <v>0</v>
      </c>
      <c r="K52" s="54">
        <f t="shared" si="5"/>
        <v>-85800000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428</v>
      </c>
      <c r="H53" s="37">
        <f t="shared" si="2"/>
        <v>0</v>
      </c>
      <c r="I53" s="11">
        <f t="shared" si="3"/>
        <v>-451540000</v>
      </c>
      <c r="J53" s="54">
        <f t="shared" si="4"/>
        <v>0</v>
      </c>
      <c r="K53" s="54">
        <f t="shared" si="5"/>
        <v>-451540000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428</v>
      </c>
      <c r="H54" s="37">
        <f t="shared" si="2"/>
        <v>0</v>
      </c>
      <c r="I54" s="11">
        <f t="shared" si="3"/>
        <v>-85600000</v>
      </c>
      <c r="J54" s="54">
        <f t="shared" si="4"/>
        <v>0</v>
      </c>
      <c r="K54" s="54">
        <f t="shared" si="5"/>
        <v>-85600000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428</v>
      </c>
      <c r="H55" s="37">
        <f t="shared" si="2"/>
        <v>0</v>
      </c>
      <c r="I55" s="11">
        <f t="shared" si="3"/>
        <v>-428214000</v>
      </c>
      <c r="J55" s="54">
        <f t="shared" si="4"/>
        <v>0</v>
      </c>
      <c r="K55" s="54">
        <f t="shared" si="5"/>
        <v>-428214000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428</v>
      </c>
      <c r="H56" s="37">
        <f t="shared" si="2"/>
        <v>0</v>
      </c>
      <c r="I56" s="11">
        <f t="shared" si="3"/>
        <v>-16264000</v>
      </c>
      <c r="J56" s="54">
        <f t="shared" si="4"/>
        <v>0</v>
      </c>
      <c r="K56" s="54">
        <f t="shared" si="5"/>
        <v>-16264000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428</v>
      </c>
      <c r="H57" s="37">
        <f t="shared" si="2"/>
        <v>0</v>
      </c>
      <c r="I57" s="11">
        <f t="shared" si="3"/>
        <v>-44940000</v>
      </c>
      <c r="J57" s="54">
        <f t="shared" si="4"/>
        <v>0</v>
      </c>
      <c r="K57" s="54">
        <f t="shared" si="5"/>
        <v>-44940000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428</v>
      </c>
      <c r="H58" s="37">
        <f t="shared" si="2"/>
        <v>0</v>
      </c>
      <c r="I58" s="11">
        <f t="shared" si="3"/>
        <v>-25680000</v>
      </c>
      <c r="J58" s="54">
        <f t="shared" si="4"/>
        <v>0</v>
      </c>
      <c r="K58" s="54">
        <f t="shared" si="5"/>
        <v>-25680000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425</v>
      </c>
      <c r="H59" s="37">
        <f t="shared" si="2"/>
        <v>1</v>
      </c>
      <c r="I59" s="11">
        <f t="shared" si="3"/>
        <v>424000000</v>
      </c>
      <c r="J59" s="54">
        <f t="shared" si="4"/>
        <v>424000000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424</v>
      </c>
      <c r="H60" s="37">
        <f t="shared" si="2"/>
        <v>1</v>
      </c>
      <c r="I60" s="11">
        <f t="shared" si="3"/>
        <v>1480500000</v>
      </c>
      <c r="J60" s="54">
        <f t="shared" si="4"/>
        <v>1480500000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422</v>
      </c>
      <c r="H61" s="37">
        <f t="shared" si="2"/>
        <v>1</v>
      </c>
      <c r="I61" s="11">
        <f t="shared" si="3"/>
        <v>421000000</v>
      </c>
      <c r="J61" s="54">
        <f t="shared" si="4"/>
        <v>421000000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422</v>
      </c>
      <c r="H62" s="37">
        <f t="shared" si="2"/>
        <v>1</v>
      </c>
      <c r="I62" s="11">
        <f t="shared" si="3"/>
        <v>1263000000</v>
      </c>
      <c r="J62" s="54">
        <f t="shared" si="4"/>
        <v>1263000000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420</v>
      </c>
      <c r="H63" s="37">
        <f t="shared" si="2"/>
        <v>0</v>
      </c>
      <c r="I63" s="11">
        <f t="shared" si="3"/>
        <v>-84000000</v>
      </c>
      <c r="J63" s="54">
        <f t="shared" si="4"/>
        <v>0</v>
      </c>
      <c r="K63" s="54">
        <f t="shared" si="5"/>
        <v>-84000000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415</v>
      </c>
      <c r="H64" s="37">
        <f t="shared" si="2"/>
        <v>0</v>
      </c>
      <c r="I64" s="11">
        <f t="shared" si="3"/>
        <v>-20750000</v>
      </c>
      <c r="J64" s="54">
        <f t="shared" si="4"/>
        <v>0</v>
      </c>
      <c r="K64" s="54">
        <f t="shared" si="5"/>
        <v>-20750000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411</v>
      </c>
      <c r="H65" s="37">
        <f t="shared" si="2"/>
        <v>0</v>
      </c>
      <c r="I65" s="11">
        <f t="shared" si="3"/>
        <v>-82200000</v>
      </c>
      <c r="J65" s="54">
        <f t="shared" si="4"/>
        <v>0</v>
      </c>
      <c r="K65" s="54">
        <f t="shared" si="5"/>
        <v>-82200000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408</v>
      </c>
      <c r="H66" s="37">
        <f t="shared" si="2"/>
        <v>0</v>
      </c>
      <c r="I66" s="11">
        <f t="shared" si="3"/>
        <v>-69360000</v>
      </c>
      <c r="J66" s="54">
        <f t="shared" si="4"/>
        <v>0</v>
      </c>
      <c r="K66" s="54">
        <f t="shared" si="5"/>
        <v>-69360000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2" si="7">G68+F67</f>
        <v>407</v>
      </c>
      <c r="H67" s="37">
        <f t="shared" ref="H67:H130" si="8">IF(B67&gt;0,1,0)</f>
        <v>1</v>
      </c>
      <c r="I67" s="11">
        <f t="shared" ref="I67:I119" si="9">B67*(G67-H67)</f>
        <v>37077950</v>
      </c>
      <c r="J67" s="54">
        <f t="shared" ref="J67:J130" si="10">C67*(G67-H67)</f>
        <v>26683538</v>
      </c>
      <c r="K67" s="54">
        <f t="shared" ref="K67:K130" si="11">D67*(G67-H67)</f>
        <v>10394412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389</v>
      </c>
      <c r="H68" s="37">
        <f t="shared" si="8"/>
        <v>0</v>
      </c>
      <c r="I68" s="11">
        <f t="shared" si="9"/>
        <v>-56405000</v>
      </c>
      <c r="J68" s="54">
        <f t="shared" si="10"/>
        <v>0</v>
      </c>
      <c r="K68" s="54">
        <f t="shared" si="11"/>
        <v>-56405000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382</v>
      </c>
      <c r="H69" s="37">
        <f t="shared" si="8"/>
        <v>1</v>
      </c>
      <c r="I69" s="11">
        <f t="shared" si="9"/>
        <v>373380000</v>
      </c>
      <c r="J69" s="54">
        <f t="shared" si="10"/>
        <v>0</v>
      </c>
      <c r="K69" s="54">
        <f t="shared" si="11"/>
        <v>373380000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379</v>
      </c>
      <c r="H70" s="37">
        <f t="shared" si="8"/>
        <v>0</v>
      </c>
      <c r="I70" s="11">
        <f t="shared" si="9"/>
        <v>-17434000</v>
      </c>
      <c r="J70" s="54">
        <f t="shared" si="10"/>
        <v>0</v>
      </c>
      <c r="K70" s="54">
        <f t="shared" si="11"/>
        <v>-17434000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377</v>
      </c>
      <c r="H71" s="37">
        <f t="shared" si="8"/>
        <v>1</v>
      </c>
      <c r="I71" s="11">
        <f t="shared" si="9"/>
        <v>43367088</v>
      </c>
      <c r="J71" s="54">
        <f t="shared" si="10"/>
        <v>39033312</v>
      </c>
      <c r="K71" s="54">
        <f t="shared" si="11"/>
        <v>4333776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376</v>
      </c>
      <c r="H72" s="37">
        <f t="shared" si="8"/>
        <v>0</v>
      </c>
      <c r="I72" s="11">
        <f t="shared" si="9"/>
        <v>-57140344</v>
      </c>
      <c r="J72" s="54">
        <f t="shared" si="10"/>
        <v>0</v>
      </c>
      <c r="K72" s="54">
        <f t="shared" si="11"/>
        <v>-57140344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375</v>
      </c>
      <c r="H73" s="37">
        <f t="shared" si="8"/>
        <v>0</v>
      </c>
      <c r="I73" s="11">
        <f t="shared" si="9"/>
        <v>-302062500</v>
      </c>
      <c r="J73" s="54">
        <f t="shared" si="10"/>
        <v>0</v>
      </c>
      <c r="K73" s="54">
        <f t="shared" si="11"/>
        <v>-302062500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368</v>
      </c>
      <c r="H74" s="37">
        <f t="shared" si="8"/>
        <v>1</v>
      </c>
      <c r="I74" s="11">
        <f t="shared" si="9"/>
        <v>2567165000</v>
      </c>
      <c r="J74" s="54">
        <f t="shared" si="10"/>
        <v>0</v>
      </c>
      <c r="K74" s="54">
        <f t="shared" si="11"/>
        <v>2567165000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367</v>
      </c>
      <c r="H75" s="37">
        <f t="shared" si="8"/>
        <v>1</v>
      </c>
      <c r="I75" s="11">
        <f t="shared" si="9"/>
        <v>1098000000</v>
      </c>
      <c r="J75" s="54">
        <f t="shared" si="10"/>
        <v>0</v>
      </c>
      <c r="K75" s="54">
        <f t="shared" si="11"/>
        <v>1098000000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365</v>
      </c>
      <c r="H76" s="37">
        <f t="shared" si="8"/>
        <v>1</v>
      </c>
      <c r="I76" s="11">
        <f t="shared" si="9"/>
        <v>1092000000</v>
      </c>
      <c r="J76" s="54">
        <f t="shared" si="10"/>
        <v>0</v>
      </c>
      <c r="K76" s="54">
        <f t="shared" si="11"/>
        <v>1092000000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364</v>
      </c>
      <c r="H77" s="37">
        <f t="shared" si="8"/>
        <v>1</v>
      </c>
      <c r="I77" s="11">
        <f t="shared" si="9"/>
        <v>1089000000</v>
      </c>
      <c r="J77" s="54">
        <f t="shared" si="10"/>
        <v>0</v>
      </c>
      <c r="K77" s="54">
        <f t="shared" si="11"/>
        <v>1089000000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363</v>
      </c>
      <c r="H78" s="37">
        <f t="shared" si="8"/>
        <v>0</v>
      </c>
      <c r="I78" s="11">
        <f t="shared" si="9"/>
        <v>-1161600000</v>
      </c>
      <c r="J78" s="54">
        <f t="shared" si="10"/>
        <v>-1161600000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362</v>
      </c>
      <c r="H79" s="37">
        <f t="shared" si="8"/>
        <v>0</v>
      </c>
      <c r="I79" s="11">
        <f t="shared" si="9"/>
        <v>-289600000</v>
      </c>
      <c r="J79" s="54">
        <f t="shared" si="10"/>
        <v>-289600000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361</v>
      </c>
      <c r="H80" s="37">
        <f t="shared" si="8"/>
        <v>0</v>
      </c>
      <c r="I80" s="11">
        <f t="shared" si="9"/>
        <v>-17469873</v>
      </c>
      <c r="J80" s="54">
        <f t="shared" si="10"/>
        <v>0</v>
      </c>
      <c r="K80" s="54">
        <f t="shared" si="11"/>
        <v>-17469873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360</v>
      </c>
      <c r="H81" s="37">
        <f t="shared" si="8"/>
        <v>0</v>
      </c>
      <c r="I81" s="11">
        <f t="shared" si="9"/>
        <v>-50400000</v>
      </c>
      <c r="J81" s="54">
        <f t="shared" si="10"/>
        <v>0</v>
      </c>
      <c r="K81" s="54">
        <f t="shared" si="11"/>
        <v>-50400000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359</v>
      </c>
      <c r="H82" s="37">
        <f t="shared" si="8"/>
        <v>0</v>
      </c>
      <c r="I82" s="11">
        <f t="shared" si="9"/>
        <v>-89750000</v>
      </c>
      <c r="J82" s="54">
        <f t="shared" si="10"/>
        <v>0</v>
      </c>
      <c r="K82" s="54">
        <f t="shared" si="11"/>
        <v>-89750000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358</v>
      </c>
      <c r="H83" s="37">
        <f t="shared" si="8"/>
        <v>0</v>
      </c>
      <c r="I83" s="11">
        <f t="shared" si="9"/>
        <v>-71600000</v>
      </c>
      <c r="J83" s="54">
        <f t="shared" si="10"/>
        <v>0</v>
      </c>
      <c r="K83" s="54">
        <f t="shared" si="11"/>
        <v>-71600000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355</v>
      </c>
      <c r="H84" s="37">
        <f t="shared" si="8"/>
        <v>1</v>
      </c>
      <c r="I84" s="11">
        <f t="shared" si="9"/>
        <v>578860800</v>
      </c>
      <c r="J84" s="54">
        <f t="shared" si="10"/>
        <v>0</v>
      </c>
      <c r="K84" s="54">
        <f t="shared" si="11"/>
        <v>578860800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9" si="12">B85-C85</f>
        <v>2500000</v>
      </c>
      <c r="E85" s="20" t="s">
        <v>173</v>
      </c>
      <c r="F85" s="37">
        <v>4</v>
      </c>
      <c r="G85" s="37">
        <f t="shared" si="7"/>
        <v>351</v>
      </c>
      <c r="H85" s="37">
        <f t="shared" si="8"/>
        <v>1</v>
      </c>
      <c r="I85" s="11">
        <f t="shared" si="9"/>
        <v>875000000</v>
      </c>
      <c r="J85" s="54">
        <f t="shared" si="10"/>
        <v>0</v>
      </c>
      <c r="K85" s="54">
        <f t="shared" si="11"/>
        <v>875000000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347</v>
      </c>
      <c r="H86" s="37">
        <f t="shared" si="8"/>
        <v>1</v>
      </c>
      <c r="I86" s="11">
        <f t="shared" si="9"/>
        <v>64459800</v>
      </c>
      <c r="J86" s="54">
        <f t="shared" si="10"/>
        <v>29392700</v>
      </c>
      <c r="K86" s="54">
        <f t="shared" si="11"/>
        <v>35067100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344</v>
      </c>
      <c r="H87" s="37">
        <f t="shared" si="8"/>
        <v>0</v>
      </c>
      <c r="I87" s="11">
        <f t="shared" si="9"/>
        <v>-68800000</v>
      </c>
      <c r="J87" s="54">
        <f t="shared" si="10"/>
        <v>0</v>
      </c>
      <c r="K87" s="54">
        <f t="shared" si="11"/>
        <v>-68800000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343</v>
      </c>
      <c r="H88" s="37">
        <f t="shared" si="8"/>
        <v>0</v>
      </c>
      <c r="I88" s="11">
        <f t="shared" si="9"/>
        <v>-40474000</v>
      </c>
      <c r="J88" s="54">
        <f t="shared" si="10"/>
        <v>-23667000</v>
      </c>
      <c r="K88" s="54">
        <f t="shared" si="11"/>
        <v>-16807000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335</v>
      </c>
      <c r="H89" s="37">
        <f t="shared" si="8"/>
        <v>0</v>
      </c>
      <c r="I89" s="11">
        <f t="shared" si="9"/>
        <v>-1072301500</v>
      </c>
      <c r="J89" s="54">
        <f t="shared" si="10"/>
        <v>0</v>
      </c>
      <c r="K89" s="54">
        <f t="shared" si="11"/>
        <v>-1072301500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334</v>
      </c>
      <c r="H90" s="37">
        <f t="shared" si="8"/>
        <v>0</v>
      </c>
      <c r="I90" s="11">
        <f t="shared" si="9"/>
        <v>-1069100600</v>
      </c>
      <c r="J90" s="54">
        <f t="shared" si="10"/>
        <v>0</v>
      </c>
      <c r="K90" s="54">
        <f t="shared" si="11"/>
        <v>-1069100600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333</v>
      </c>
      <c r="H91" s="37">
        <f t="shared" si="8"/>
        <v>0</v>
      </c>
      <c r="I91" s="11">
        <f t="shared" si="9"/>
        <v>-1065899700</v>
      </c>
      <c r="J91" s="54">
        <f t="shared" si="10"/>
        <v>0</v>
      </c>
      <c r="K91" s="54">
        <f t="shared" si="11"/>
        <v>-1065899700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332</v>
      </c>
      <c r="H92" s="37">
        <f t="shared" si="8"/>
        <v>0</v>
      </c>
      <c r="I92" s="11">
        <f t="shared" si="9"/>
        <v>-1062698800</v>
      </c>
      <c r="J92" s="54">
        <f t="shared" si="10"/>
        <v>0</v>
      </c>
      <c r="K92" s="54">
        <f t="shared" si="11"/>
        <v>-1062698800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331</v>
      </c>
      <c r="H93" s="37">
        <f t="shared" si="8"/>
        <v>0</v>
      </c>
      <c r="I93" s="11">
        <f t="shared" si="9"/>
        <v>-1059497900</v>
      </c>
      <c r="J93" s="54">
        <f t="shared" si="10"/>
        <v>0</v>
      </c>
      <c r="K93" s="54">
        <f t="shared" si="11"/>
        <v>-1059497900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330</v>
      </c>
      <c r="H94" s="37">
        <f t="shared" si="8"/>
        <v>0</v>
      </c>
      <c r="I94" s="11">
        <f t="shared" si="9"/>
        <v>-1056297000</v>
      </c>
      <c r="J94" s="54">
        <f t="shared" si="10"/>
        <v>0</v>
      </c>
      <c r="K94" s="54">
        <f t="shared" si="11"/>
        <v>-1056297000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328</v>
      </c>
      <c r="H95" s="37">
        <f t="shared" si="8"/>
        <v>0</v>
      </c>
      <c r="I95" s="11">
        <f t="shared" si="9"/>
        <v>-392483488</v>
      </c>
      <c r="J95" s="54">
        <f t="shared" si="10"/>
        <v>0</v>
      </c>
      <c r="K95" s="54">
        <f t="shared" si="11"/>
        <v>-392483488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318</v>
      </c>
      <c r="H96" s="37">
        <f t="shared" si="8"/>
        <v>0</v>
      </c>
      <c r="I96" s="11">
        <f t="shared" si="9"/>
        <v>-63600000</v>
      </c>
      <c r="J96" s="54">
        <f t="shared" si="10"/>
        <v>0</v>
      </c>
      <c r="K96" s="54">
        <f t="shared" si="11"/>
        <v>-63600000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317</v>
      </c>
      <c r="H97" s="37">
        <f t="shared" si="8"/>
        <v>1</v>
      </c>
      <c r="I97" s="11">
        <f t="shared" si="9"/>
        <v>50420328</v>
      </c>
      <c r="J97" s="54">
        <f t="shared" si="10"/>
        <v>21780616</v>
      </c>
      <c r="K97" s="54">
        <f t="shared" si="11"/>
        <v>28639712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312</v>
      </c>
      <c r="H98" s="37">
        <f t="shared" si="8"/>
        <v>1</v>
      </c>
      <c r="I98" s="11">
        <f t="shared" si="9"/>
        <v>35568448</v>
      </c>
      <c r="J98" s="54">
        <f t="shared" si="10"/>
        <v>0</v>
      </c>
      <c r="K98" s="54">
        <f t="shared" si="11"/>
        <v>35568448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309</v>
      </c>
      <c r="H99" s="37">
        <f t="shared" si="8"/>
        <v>0</v>
      </c>
      <c r="I99" s="11">
        <f t="shared" si="9"/>
        <v>-409425000</v>
      </c>
      <c r="J99" s="54">
        <f t="shared" si="10"/>
        <v>0</v>
      </c>
      <c r="K99" s="54">
        <f t="shared" si="11"/>
        <v>-409425000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304</v>
      </c>
      <c r="H100" s="37">
        <f t="shared" si="8"/>
        <v>1</v>
      </c>
      <c r="I100" s="11">
        <f t="shared" si="9"/>
        <v>401475000</v>
      </c>
      <c r="J100" s="54">
        <f t="shared" si="10"/>
        <v>0</v>
      </c>
      <c r="K100" s="54">
        <f t="shared" si="11"/>
        <v>401475000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287</v>
      </c>
      <c r="H101" s="37">
        <f t="shared" si="8"/>
        <v>1</v>
      </c>
      <c r="I101" s="11">
        <f t="shared" si="9"/>
        <v>19117670</v>
      </c>
      <c r="J101" s="54">
        <f t="shared" si="10"/>
        <v>19117670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284</v>
      </c>
      <c r="H102" s="37">
        <f t="shared" si="8"/>
        <v>1</v>
      </c>
      <c r="I102" s="11">
        <f t="shared" si="9"/>
        <v>849000000</v>
      </c>
      <c r="J102" s="54">
        <f t="shared" si="10"/>
        <v>0</v>
      </c>
      <c r="K102" s="54">
        <f t="shared" si="11"/>
        <v>849000000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7">
        <v>10</v>
      </c>
      <c r="G103" s="37">
        <f t="shared" si="7"/>
        <v>277</v>
      </c>
      <c r="H103" s="37">
        <f t="shared" si="8"/>
        <v>0</v>
      </c>
      <c r="I103" s="11">
        <f t="shared" si="9"/>
        <v>-277000000</v>
      </c>
      <c r="J103" s="54">
        <f t="shared" si="10"/>
        <v>-277000000</v>
      </c>
      <c r="K103" s="54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7">
        <v>1</v>
      </c>
      <c r="G104" s="37">
        <f t="shared" si="7"/>
        <v>267</v>
      </c>
      <c r="H104" s="37">
        <f t="shared" si="8"/>
        <v>1</v>
      </c>
      <c r="I104" s="11">
        <f t="shared" si="9"/>
        <v>798000000</v>
      </c>
      <c r="J104" s="54">
        <f t="shared" si="10"/>
        <v>798000000</v>
      </c>
      <c r="K104" s="54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7">
        <v>0</v>
      </c>
      <c r="G105" s="37">
        <f t="shared" si="7"/>
        <v>266</v>
      </c>
      <c r="H105" s="37">
        <f t="shared" si="8"/>
        <v>1</v>
      </c>
      <c r="I105" s="11">
        <f t="shared" si="9"/>
        <v>296800000</v>
      </c>
      <c r="J105" s="54">
        <f t="shared" si="10"/>
        <v>296800000</v>
      </c>
      <c r="K105" s="54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7">
        <v>9</v>
      </c>
      <c r="G106" s="37">
        <f t="shared" si="7"/>
        <v>266</v>
      </c>
      <c r="H106" s="37">
        <f t="shared" si="8"/>
        <v>0</v>
      </c>
      <c r="I106" s="11">
        <f t="shared" si="9"/>
        <v>-798000000</v>
      </c>
      <c r="J106" s="54">
        <f t="shared" si="10"/>
        <v>0</v>
      </c>
      <c r="K106" s="54">
        <f t="shared" si="11"/>
        <v>-798000000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7">
        <v>2</v>
      </c>
      <c r="G107" s="37">
        <f t="shared" si="7"/>
        <v>257</v>
      </c>
      <c r="H107" s="37">
        <f t="shared" si="8"/>
        <v>1</v>
      </c>
      <c r="I107" s="11">
        <f t="shared" si="9"/>
        <v>23166464</v>
      </c>
      <c r="J107" s="54">
        <f t="shared" si="10"/>
        <v>19229440</v>
      </c>
      <c r="K107" s="54">
        <f t="shared" si="11"/>
        <v>3937024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7">
        <v>4</v>
      </c>
      <c r="G108" s="37">
        <f t="shared" si="7"/>
        <v>255</v>
      </c>
      <c r="H108" s="37">
        <f t="shared" si="8"/>
        <v>0</v>
      </c>
      <c r="I108" s="11">
        <f t="shared" si="9"/>
        <v>-433678500</v>
      </c>
      <c r="J108" s="54">
        <f t="shared" si="10"/>
        <v>0</v>
      </c>
      <c r="K108" s="54">
        <f t="shared" si="11"/>
        <v>-433678500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7">
        <v>3</v>
      </c>
      <c r="G109" s="37">
        <f t="shared" si="7"/>
        <v>251</v>
      </c>
      <c r="H109" s="37">
        <f t="shared" si="8"/>
        <v>0</v>
      </c>
      <c r="I109" s="11">
        <f t="shared" si="9"/>
        <v>-251125500</v>
      </c>
      <c r="J109" s="54">
        <f t="shared" si="10"/>
        <v>0</v>
      </c>
      <c r="K109" s="54">
        <f t="shared" si="11"/>
        <v>-251125500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7">
        <v>20</v>
      </c>
      <c r="G110" s="37">
        <f t="shared" si="7"/>
        <v>248</v>
      </c>
      <c r="H110" s="37">
        <f t="shared" si="8"/>
        <v>1</v>
      </c>
      <c r="I110" s="11">
        <f t="shared" si="9"/>
        <v>4940000000</v>
      </c>
      <c r="J110" s="54">
        <f t="shared" si="10"/>
        <v>0</v>
      </c>
      <c r="K110" s="54">
        <f t="shared" si="11"/>
        <v>4940000000</v>
      </c>
    </row>
    <row r="111" spans="1:11" x14ac:dyDescent="0.25">
      <c r="A111" s="20" t="s">
        <v>495</v>
      </c>
      <c r="B111" s="40">
        <v>174678</v>
      </c>
      <c r="C111" s="40">
        <v>87363</v>
      </c>
      <c r="D111" s="36">
        <f t="shared" si="12"/>
        <v>87315</v>
      </c>
      <c r="E111" s="23" t="s">
        <v>476</v>
      </c>
      <c r="F111" s="37">
        <v>16</v>
      </c>
      <c r="G111" s="37">
        <f t="shared" si="7"/>
        <v>228</v>
      </c>
      <c r="H111" s="37">
        <f t="shared" si="8"/>
        <v>1</v>
      </c>
      <c r="I111" s="11">
        <f t="shared" si="9"/>
        <v>39651906</v>
      </c>
      <c r="J111" s="54">
        <f t="shared" si="10"/>
        <v>19831401</v>
      </c>
      <c r="K111" s="54">
        <f t="shared" si="11"/>
        <v>19820505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7">
        <v>15</v>
      </c>
      <c r="G112" s="37">
        <f t="shared" si="7"/>
        <v>212</v>
      </c>
      <c r="H112" s="37">
        <f t="shared" si="8"/>
        <v>0</v>
      </c>
      <c r="I112" s="11">
        <f t="shared" si="9"/>
        <v>-6020800000</v>
      </c>
      <c r="J112" s="54">
        <f t="shared" si="10"/>
        <v>0</v>
      </c>
      <c r="K112" s="54">
        <f t="shared" si="11"/>
        <v>-6020800000</v>
      </c>
    </row>
    <row r="113" spans="1:15" x14ac:dyDescent="0.25">
      <c r="A113" s="17" t="s">
        <v>514</v>
      </c>
      <c r="B113" s="40">
        <v>163040</v>
      </c>
      <c r="C113" s="40">
        <v>122511</v>
      </c>
      <c r="D113" s="36">
        <f t="shared" si="12"/>
        <v>40529</v>
      </c>
      <c r="E113" s="5" t="s">
        <v>515</v>
      </c>
      <c r="F113" s="37">
        <v>0</v>
      </c>
      <c r="G113" s="37">
        <f t="shared" si="7"/>
        <v>197</v>
      </c>
      <c r="H113" s="37">
        <f t="shared" si="8"/>
        <v>1</v>
      </c>
      <c r="I113" s="11">
        <f t="shared" si="9"/>
        <v>31955840</v>
      </c>
      <c r="J113" s="54">
        <f t="shared" si="10"/>
        <v>24012156</v>
      </c>
      <c r="K113" s="54">
        <f t="shared" si="11"/>
        <v>7943684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7">
        <v>13</v>
      </c>
      <c r="G114" s="37">
        <f t="shared" si="7"/>
        <v>197</v>
      </c>
      <c r="H114" s="37">
        <f t="shared" si="8"/>
        <v>0</v>
      </c>
      <c r="I114" s="11">
        <f t="shared" si="9"/>
        <v>-1122900</v>
      </c>
      <c r="J114" s="54">
        <f t="shared" si="10"/>
        <v>-492500</v>
      </c>
      <c r="K114" s="54">
        <f t="shared" si="11"/>
        <v>-630400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7">
        <v>8</v>
      </c>
      <c r="G115" s="37">
        <f t="shared" si="7"/>
        <v>184</v>
      </c>
      <c r="H115" s="37">
        <f t="shared" si="8"/>
        <v>0</v>
      </c>
      <c r="I115" s="11">
        <f t="shared" si="9"/>
        <v>0</v>
      </c>
      <c r="J115" s="54">
        <f t="shared" si="10"/>
        <v>92000000</v>
      </c>
      <c r="K115" s="54">
        <f t="shared" si="11"/>
        <v>-92000000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7">
        <v>9</v>
      </c>
      <c r="G116" s="37">
        <f t="shared" si="7"/>
        <v>176</v>
      </c>
      <c r="H116" s="37">
        <f t="shared" si="8"/>
        <v>0</v>
      </c>
      <c r="I116" s="11">
        <f t="shared" si="9"/>
        <v>-28160000</v>
      </c>
      <c r="J116" s="54">
        <f t="shared" si="10"/>
        <v>0</v>
      </c>
      <c r="K116" s="54">
        <f t="shared" si="11"/>
        <v>-28160000</v>
      </c>
    </row>
    <row r="117" spans="1:15" x14ac:dyDescent="0.25">
      <c r="A117" s="11" t="s">
        <v>555</v>
      </c>
      <c r="B117" s="40">
        <v>1480</v>
      </c>
      <c r="C117" s="40">
        <v>106941</v>
      </c>
      <c r="D117" s="40">
        <f t="shared" si="12"/>
        <v>-105461</v>
      </c>
      <c r="E117" s="23" t="s">
        <v>556</v>
      </c>
      <c r="F117" s="37">
        <v>22</v>
      </c>
      <c r="G117" s="37">
        <f t="shared" si="7"/>
        <v>167</v>
      </c>
      <c r="H117" s="37">
        <f t="shared" si="8"/>
        <v>1</v>
      </c>
      <c r="I117" s="11">
        <f t="shared" si="9"/>
        <v>245680</v>
      </c>
      <c r="J117" s="54">
        <f t="shared" si="10"/>
        <v>17752206</v>
      </c>
      <c r="K117" s="54">
        <f t="shared" si="11"/>
        <v>-17506526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7">
        <v>9</v>
      </c>
      <c r="G118" s="37">
        <f t="shared" si="7"/>
        <v>145</v>
      </c>
      <c r="H118" s="37">
        <f t="shared" si="8"/>
        <v>1</v>
      </c>
      <c r="I118" s="11">
        <f t="shared" si="9"/>
        <v>5673528000</v>
      </c>
      <c r="J118" s="54">
        <f t="shared" si="10"/>
        <v>0</v>
      </c>
      <c r="K118" s="54">
        <f t="shared" si="11"/>
        <v>5673528000</v>
      </c>
      <c r="O118" s="7"/>
    </row>
    <row r="119" spans="1:15" x14ac:dyDescent="0.25">
      <c r="A119" s="11" t="s">
        <v>589</v>
      </c>
      <c r="B119" s="40">
        <v>95521</v>
      </c>
      <c r="C119" s="40">
        <v>110054</v>
      </c>
      <c r="D119" s="40">
        <f t="shared" si="12"/>
        <v>-14533</v>
      </c>
      <c r="E119" s="23" t="s">
        <v>594</v>
      </c>
      <c r="F119" s="37">
        <v>4</v>
      </c>
      <c r="G119" s="37">
        <f t="shared" si="7"/>
        <v>136</v>
      </c>
      <c r="H119" s="37">
        <f t="shared" si="8"/>
        <v>1</v>
      </c>
      <c r="I119" s="11">
        <f t="shared" si="9"/>
        <v>12895335</v>
      </c>
      <c r="J119" s="54">
        <f t="shared" si="10"/>
        <v>14857290</v>
      </c>
      <c r="K119" s="54">
        <f t="shared" si="11"/>
        <v>-1961955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7">
        <f t="shared" si="7"/>
        <v>132</v>
      </c>
      <c r="H120" s="11">
        <f t="shared" si="8"/>
        <v>1</v>
      </c>
      <c r="I120" s="11">
        <f t="shared" ref="I120:I142" si="13">B120*(G120-H120)</f>
        <v>262000000</v>
      </c>
      <c r="J120" s="11">
        <f t="shared" si="10"/>
        <v>0</v>
      </c>
      <c r="K120" s="11">
        <f t="shared" si="11"/>
        <v>262000000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7">
        <f t="shared" si="7"/>
        <v>106</v>
      </c>
      <c r="H121" s="11">
        <f t="shared" si="8"/>
        <v>1</v>
      </c>
      <c r="I121" s="11">
        <f t="shared" si="13"/>
        <v>273000000</v>
      </c>
      <c r="J121" s="11">
        <f t="shared" si="10"/>
        <v>0</v>
      </c>
      <c r="K121" s="11">
        <f t="shared" si="11"/>
        <v>273000000</v>
      </c>
    </row>
    <row r="122" spans="1:15" x14ac:dyDescent="0.25">
      <c r="A122" s="11" t="s">
        <v>632</v>
      </c>
      <c r="B122" s="40">
        <v>384551</v>
      </c>
      <c r="C122" s="40">
        <v>110908</v>
      </c>
      <c r="D122" s="40">
        <f t="shared" si="12"/>
        <v>273643</v>
      </c>
      <c r="E122" s="23" t="s">
        <v>633</v>
      </c>
      <c r="F122" s="11">
        <v>1</v>
      </c>
      <c r="G122" s="37">
        <f t="shared" si="7"/>
        <v>105</v>
      </c>
      <c r="H122" s="11">
        <f t="shared" si="8"/>
        <v>1</v>
      </c>
      <c r="I122" s="11">
        <f t="shared" si="13"/>
        <v>39993304</v>
      </c>
      <c r="J122" s="11">
        <f t="shared" si="10"/>
        <v>11534432</v>
      </c>
      <c r="K122" s="11">
        <f t="shared" si="11"/>
        <v>28458872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7">
        <f t="shared" si="7"/>
        <v>104</v>
      </c>
      <c r="H123" s="11">
        <f t="shared" si="8"/>
        <v>0</v>
      </c>
      <c r="I123" s="11">
        <f t="shared" si="13"/>
        <v>0</v>
      </c>
      <c r="J123" s="11">
        <f t="shared" si="10"/>
        <v>83200000</v>
      </c>
      <c r="K123" s="11">
        <f t="shared" si="11"/>
        <v>-83200000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7">
        <f t="shared" si="7"/>
        <v>90</v>
      </c>
      <c r="H124" s="11">
        <f t="shared" si="8"/>
        <v>0</v>
      </c>
      <c r="I124" s="11">
        <f t="shared" si="13"/>
        <v>-270000000</v>
      </c>
      <c r="J124" s="11">
        <f t="shared" si="10"/>
        <v>0</v>
      </c>
      <c r="K124" s="11">
        <f t="shared" si="11"/>
        <v>-270000000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7">
        <f t="shared" si="7"/>
        <v>75</v>
      </c>
      <c r="H125" s="11">
        <f t="shared" si="8"/>
        <v>1</v>
      </c>
      <c r="I125" s="11">
        <f t="shared" si="13"/>
        <v>29652540</v>
      </c>
      <c r="J125" s="11">
        <f t="shared" si="10"/>
        <v>8796750</v>
      </c>
      <c r="K125" s="11">
        <f t="shared" si="11"/>
        <v>20855790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7">
        <f t="shared" si="7"/>
        <v>75</v>
      </c>
      <c r="H126" s="11">
        <f t="shared" si="8"/>
        <v>1</v>
      </c>
      <c r="I126" s="11">
        <f t="shared" si="13"/>
        <v>3108000000</v>
      </c>
      <c r="J126" s="11">
        <f t="shared" si="10"/>
        <v>0</v>
      </c>
      <c r="K126" s="11">
        <f t="shared" si="11"/>
        <v>3108000000</v>
      </c>
    </row>
    <row r="127" spans="1:15" x14ac:dyDescent="0.25">
      <c r="A127" s="11" t="s">
        <v>721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7">
        <f t="shared" si="7"/>
        <v>50</v>
      </c>
      <c r="H127" s="11">
        <f t="shared" si="8"/>
        <v>0</v>
      </c>
      <c r="I127" s="11">
        <f t="shared" si="13"/>
        <v>-250000</v>
      </c>
      <c r="J127" s="11">
        <f t="shared" si="10"/>
        <v>0</v>
      </c>
      <c r="K127" s="11">
        <f t="shared" si="11"/>
        <v>-250000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723</v>
      </c>
      <c r="F128" s="11">
        <v>3</v>
      </c>
      <c r="G128" s="37">
        <f t="shared" si="7"/>
        <v>44</v>
      </c>
      <c r="H128" s="11">
        <f t="shared" si="8"/>
        <v>1</v>
      </c>
      <c r="I128" s="11">
        <f t="shared" si="13"/>
        <v>33169082</v>
      </c>
      <c r="J128" s="11">
        <f t="shared" si="10"/>
        <v>5189971</v>
      </c>
      <c r="K128" s="11">
        <f t="shared" si="11"/>
        <v>27979111</v>
      </c>
    </row>
    <row r="129" spans="1:11" x14ac:dyDescent="0.25">
      <c r="A129" s="11" t="s">
        <v>733</v>
      </c>
      <c r="B129" s="18">
        <v>2500000</v>
      </c>
      <c r="C129" s="18">
        <v>0</v>
      </c>
      <c r="D129" s="18">
        <f t="shared" si="12"/>
        <v>2500000</v>
      </c>
      <c r="E129" s="11" t="s">
        <v>734</v>
      </c>
      <c r="F129" s="11">
        <v>41</v>
      </c>
      <c r="G129" s="37">
        <f t="shared" si="7"/>
        <v>41</v>
      </c>
      <c r="H129" s="11">
        <f t="shared" si="8"/>
        <v>1</v>
      </c>
      <c r="I129" s="11">
        <f t="shared" si="13"/>
        <v>100000000</v>
      </c>
      <c r="J129" s="11">
        <f t="shared" si="10"/>
        <v>0</v>
      </c>
      <c r="K129" s="11">
        <f t="shared" si="11"/>
        <v>100000000</v>
      </c>
    </row>
    <row r="130" spans="1:11" x14ac:dyDescent="0.25">
      <c r="A130" s="11"/>
      <c r="B130" s="18"/>
      <c r="C130" s="18"/>
      <c r="D130" s="18"/>
      <c r="E130" s="11"/>
      <c r="F130" s="11"/>
      <c r="G130" s="37">
        <f t="shared" si="7"/>
        <v>0</v>
      </c>
      <c r="H130" s="11">
        <f t="shared" si="8"/>
        <v>0</v>
      </c>
      <c r="I130" s="11">
        <f t="shared" si="13"/>
        <v>0</v>
      </c>
      <c r="J130" s="11">
        <f t="shared" si="10"/>
        <v>0</v>
      </c>
      <c r="K130" s="11">
        <f t="shared" si="11"/>
        <v>0</v>
      </c>
    </row>
    <row r="131" spans="1:11" x14ac:dyDescent="0.25">
      <c r="A131" s="11"/>
      <c r="B131" s="18"/>
      <c r="C131" s="18"/>
      <c r="D131" s="18"/>
      <c r="E131" s="11"/>
      <c r="F131" s="11"/>
      <c r="G131" s="37">
        <f t="shared" si="7"/>
        <v>0</v>
      </c>
      <c r="H131" s="11">
        <f t="shared" ref="H131:H142" si="14">IF(B131&gt;0,1,0)</f>
        <v>0</v>
      </c>
      <c r="I131" s="11">
        <f t="shared" si="13"/>
        <v>0</v>
      </c>
      <c r="J131" s="11">
        <f t="shared" ref="J131:J142" si="15">C131*(G131-H131)</f>
        <v>0</v>
      </c>
      <c r="K131" s="11">
        <f t="shared" ref="K131:K142" si="16">D131*(G131-H131)</f>
        <v>0</v>
      </c>
    </row>
    <row r="132" spans="1:11" x14ac:dyDescent="0.25">
      <c r="A132" s="11"/>
      <c r="B132" s="18"/>
      <c r="C132" s="18"/>
      <c r="D132" s="18"/>
      <c r="E132" s="11"/>
      <c r="F132" s="11"/>
      <c r="G132" s="37">
        <f t="shared" si="7"/>
        <v>0</v>
      </c>
      <c r="H132" s="11">
        <f t="shared" si="14"/>
        <v>0</v>
      </c>
      <c r="I132" s="11">
        <f t="shared" si="13"/>
        <v>0</v>
      </c>
      <c r="J132" s="11">
        <f t="shared" si="15"/>
        <v>0</v>
      </c>
      <c r="K132" s="11">
        <f t="shared" si="16"/>
        <v>0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 t="s">
        <v>25</v>
      </c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/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 t="s">
        <v>25</v>
      </c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/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>
        <v>0</v>
      </c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29">
        <f>SUM(B2:B142)</f>
        <v>87203482</v>
      </c>
      <c r="C143" s="29">
        <f>SUM(C2:C141)</f>
        <v>13043998</v>
      </c>
      <c r="D143" s="29">
        <f>SUM(D2:D141)</f>
        <v>74159484</v>
      </c>
      <c r="E143" s="11"/>
      <c r="F143" s="11"/>
      <c r="G143" s="11"/>
      <c r="H143" s="11"/>
      <c r="I143" s="29">
        <f>SUM(I2:I142)</f>
        <v>14589901451</v>
      </c>
      <c r="J143" s="29">
        <f>SUM(J2:J142)</f>
        <v>5446213673</v>
      </c>
      <c r="K143" s="29">
        <f>SUM(K2:K142)</f>
        <v>9143687778</v>
      </c>
    </row>
    <row r="144" spans="1:11" x14ac:dyDescent="0.25">
      <c r="A144" s="11"/>
      <c r="B144" s="11" t="s">
        <v>283</v>
      </c>
      <c r="C144" s="11" t="s">
        <v>493</v>
      </c>
      <c r="D144" s="11" t="s">
        <v>494</v>
      </c>
      <c r="E144" s="11"/>
      <c r="F144" s="11"/>
      <c r="G144" s="11"/>
      <c r="H144" s="11"/>
      <c r="I144" s="11" t="s">
        <v>490</v>
      </c>
      <c r="J144" s="11" t="s">
        <v>491</v>
      </c>
      <c r="K144" s="11" t="s">
        <v>492</v>
      </c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3">
        <f>I143/G2</f>
        <v>25373741.653913043</v>
      </c>
      <c r="J146" s="29">
        <f>J143/G2</f>
        <v>9471675.9530434776</v>
      </c>
      <c r="K146" s="29">
        <f>K143/G2</f>
        <v>15902065.700869566</v>
      </c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 t="s">
        <v>496</v>
      </c>
      <c r="J147" s="11" t="s">
        <v>497</v>
      </c>
      <c r="K147" s="11" t="s">
        <v>498</v>
      </c>
    </row>
    <row r="150" spans="1:11" x14ac:dyDescent="0.25">
      <c r="J150">
        <f>J143/I143*1448696</f>
        <v>540778.70160525513</v>
      </c>
      <c r="K150">
        <f>K143/I143*1448696</f>
        <v>907917.29839474475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40">
        <v>174678</v>
      </c>
      <c r="C3" s="40">
        <v>87363</v>
      </c>
      <c r="D3" s="36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486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508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534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535</v>
      </c>
    </row>
    <row r="35" spans="2:17" x14ac:dyDescent="0.25">
      <c r="D35" s="43">
        <v>5000</v>
      </c>
      <c r="E35" s="42" t="s">
        <v>534</v>
      </c>
    </row>
    <row r="36" spans="2:17" x14ac:dyDescent="0.25">
      <c r="D36" s="43">
        <v>-800000</v>
      </c>
      <c r="E36" s="42" t="s">
        <v>536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540</v>
      </c>
    </row>
    <row r="39" spans="2:17" x14ac:dyDescent="0.25">
      <c r="D39" s="7">
        <v>200000</v>
      </c>
      <c r="E39" s="42" t="s">
        <v>541</v>
      </c>
    </row>
    <row r="40" spans="2:17" x14ac:dyDescent="0.25">
      <c r="D40" s="7">
        <v>255000</v>
      </c>
      <c r="E40" s="42" t="s">
        <v>546</v>
      </c>
    </row>
    <row r="41" spans="2:17" x14ac:dyDescent="0.25">
      <c r="D41" s="7">
        <v>-200000</v>
      </c>
      <c r="E41" s="42" t="s">
        <v>547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560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561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562</v>
      </c>
    </row>
    <row r="35" spans="4:17" x14ac:dyDescent="0.25">
      <c r="D35" s="43">
        <v>200000</v>
      </c>
      <c r="E35" s="42" t="s">
        <v>567</v>
      </c>
    </row>
    <row r="36" spans="4:17" x14ac:dyDescent="0.25">
      <c r="D36" s="43">
        <v>1000000</v>
      </c>
      <c r="E36" s="42" t="s">
        <v>581</v>
      </c>
    </row>
    <row r="37" spans="4:17" x14ac:dyDescent="0.25">
      <c r="D37" s="7">
        <v>600000</v>
      </c>
      <c r="E37" s="42" t="s">
        <v>586</v>
      </c>
    </row>
    <row r="38" spans="4:17" x14ac:dyDescent="0.25">
      <c r="D38" s="7">
        <v>-40000</v>
      </c>
      <c r="E38" s="42" t="s">
        <v>591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40">
        <v>95521</v>
      </c>
      <c r="C3" s="40">
        <v>110054</v>
      </c>
      <c r="D3" s="36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602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609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619</v>
      </c>
    </row>
    <row r="35" spans="4:17" x14ac:dyDescent="0.25">
      <c r="D35" s="43">
        <v>200000</v>
      </c>
      <c r="E35" s="42" t="s">
        <v>623</v>
      </c>
    </row>
    <row r="36" spans="4:17" x14ac:dyDescent="0.25">
      <c r="D36" s="43">
        <v>-120000</v>
      </c>
      <c r="E36" s="42" t="s">
        <v>624</v>
      </c>
    </row>
    <row r="37" spans="4:17" x14ac:dyDescent="0.25">
      <c r="D37" s="7">
        <v>200000</v>
      </c>
      <c r="E37" s="42" t="s">
        <v>625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665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666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668</v>
      </c>
    </row>
    <row r="35" spans="4:17" x14ac:dyDescent="0.25">
      <c r="D35" s="43">
        <v>27470</v>
      </c>
      <c r="E35" s="42" t="s">
        <v>675</v>
      </c>
    </row>
    <row r="36" spans="4:17" x14ac:dyDescent="0.25">
      <c r="D36" s="43">
        <v>334000</v>
      </c>
      <c r="E36" s="42" t="s">
        <v>687</v>
      </c>
    </row>
    <row r="37" spans="4:17" x14ac:dyDescent="0.25">
      <c r="D37" s="7">
        <v>400000</v>
      </c>
      <c r="E37" s="42" t="s">
        <v>693</v>
      </c>
    </row>
    <row r="38" spans="4:17" x14ac:dyDescent="0.25">
      <c r="D38" s="7">
        <v>200000</v>
      </c>
      <c r="E38" s="42" t="s">
        <v>698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B31" sqref="B31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40">
        <v>400710</v>
      </c>
      <c r="C3" s="40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721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200000</v>
      </c>
      <c r="E32" s="42" t="s">
        <v>705</v>
      </c>
      <c r="O32">
        <v>31</v>
      </c>
      <c r="P32">
        <v>0</v>
      </c>
      <c r="Q32">
        <v>1</v>
      </c>
    </row>
    <row r="33" spans="4:17" x14ac:dyDescent="0.25">
      <c r="D33" s="43">
        <v>2200700</v>
      </c>
      <c r="E33" s="42" t="s">
        <v>709</v>
      </c>
      <c r="P33" t="s">
        <v>60</v>
      </c>
      <c r="Q33" t="s">
        <v>61</v>
      </c>
    </row>
    <row r="34" spans="4:17" x14ac:dyDescent="0.25">
      <c r="D34" s="43">
        <v>-2000000</v>
      </c>
      <c r="E34" s="42" t="s">
        <v>716</v>
      </c>
    </row>
    <row r="35" spans="4:17" x14ac:dyDescent="0.25">
      <c r="D35" s="43">
        <v>141950</v>
      </c>
      <c r="E35" s="42" t="s">
        <v>717</v>
      </c>
    </row>
    <row r="36" spans="4:17" x14ac:dyDescent="0.25">
      <c r="D36" s="43">
        <v>800500</v>
      </c>
      <c r="E36" s="42" t="s">
        <v>720</v>
      </c>
    </row>
    <row r="37" spans="4:17" x14ac:dyDescent="0.25">
      <c r="D37" s="7">
        <v>-100000</v>
      </c>
      <c r="E37" s="42" t="s">
        <v>724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35" activePane="bottomLeft" state="frozen"/>
      <selection pane="bottomLeft" activeCell="M6" sqref="M6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298</v>
      </c>
      <c r="F2" s="11">
        <f>IF(B2&gt;0,1,0)</f>
        <v>1</v>
      </c>
      <c r="G2" s="11">
        <f>B2*(E2-F2)</f>
        <v>14850000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294</v>
      </c>
      <c r="F3" s="11">
        <f t="shared" ref="F3:F38" si="1">IF(B3&gt;0,1,0)</f>
        <v>1</v>
      </c>
      <c r="G3" s="11">
        <f t="shared" ref="G3:G23" si="2">B3*(E3-F3)</f>
        <v>879000000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293</v>
      </c>
      <c r="F4" s="11">
        <f t="shared" si="1"/>
        <v>1</v>
      </c>
      <c r="G4" s="11">
        <f t="shared" si="2"/>
        <v>876000000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293</v>
      </c>
      <c r="F5" s="11">
        <f t="shared" si="1"/>
        <v>1</v>
      </c>
      <c r="G5" s="11">
        <f t="shared" si="2"/>
        <v>4380000000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292</v>
      </c>
      <c r="F6" s="11">
        <f t="shared" si="1"/>
        <v>1</v>
      </c>
      <c r="G6" s="11">
        <f t="shared" si="2"/>
        <v>873000000</v>
      </c>
      <c r="K6" t="s">
        <v>288</v>
      </c>
      <c r="L6" s="35">
        <v>410023079974</v>
      </c>
      <c r="M6" s="34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291</v>
      </c>
      <c r="F7" s="11">
        <f t="shared" si="1"/>
        <v>0</v>
      </c>
      <c r="G7" s="11">
        <f t="shared" si="2"/>
        <v>-873000000</v>
      </c>
      <c r="K7" t="s">
        <v>289</v>
      </c>
      <c r="L7" s="35">
        <v>410023384051</v>
      </c>
      <c r="M7" s="34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291</v>
      </c>
      <c r="F8" s="11">
        <f t="shared" si="1"/>
        <v>0</v>
      </c>
      <c r="G8" s="11">
        <f t="shared" si="2"/>
        <v>-58200000</v>
      </c>
      <c r="K8" t="s">
        <v>290</v>
      </c>
      <c r="L8" s="35">
        <v>410023383764</v>
      </c>
      <c r="M8" s="34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291</v>
      </c>
      <c r="F9" s="11">
        <f t="shared" si="1"/>
        <v>1</v>
      </c>
      <c r="G9" s="11">
        <f>B9*(E9-F9)</f>
        <v>870000000</v>
      </c>
      <c r="K9" t="s">
        <v>291</v>
      </c>
      <c r="L9" s="35">
        <v>410021971552</v>
      </c>
      <c r="M9" s="34" t="s">
        <v>725</v>
      </c>
      <c r="N9" t="s">
        <v>726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290</v>
      </c>
      <c r="F10" s="11">
        <f t="shared" si="1"/>
        <v>1</v>
      </c>
      <c r="G10" s="11">
        <f t="shared" si="2"/>
        <v>867000000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290</v>
      </c>
      <c r="F11" s="11">
        <f t="shared" si="1"/>
        <v>1</v>
      </c>
      <c r="G11" s="11">
        <f t="shared" si="2"/>
        <v>7225000000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287</v>
      </c>
      <c r="F12" s="11">
        <f t="shared" si="1"/>
        <v>1</v>
      </c>
      <c r="G12" s="11">
        <f t="shared" si="2"/>
        <v>285522380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287</v>
      </c>
      <c r="F13" s="11">
        <f t="shared" si="1"/>
        <v>1</v>
      </c>
      <c r="G13" s="11">
        <f t="shared" si="2"/>
        <v>858000000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287</v>
      </c>
      <c r="F14" s="11">
        <f t="shared" si="1"/>
        <v>1</v>
      </c>
      <c r="G14" s="11">
        <f t="shared" si="2"/>
        <v>340653456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275</v>
      </c>
      <c r="F15" s="11">
        <f t="shared" si="1"/>
        <v>1</v>
      </c>
      <c r="G15" s="11">
        <f t="shared" si="2"/>
        <v>548000000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263</v>
      </c>
      <c r="F16" s="11">
        <f t="shared" si="1"/>
        <v>1</v>
      </c>
      <c r="G16" s="11">
        <f t="shared" si="2"/>
        <v>786000000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262</v>
      </c>
      <c r="F17" s="11">
        <f t="shared" si="1"/>
        <v>1</v>
      </c>
      <c r="G17" s="11">
        <f t="shared" si="2"/>
        <v>783000000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261</v>
      </c>
      <c r="F18" s="11">
        <f t="shared" si="1"/>
        <v>1</v>
      </c>
      <c r="G18" s="11">
        <f t="shared" si="2"/>
        <v>494000000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246</v>
      </c>
      <c r="F19" s="11">
        <f t="shared" si="1"/>
        <v>1</v>
      </c>
      <c r="G19" s="11">
        <f t="shared" si="2"/>
        <v>197105685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245</v>
      </c>
      <c r="F20" s="11">
        <f t="shared" si="1"/>
        <v>1</v>
      </c>
      <c r="G20" s="11">
        <f t="shared" si="2"/>
        <v>732000000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239</v>
      </c>
      <c r="F21" s="11">
        <f t="shared" si="1"/>
        <v>1</v>
      </c>
      <c r="G21" s="11">
        <f t="shared" si="2"/>
        <v>119000000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9">
        <v>-3000000</v>
      </c>
      <c r="C22" s="11" t="s">
        <v>347</v>
      </c>
      <c r="D22" s="11">
        <v>8</v>
      </c>
      <c r="E22" s="11">
        <f t="shared" si="0"/>
        <v>225</v>
      </c>
      <c r="F22" s="11">
        <f t="shared" si="1"/>
        <v>0</v>
      </c>
      <c r="G22" s="11">
        <f t="shared" si="2"/>
        <v>-675000000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9">
        <v>3000000</v>
      </c>
      <c r="C23" s="11" t="s">
        <v>407</v>
      </c>
      <c r="D23" s="11">
        <v>0</v>
      </c>
      <c r="E23" s="11">
        <f t="shared" si="0"/>
        <v>217</v>
      </c>
      <c r="F23" s="11">
        <f t="shared" si="1"/>
        <v>1</v>
      </c>
      <c r="G23" s="11">
        <f t="shared" si="2"/>
        <v>648000000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9">
        <v>630843</v>
      </c>
      <c r="C24" s="11" t="s">
        <v>403</v>
      </c>
      <c r="D24" s="11">
        <v>2</v>
      </c>
      <c r="E24" s="11">
        <f t="shared" si="0"/>
        <v>217</v>
      </c>
      <c r="F24" s="11">
        <f t="shared" si="1"/>
        <v>1</v>
      </c>
      <c r="G24" s="11">
        <f>B24*(E24-F24)</f>
        <v>136262088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9">
        <v>-3200900</v>
      </c>
      <c r="C25" s="11" t="s">
        <v>414</v>
      </c>
      <c r="D25" s="11">
        <v>2</v>
      </c>
      <c r="E25" s="11">
        <f t="shared" si="0"/>
        <v>215</v>
      </c>
      <c r="F25" s="11">
        <f t="shared" si="1"/>
        <v>0</v>
      </c>
      <c r="G25" s="11">
        <f t="shared" ref="G25:G30" si="3">B25*(E25-F25)</f>
        <v>-688193500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9">
        <v>-3000900</v>
      </c>
      <c r="C26" s="11" t="s">
        <v>425</v>
      </c>
      <c r="D26" s="11">
        <v>2</v>
      </c>
      <c r="E26" s="11">
        <f t="shared" si="0"/>
        <v>213</v>
      </c>
      <c r="F26" s="11">
        <f t="shared" si="1"/>
        <v>0</v>
      </c>
      <c r="G26" s="11">
        <f t="shared" si="3"/>
        <v>-639191700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9">
        <v>1000000</v>
      </c>
      <c r="C27" s="11" t="s">
        <v>432</v>
      </c>
      <c r="D27" s="11">
        <v>0</v>
      </c>
      <c r="E27" s="11">
        <f t="shared" si="0"/>
        <v>211</v>
      </c>
      <c r="F27" s="11">
        <f t="shared" si="1"/>
        <v>1</v>
      </c>
      <c r="G27" s="11">
        <f t="shared" si="3"/>
        <v>210000000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9">
        <v>6000000</v>
      </c>
      <c r="C28" s="11" t="s">
        <v>433</v>
      </c>
      <c r="D28" s="11">
        <v>0</v>
      </c>
      <c r="E28" s="11">
        <f t="shared" si="0"/>
        <v>211</v>
      </c>
      <c r="F28" s="11">
        <f t="shared" si="1"/>
        <v>1</v>
      </c>
      <c r="G28" s="11">
        <f t="shared" si="3"/>
        <v>1260000000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9">
        <v>5800000</v>
      </c>
      <c r="C29" s="11" t="s">
        <v>434</v>
      </c>
      <c r="D29" s="11">
        <v>0</v>
      </c>
      <c r="E29" s="11">
        <f t="shared" si="0"/>
        <v>211</v>
      </c>
      <c r="F29" s="11">
        <f t="shared" si="1"/>
        <v>1</v>
      </c>
      <c r="G29" s="11">
        <f t="shared" si="3"/>
        <v>1218000000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9">
        <v>-5000</v>
      </c>
      <c r="C30" s="11" t="s">
        <v>435</v>
      </c>
      <c r="D30" s="11">
        <v>1</v>
      </c>
      <c r="E30" s="11">
        <f t="shared" si="0"/>
        <v>211</v>
      </c>
      <c r="F30" s="11">
        <f t="shared" si="1"/>
        <v>0</v>
      </c>
      <c r="G30" s="11">
        <f t="shared" si="3"/>
        <v>-1055000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9">
        <v>-26000000</v>
      </c>
      <c r="C31" s="11" t="s">
        <v>446</v>
      </c>
      <c r="D31" s="11">
        <v>2</v>
      </c>
      <c r="E31" s="11">
        <f t="shared" si="0"/>
        <v>210</v>
      </c>
      <c r="F31" s="11">
        <f t="shared" si="1"/>
        <v>0</v>
      </c>
      <c r="G31" s="11">
        <f>B31*(E31-F31)</f>
        <v>-5460000000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9">
        <v>-26200000</v>
      </c>
      <c r="C32" s="11" t="s">
        <v>444</v>
      </c>
      <c r="D32" s="11">
        <v>19</v>
      </c>
      <c r="E32" s="11">
        <f t="shared" si="0"/>
        <v>208</v>
      </c>
      <c r="F32" s="11">
        <f t="shared" si="1"/>
        <v>0</v>
      </c>
      <c r="G32" s="11">
        <f>B32*(E32-F32)</f>
        <v>-5449600000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9">
        <v>327005</v>
      </c>
      <c r="C33" s="11" t="s">
        <v>487</v>
      </c>
      <c r="D33" s="11">
        <v>18</v>
      </c>
      <c r="E33" s="11">
        <f t="shared" si="0"/>
        <v>189</v>
      </c>
      <c r="F33" s="11">
        <f t="shared" si="1"/>
        <v>1</v>
      </c>
      <c r="G33" s="11">
        <f>B33*(E33-F33)</f>
        <v>61476940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9">
        <v>28400000</v>
      </c>
      <c r="C34" s="11" t="s">
        <v>557</v>
      </c>
      <c r="D34" s="11">
        <v>0</v>
      </c>
      <c r="E34" s="11">
        <f t="shared" si="0"/>
        <v>171</v>
      </c>
      <c r="F34" s="11">
        <f t="shared" si="1"/>
        <v>1</v>
      </c>
      <c r="G34" s="11">
        <f t="shared" ref="G34:G89" si="4">B34*(E34-F34)</f>
        <v>4828000000</v>
      </c>
      <c r="V34" s="25"/>
      <c r="W34" s="26"/>
      <c r="X34" s="25"/>
    </row>
    <row r="35" spans="1:27" x14ac:dyDescent="0.25">
      <c r="A35" s="12" t="s">
        <v>500</v>
      </c>
      <c r="B35" s="61">
        <v>11000000</v>
      </c>
      <c r="C35" s="12" t="s">
        <v>502</v>
      </c>
      <c r="D35" s="11">
        <v>15</v>
      </c>
      <c r="E35" s="11">
        <f t="shared" si="0"/>
        <v>171</v>
      </c>
      <c r="F35" s="11">
        <f t="shared" si="1"/>
        <v>1</v>
      </c>
      <c r="G35" s="12">
        <f t="shared" si="4"/>
        <v>1870000000</v>
      </c>
    </row>
    <row r="36" spans="1:27" x14ac:dyDescent="0.25">
      <c r="A36" s="11" t="s">
        <v>514</v>
      </c>
      <c r="B36" s="39">
        <v>418701</v>
      </c>
      <c r="C36" s="11" t="s">
        <v>515</v>
      </c>
      <c r="D36" s="11">
        <v>0</v>
      </c>
      <c r="E36" s="11">
        <f t="shared" si="0"/>
        <v>156</v>
      </c>
      <c r="F36" s="11">
        <f t="shared" si="1"/>
        <v>1</v>
      </c>
      <c r="G36" s="11">
        <f t="shared" si="4"/>
        <v>64898655</v>
      </c>
    </row>
    <row r="37" spans="1:27" x14ac:dyDescent="0.25">
      <c r="A37" s="11" t="s">
        <v>514</v>
      </c>
      <c r="B37" s="39">
        <v>-900</v>
      </c>
      <c r="C37" s="11" t="s">
        <v>516</v>
      </c>
      <c r="D37" s="11">
        <v>1</v>
      </c>
      <c r="E37" s="11">
        <f t="shared" si="0"/>
        <v>156</v>
      </c>
      <c r="F37" s="11">
        <f t="shared" si="1"/>
        <v>0</v>
      </c>
      <c r="G37" s="11">
        <f t="shared" si="4"/>
        <v>-140400</v>
      </c>
      <c r="J37" s="62"/>
    </row>
    <row r="38" spans="1:27" x14ac:dyDescent="0.25">
      <c r="A38" s="12" t="s">
        <v>520</v>
      </c>
      <c r="B38" s="61">
        <v>2000000</v>
      </c>
      <c r="C38" s="12" t="s">
        <v>521</v>
      </c>
      <c r="D38" s="11">
        <v>0</v>
      </c>
      <c r="E38" s="11">
        <f t="shared" si="0"/>
        <v>155</v>
      </c>
      <c r="F38" s="11">
        <f t="shared" si="1"/>
        <v>1</v>
      </c>
      <c r="G38" s="12">
        <f t="shared" si="4"/>
        <v>308000000</v>
      </c>
      <c r="J38" s="7"/>
      <c r="K38" s="7"/>
    </row>
    <row r="39" spans="1:27" x14ac:dyDescent="0.25">
      <c r="A39" s="11" t="s">
        <v>520</v>
      </c>
      <c r="B39" s="39">
        <v>2000000</v>
      </c>
      <c r="C39" s="11" t="s">
        <v>522</v>
      </c>
      <c r="D39" s="11">
        <v>14</v>
      </c>
      <c r="E39" s="11">
        <f t="shared" si="0"/>
        <v>155</v>
      </c>
      <c r="F39" s="11">
        <f>IF(B39&gt;0,1,0)</f>
        <v>1</v>
      </c>
      <c r="G39" s="11">
        <f t="shared" si="4"/>
        <v>308000000</v>
      </c>
    </row>
    <row r="40" spans="1:27" x14ac:dyDescent="0.25">
      <c r="A40" s="11" t="s">
        <v>524</v>
      </c>
      <c r="B40" s="39">
        <v>-200000</v>
      </c>
      <c r="C40" s="11" t="s">
        <v>525</v>
      </c>
      <c r="D40" s="11">
        <v>0</v>
      </c>
      <c r="E40" s="11">
        <f t="shared" si="0"/>
        <v>141</v>
      </c>
      <c r="F40" s="11">
        <f>IF(B40&gt;0,1,0)</f>
        <v>0</v>
      </c>
      <c r="G40" s="11">
        <f t="shared" si="4"/>
        <v>-28200000</v>
      </c>
    </row>
    <row r="41" spans="1:27" x14ac:dyDescent="0.25">
      <c r="A41" s="11" t="s">
        <v>524</v>
      </c>
      <c r="B41" s="39">
        <v>-620000</v>
      </c>
      <c r="C41" s="11" t="s">
        <v>526</v>
      </c>
      <c r="D41" s="11">
        <v>0</v>
      </c>
      <c r="E41" s="11">
        <f t="shared" si="0"/>
        <v>141</v>
      </c>
      <c r="F41" s="11">
        <f>IF(B41&gt;0,1,0)</f>
        <v>0</v>
      </c>
      <c r="G41" s="11">
        <f t="shared" si="4"/>
        <v>-87420000</v>
      </c>
    </row>
    <row r="42" spans="1:27" x14ac:dyDescent="0.25">
      <c r="A42" s="11" t="s">
        <v>524</v>
      </c>
      <c r="B42" s="39">
        <v>-120000</v>
      </c>
      <c r="C42" s="11" t="s">
        <v>527</v>
      </c>
      <c r="D42" s="11">
        <v>2</v>
      </c>
      <c r="E42" s="11">
        <f t="shared" si="0"/>
        <v>141</v>
      </c>
      <c r="F42" s="11">
        <f t="shared" ref="F42:F89" si="5">IF(B42&gt;0,1,0)</f>
        <v>0</v>
      </c>
      <c r="G42" s="11">
        <f t="shared" si="4"/>
        <v>-16920000</v>
      </c>
      <c r="J42" s="7"/>
    </row>
    <row r="43" spans="1:27" x14ac:dyDescent="0.25">
      <c r="A43" s="11" t="s">
        <v>528</v>
      </c>
      <c r="B43" s="39">
        <v>650000</v>
      </c>
      <c r="C43" s="11" t="s">
        <v>529</v>
      </c>
      <c r="D43" s="11">
        <v>0</v>
      </c>
      <c r="E43" s="11">
        <f t="shared" si="0"/>
        <v>139</v>
      </c>
      <c r="F43" s="11">
        <f t="shared" si="5"/>
        <v>1</v>
      </c>
      <c r="G43" s="11">
        <f t="shared" si="4"/>
        <v>89700000</v>
      </c>
    </row>
    <row r="44" spans="1:27" x14ac:dyDescent="0.25">
      <c r="A44" s="11" t="s">
        <v>528</v>
      </c>
      <c r="B44" s="39">
        <v>-5000</v>
      </c>
      <c r="C44" s="11" t="s">
        <v>26</v>
      </c>
      <c r="D44" s="11">
        <v>0</v>
      </c>
      <c r="E44" s="11">
        <f t="shared" si="0"/>
        <v>139</v>
      </c>
      <c r="F44" s="11">
        <f t="shared" si="5"/>
        <v>0</v>
      </c>
      <c r="G44" s="11">
        <f t="shared" si="4"/>
        <v>-695000</v>
      </c>
    </row>
    <row r="45" spans="1:27" x14ac:dyDescent="0.25">
      <c r="A45" s="11" t="s">
        <v>528</v>
      </c>
      <c r="B45" s="39">
        <v>29000000</v>
      </c>
      <c r="C45" s="11" t="s">
        <v>530</v>
      </c>
      <c r="D45" s="11">
        <v>4</v>
      </c>
      <c r="E45" s="11">
        <f t="shared" si="0"/>
        <v>139</v>
      </c>
      <c r="F45" s="11">
        <f t="shared" si="5"/>
        <v>1</v>
      </c>
      <c r="G45" s="11">
        <f t="shared" si="4"/>
        <v>4002000000</v>
      </c>
    </row>
    <row r="46" spans="1:27" x14ac:dyDescent="0.25">
      <c r="A46" s="11" t="s">
        <v>537</v>
      </c>
      <c r="B46" s="39">
        <v>-200000</v>
      </c>
      <c r="C46" s="11" t="s">
        <v>542</v>
      </c>
      <c r="D46" s="11">
        <v>3</v>
      </c>
      <c r="E46" s="11">
        <f t="shared" si="0"/>
        <v>135</v>
      </c>
      <c r="F46" s="11">
        <f t="shared" si="5"/>
        <v>0</v>
      </c>
      <c r="G46" s="11">
        <f t="shared" si="4"/>
        <v>-27000000</v>
      </c>
    </row>
    <row r="47" spans="1:27" x14ac:dyDescent="0.25">
      <c r="A47" s="11" t="s">
        <v>543</v>
      </c>
      <c r="B47" s="39">
        <v>-200000</v>
      </c>
      <c r="C47" s="11" t="s">
        <v>545</v>
      </c>
      <c r="D47" s="11">
        <v>1</v>
      </c>
      <c r="E47" s="11">
        <f t="shared" si="0"/>
        <v>132</v>
      </c>
      <c r="F47" s="11">
        <f t="shared" si="5"/>
        <v>0</v>
      </c>
      <c r="G47" s="11">
        <f t="shared" si="4"/>
        <v>-26400000</v>
      </c>
    </row>
    <row r="48" spans="1:27" x14ac:dyDescent="0.25">
      <c r="A48" s="11" t="s">
        <v>544</v>
      </c>
      <c r="B48" s="39">
        <v>-200000</v>
      </c>
      <c r="C48" s="11" t="s">
        <v>158</v>
      </c>
      <c r="D48" s="11">
        <v>5</v>
      </c>
      <c r="E48" s="11">
        <f t="shared" si="0"/>
        <v>131</v>
      </c>
      <c r="F48" s="11">
        <f t="shared" si="5"/>
        <v>0</v>
      </c>
      <c r="G48" s="11">
        <f t="shared" si="4"/>
        <v>-26200000</v>
      </c>
    </row>
    <row r="49" spans="1:7" x14ac:dyDescent="0.25">
      <c r="A49" s="11" t="s">
        <v>548</v>
      </c>
      <c r="B49" s="39">
        <v>3000000</v>
      </c>
      <c r="C49" s="11" t="s">
        <v>549</v>
      </c>
      <c r="D49" s="11">
        <v>0</v>
      </c>
      <c r="E49" s="11">
        <f t="shared" si="0"/>
        <v>126</v>
      </c>
      <c r="F49" s="11">
        <f t="shared" si="5"/>
        <v>1</v>
      </c>
      <c r="G49" s="11">
        <f t="shared" si="4"/>
        <v>375000000</v>
      </c>
    </row>
    <row r="50" spans="1:7" x14ac:dyDescent="0.25">
      <c r="A50" s="12" t="s">
        <v>548</v>
      </c>
      <c r="B50" s="61">
        <v>3000000</v>
      </c>
      <c r="C50" s="12" t="s">
        <v>550</v>
      </c>
      <c r="D50" s="11">
        <v>1</v>
      </c>
      <c r="E50" s="11">
        <f t="shared" si="0"/>
        <v>126</v>
      </c>
      <c r="F50" s="11">
        <f t="shared" si="5"/>
        <v>1</v>
      </c>
      <c r="G50" s="12">
        <f t="shared" si="4"/>
        <v>375000000</v>
      </c>
    </row>
    <row r="51" spans="1:7" x14ac:dyDescent="0.25">
      <c r="A51" s="11" t="s">
        <v>553</v>
      </c>
      <c r="B51" s="39">
        <v>765797</v>
      </c>
      <c r="C51" s="11" t="s">
        <v>554</v>
      </c>
      <c r="D51" s="11">
        <v>0</v>
      </c>
      <c r="E51" s="11">
        <f t="shared" si="0"/>
        <v>125</v>
      </c>
      <c r="F51" s="11">
        <f t="shared" si="5"/>
        <v>1</v>
      </c>
      <c r="G51" s="11">
        <f t="shared" si="4"/>
        <v>94958828</v>
      </c>
    </row>
    <row r="52" spans="1:7" x14ac:dyDescent="0.25">
      <c r="A52" s="11" t="s">
        <v>553</v>
      </c>
      <c r="B52" s="39">
        <v>-200000</v>
      </c>
      <c r="C52" s="11" t="s">
        <v>158</v>
      </c>
      <c r="D52" s="11">
        <v>7</v>
      </c>
      <c r="E52" s="11">
        <f t="shared" si="0"/>
        <v>125</v>
      </c>
      <c r="F52" s="11">
        <f t="shared" si="5"/>
        <v>0</v>
      </c>
      <c r="G52" s="11">
        <f t="shared" si="4"/>
        <v>-25000000</v>
      </c>
    </row>
    <row r="53" spans="1:7" x14ac:dyDescent="0.25">
      <c r="A53" s="11" t="s">
        <v>565</v>
      </c>
      <c r="B53" s="39">
        <v>-400500</v>
      </c>
      <c r="C53" s="11" t="s">
        <v>566</v>
      </c>
      <c r="D53" s="11">
        <v>9</v>
      </c>
      <c r="E53" s="11">
        <f t="shared" si="0"/>
        <v>118</v>
      </c>
      <c r="F53" s="11">
        <f t="shared" si="5"/>
        <v>0</v>
      </c>
      <c r="G53" s="11">
        <f t="shared" si="4"/>
        <v>-47259000</v>
      </c>
    </row>
    <row r="54" spans="1:7" x14ac:dyDescent="0.25">
      <c r="A54" s="11" t="s">
        <v>580</v>
      </c>
      <c r="B54" s="39">
        <v>-1000396</v>
      </c>
      <c r="C54" s="11" t="s">
        <v>634</v>
      </c>
      <c r="D54" s="11">
        <v>6</v>
      </c>
      <c r="E54" s="11">
        <f t="shared" si="0"/>
        <v>109</v>
      </c>
      <c r="F54" s="11">
        <f t="shared" si="5"/>
        <v>0</v>
      </c>
      <c r="G54" s="11">
        <f t="shared" si="4"/>
        <v>-109043164</v>
      </c>
    </row>
    <row r="55" spans="1:7" x14ac:dyDescent="0.25">
      <c r="A55" s="11" t="s">
        <v>583</v>
      </c>
      <c r="B55" s="39">
        <v>-40000000</v>
      </c>
      <c r="C55" s="11" t="s">
        <v>584</v>
      </c>
      <c r="D55" s="11">
        <v>9</v>
      </c>
      <c r="E55" s="11">
        <f t="shared" si="0"/>
        <v>103</v>
      </c>
      <c r="F55" s="11">
        <f t="shared" si="5"/>
        <v>0</v>
      </c>
      <c r="G55" s="11">
        <f t="shared" si="4"/>
        <v>-4120000000</v>
      </c>
    </row>
    <row r="56" spans="1:7" x14ac:dyDescent="0.25">
      <c r="A56" s="11" t="s">
        <v>589</v>
      </c>
      <c r="B56" s="39">
        <v>865652</v>
      </c>
      <c r="C56" s="11" t="s">
        <v>590</v>
      </c>
      <c r="D56" s="11">
        <v>27</v>
      </c>
      <c r="E56" s="11">
        <f t="shared" si="0"/>
        <v>94</v>
      </c>
      <c r="F56" s="11">
        <f t="shared" si="5"/>
        <v>1</v>
      </c>
      <c r="G56" s="11">
        <f t="shared" si="4"/>
        <v>80505636</v>
      </c>
    </row>
    <row r="57" spans="1:7" x14ac:dyDescent="0.25">
      <c r="A57" s="11" t="s">
        <v>620</v>
      </c>
      <c r="B57" s="39">
        <v>-50200000</v>
      </c>
      <c r="C57" s="11" t="s">
        <v>622</v>
      </c>
      <c r="D57" s="11">
        <v>1</v>
      </c>
      <c r="E57" s="11">
        <f t="shared" si="0"/>
        <v>67</v>
      </c>
      <c r="F57" s="11">
        <f t="shared" si="5"/>
        <v>0</v>
      </c>
      <c r="G57" s="11">
        <f t="shared" si="4"/>
        <v>-3363400000</v>
      </c>
    </row>
    <row r="58" spans="1:7" x14ac:dyDescent="0.25">
      <c r="A58" s="11" t="s">
        <v>626</v>
      </c>
      <c r="B58" s="39">
        <v>-12200500</v>
      </c>
      <c r="C58" s="11" t="s">
        <v>627</v>
      </c>
      <c r="D58" s="11">
        <v>3</v>
      </c>
      <c r="E58" s="11">
        <f t="shared" si="0"/>
        <v>66</v>
      </c>
      <c r="F58" s="11">
        <f t="shared" si="5"/>
        <v>0</v>
      </c>
      <c r="G58" s="11">
        <f t="shared" si="4"/>
        <v>-805233000</v>
      </c>
    </row>
    <row r="59" spans="1:7" x14ac:dyDescent="0.25">
      <c r="A59" s="11" t="s">
        <v>632</v>
      </c>
      <c r="B59" s="39">
        <v>534906</v>
      </c>
      <c r="C59" s="11" t="s">
        <v>633</v>
      </c>
      <c r="D59" s="11">
        <v>1</v>
      </c>
      <c r="E59" s="11">
        <f t="shared" si="0"/>
        <v>63</v>
      </c>
      <c r="F59" s="11">
        <f t="shared" si="5"/>
        <v>1</v>
      </c>
      <c r="G59" s="11">
        <f t="shared" si="4"/>
        <v>33164172</v>
      </c>
    </row>
    <row r="60" spans="1:7" x14ac:dyDescent="0.25">
      <c r="A60" s="11" t="s">
        <v>658</v>
      </c>
      <c r="B60" s="39">
        <v>-338000</v>
      </c>
      <c r="C60" s="11" t="s">
        <v>660</v>
      </c>
      <c r="D60" s="11">
        <v>2</v>
      </c>
      <c r="E60" s="11">
        <f t="shared" si="0"/>
        <v>62</v>
      </c>
      <c r="F60" s="11">
        <f t="shared" si="5"/>
        <v>0</v>
      </c>
      <c r="G60" s="11">
        <f t="shared" si="4"/>
        <v>-20956000</v>
      </c>
    </row>
    <row r="61" spans="1:7" x14ac:dyDescent="0.25">
      <c r="A61" s="11" t="s">
        <v>661</v>
      </c>
      <c r="B61" s="39">
        <v>-150000</v>
      </c>
      <c r="C61" s="11" t="s">
        <v>662</v>
      </c>
      <c r="D61" s="11">
        <v>4</v>
      </c>
      <c r="E61" s="11">
        <f t="shared" si="0"/>
        <v>60</v>
      </c>
      <c r="F61" s="11">
        <f t="shared" si="5"/>
        <v>0</v>
      </c>
      <c r="G61" s="11">
        <f t="shared" si="4"/>
        <v>-9000000</v>
      </c>
    </row>
    <row r="62" spans="1:7" x14ac:dyDescent="0.25">
      <c r="A62" s="11" t="s">
        <v>667</v>
      </c>
      <c r="B62" s="39">
        <v>-100000</v>
      </c>
      <c r="C62" s="11" t="s">
        <v>26</v>
      </c>
      <c r="D62" s="11">
        <v>4</v>
      </c>
      <c r="E62" s="11">
        <f t="shared" si="0"/>
        <v>56</v>
      </c>
      <c r="F62" s="11">
        <f t="shared" si="5"/>
        <v>0</v>
      </c>
      <c r="G62" s="11">
        <f t="shared" si="4"/>
        <v>-5600000</v>
      </c>
    </row>
    <row r="63" spans="1:7" x14ac:dyDescent="0.25">
      <c r="A63" s="11" t="s">
        <v>669</v>
      </c>
      <c r="B63" s="39">
        <v>-200000</v>
      </c>
      <c r="C63" s="11" t="s">
        <v>158</v>
      </c>
      <c r="D63" s="11">
        <v>0</v>
      </c>
      <c r="E63" s="11">
        <f t="shared" si="0"/>
        <v>52</v>
      </c>
      <c r="F63" s="11">
        <f t="shared" si="5"/>
        <v>0</v>
      </c>
      <c r="G63" s="11">
        <f t="shared" si="4"/>
        <v>-10400000</v>
      </c>
    </row>
    <row r="64" spans="1:7" x14ac:dyDescent="0.25">
      <c r="A64" s="11" t="s">
        <v>71</v>
      </c>
      <c r="B64" s="39">
        <v>-87000</v>
      </c>
      <c r="C64" s="11" t="s">
        <v>670</v>
      </c>
      <c r="D64" s="11">
        <v>4</v>
      </c>
      <c r="E64" s="11">
        <f t="shared" si="0"/>
        <v>52</v>
      </c>
      <c r="F64" s="11">
        <f t="shared" si="5"/>
        <v>0</v>
      </c>
      <c r="G64" s="11">
        <f t="shared" si="4"/>
        <v>-4524000</v>
      </c>
    </row>
    <row r="65" spans="1:10" x14ac:dyDescent="0.25">
      <c r="A65" s="11" t="s">
        <v>676</v>
      </c>
      <c r="B65" s="39">
        <v>-27470</v>
      </c>
      <c r="C65" s="11" t="s">
        <v>677</v>
      </c>
      <c r="D65" s="11">
        <v>1</v>
      </c>
      <c r="E65" s="11">
        <f t="shared" si="0"/>
        <v>48</v>
      </c>
      <c r="F65" s="11">
        <f t="shared" si="5"/>
        <v>0</v>
      </c>
      <c r="G65" s="11">
        <f t="shared" si="4"/>
        <v>-1318560</v>
      </c>
    </row>
    <row r="66" spans="1:10" x14ac:dyDescent="0.25">
      <c r="A66" s="11" t="s">
        <v>685</v>
      </c>
      <c r="B66" s="39">
        <v>-334000</v>
      </c>
      <c r="C66" s="11" t="s">
        <v>686</v>
      </c>
      <c r="D66" s="11">
        <v>5</v>
      </c>
      <c r="E66" s="11">
        <f t="shared" si="0"/>
        <v>47</v>
      </c>
      <c r="F66" s="11">
        <f t="shared" si="5"/>
        <v>0</v>
      </c>
      <c r="G66" s="11">
        <f t="shared" si="4"/>
        <v>-15698000</v>
      </c>
    </row>
    <row r="67" spans="1:10" x14ac:dyDescent="0.25">
      <c r="A67" s="11" t="s">
        <v>689</v>
      </c>
      <c r="B67" s="39">
        <v>-20000</v>
      </c>
      <c r="C67" s="11" t="s">
        <v>690</v>
      </c>
      <c r="D67" s="11">
        <v>1</v>
      </c>
      <c r="E67" s="11">
        <f t="shared" ref="E67:E89" si="6">D67+E68</f>
        <v>42</v>
      </c>
      <c r="F67" s="11">
        <f t="shared" si="5"/>
        <v>0</v>
      </c>
      <c r="G67" s="11">
        <f t="shared" si="4"/>
        <v>-840000</v>
      </c>
    </row>
    <row r="68" spans="1:10" x14ac:dyDescent="0.25">
      <c r="A68" s="11" t="s">
        <v>688</v>
      </c>
      <c r="B68" s="39">
        <v>-300500</v>
      </c>
      <c r="C68" s="11" t="s">
        <v>691</v>
      </c>
      <c r="D68" s="11">
        <v>0</v>
      </c>
      <c r="E68" s="11">
        <f t="shared" si="6"/>
        <v>41</v>
      </c>
      <c r="F68" s="11">
        <f t="shared" si="5"/>
        <v>0</v>
      </c>
      <c r="G68" s="11">
        <f t="shared" si="4"/>
        <v>-12320500</v>
      </c>
    </row>
    <row r="69" spans="1:10" x14ac:dyDescent="0.25">
      <c r="A69" s="11" t="s">
        <v>688</v>
      </c>
      <c r="B69" s="39">
        <v>-100000</v>
      </c>
      <c r="C69" s="11" t="s">
        <v>692</v>
      </c>
      <c r="D69" s="11">
        <v>5</v>
      </c>
      <c r="E69" s="11">
        <f t="shared" si="6"/>
        <v>41</v>
      </c>
      <c r="F69" s="11">
        <f t="shared" si="5"/>
        <v>0</v>
      </c>
      <c r="G69" s="11">
        <f t="shared" si="4"/>
        <v>-4100000</v>
      </c>
    </row>
    <row r="70" spans="1:10" x14ac:dyDescent="0.25">
      <c r="A70" s="11" t="s">
        <v>695</v>
      </c>
      <c r="B70" s="39">
        <v>-200000</v>
      </c>
      <c r="C70" s="11" t="s">
        <v>26</v>
      </c>
      <c r="D70" s="11">
        <v>4</v>
      </c>
      <c r="E70" s="11">
        <f t="shared" si="6"/>
        <v>36</v>
      </c>
      <c r="F70" s="11">
        <f t="shared" si="5"/>
        <v>0</v>
      </c>
      <c r="G70" s="11">
        <f t="shared" si="4"/>
        <v>-7200000</v>
      </c>
    </row>
    <row r="71" spans="1:10" x14ac:dyDescent="0.25">
      <c r="A71" s="11" t="s">
        <v>650</v>
      </c>
      <c r="B71" s="39">
        <v>15389</v>
      </c>
      <c r="C71" s="11" t="s">
        <v>696</v>
      </c>
      <c r="D71" s="11">
        <v>0</v>
      </c>
      <c r="E71" s="11">
        <f t="shared" si="6"/>
        <v>32</v>
      </c>
      <c r="F71" s="11">
        <f t="shared" si="5"/>
        <v>1</v>
      </c>
      <c r="G71" s="11">
        <f t="shared" si="4"/>
        <v>477059</v>
      </c>
    </row>
    <row r="72" spans="1:10" x14ac:dyDescent="0.25">
      <c r="A72" s="11" t="s">
        <v>650</v>
      </c>
      <c r="B72" s="39">
        <v>4000000</v>
      </c>
      <c r="C72" s="11" t="s">
        <v>702</v>
      </c>
      <c r="D72" s="11">
        <v>0</v>
      </c>
      <c r="E72" s="11">
        <f t="shared" si="6"/>
        <v>32</v>
      </c>
      <c r="F72" s="11">
        <f t="shared" si="5"/>
        <v>1</v>
      </c>
      <c r="G72" s="11">
        <f t="shared" si="4"/>
        <v>124000000</v>
      </c>
    </row>
    <row r="73" spans="1:10" x14ac:dyDescent="0.25">
      <c r="A73" s="11" t="s">
        <v>650</v>
      </c>
      <c r="B73" s="39">
        <v>2600000</v>
      </c>
      <c r="C73" s="11" t="s">
        <v>703</v>
      </c>
      <c r="D73" s="11">
        <v>0</v>
      </c>
      <c r="E73" s="11">
        <f t="shared" si="6"/>
        <v>32</v>
      </c>
      <c r="F73" s="11">
        <f t="shared" si="5"/>
        <v>1</v>
      </c>
      <c r="G73" s="11">
        <f t="shared" si="4"/>
        <v>80600000</v>
      </c>
      <c r="J73" t="s">
        <v>25</v>
      </c>
    </row>
    <row r="74" spans="1:10" x14ac:dyDescent="0.25">
      <c r="A74" s="11" t="s">
        <v>650</v>
      </c>
      <c r="B74" s="39">
        <v>3000000</v>
      </c>
      <c r="C74" s="11" t="s">
        <v>704</v>
      </c>
      <c r="D74" s="11">
        <v>3</v>
      </c>
      <c r="E74" s="11">
        <f t="shared" si="6"/>
        <v>32</v>
      </c>
      <c r="F74" s="11">
        <f t="shared" si="5"/>
        <v>1</v>
      </c>
      <c r="G74" s="11">
        <f t="shared" si="4"/>
        <v>93000000</v>
      </c>
    </row>
    <row r="75" spans="1:10" x14ac:dyDescent="0.25">
      <c r="A75" s="11" t="s">
        <v>706</v>
      </c>
      <c r="B75" s="39">
        <v>-200000</v>
      </c>
      <c r="C75" s="11" t="s">
        <v>158</v>
      </c>
      <c r="D75" s="11">
        <v>3</v>
      </c>
      <c r="E75" s="11">
        <f t="shared" si="6"/>
        <v>29</v>
      </c>
      <c r="F75" s="11">
        <f t="shared" si="5"/>
        <v>0</v>
      </c>
      <c r="G75" s="11">
        <f t="shared" si="4"/>
        <v>-5800000</v>
      </c>
    </row>
    <row r="76" spans="1:10" x14ac:dyDescent="0.25">
      <c r="A76" s="11" t="s">
        <v>707</v>
      </c>
      <c r="B76" s="39">
        <v>-2000700</v>
      </c>
      <c r="C76" s="11" t="s">
        <v>708</v>
      </c>
      <c r="D76" s="11">
        <v>0</v>
      </c>
      <c r="E76" s="11">
        <f t="shared" si="6"/>
        <v>26</v>
      </c>
      <c r="F76" s="11">
        <f t="shared" si="5"/>
        <v>0</v>
      </c>
      <c r="G76" s="11">
        <f t="shared" si="4"/>
        <v>-52018200</v>
      </c>
    </row>
    <row r="77" spans="1:10" x14ac:dyDescent="0.25">
      <c r="A77" s="11" t="s">
        <v>707</v>
      </c>
      <c r="B77" s="39">
        <v>-200000</v>
      </c>
      <c r="C77" s="11" t="s">
        <v>158</v>
      </c>
      <c r="D77" s="11">
        <v>4</v>
      </c>
      <c r="E77" s="11">
        <f t="shared" si="6"/>
        <v>26</v>
      </c>
      <c r="F77" s="11">
        <f t="shared" si="5"/>
        <v>0</v>
      </c>
      <c r="G77" s="11">
        <f t="shared" si="4"/>
        <v>-5200000</v>
      </c>
    </row>
    <row r="78" spans="1:10" x14ac:dyDescent="0.25">
      <c r="A78" s="11" t="s">
        <v>711</v>
      </c>
      <c r="B78" s="39">
        <v>2000000</v>
      </c>
      <c r="C78" s="11" t="s">
        <v>712</v>
      </c>
      <c r="D78" s="11">
        <v>8</v>
      </c>
      <c r="E78" s="11">
        <f t="shared" si="6"/>
        <v>22</v>
      </c>
      <c r="F78" s="11">
        <f t="shared" si="5"/>
        <v>1</v>
      </c>
      <c r="G78" s="11">
        <f t="shared" si="4"/>
        <v>42000000</v>
      </c>
      <c r="J78" t="s">
        <v>25</v>
      </c>
    </row>
    <row r="79" spans="1:10" x14ac:dyDescent="0.25">
      <c r="A79" s="11" t="s">
        <v>713</v>
      </c>
      <c r="B79" s="39">
        <v>-1000500</v>
      </c>
      <c r="C79" s="11" t="s">
        <v>714</v>
      </c>
      <c r="D79" s="11">
        <v>0</v>
      </c>
      <c r="E79" s="11">
        <f t="shared" si="6"/>
        <v>14</v>
      </c>
      <c r="F79" s="11">
        <f t="shared" si="5"/>
        <v>0</v>
      </c>
      <c r="G79" s="11">
        <f t="shared" si="4"/>
        <v>-14007000</v>
      </c>
    </row>
    <row r="80" spans="1:10" x14ac:dyDescent="0.25">
      <c r="A80" s="11" t="s">
        <v>713</v>
      </c>
      <c r="B80" s="39">
        <v>-141950</v>
      </c>
      <c r="C80" s="11" t="s">
        <v>715</v>
      </c>
      <c r="D80" s="11">
        <v>3</v>
      </c>
      <c r="E80" s="11">
        <f t="shared" si="6"/>
        <v>14</v>
      </c>
      <c r="F80" s="11">
        <f t="shared" si="5"/>
        <v>0</v>
      </c>
      <c r="G80" s="11">
        <f t="shared" si="4"/>
        <v>-1987300</v>
      </c>
    </row>
    <row r="81" spans="1:7" x14ac:dyDescent="0.25">
      <c r="A81" s="11" t="s">
        <v>718</v>
      </c>
      <c r="B81" s="39">
        <v>-900500</v>
      </c>
      <c r="C81" s="11" t="s">
        <v>719</v>
      </c>
      <c r="D81" s="11">
        <v>10</v>
      </c>
      <c r="E81" s="11">
        <f t="shared" si="6"/>
        <v>11</v>
      </c>
      <c r="F81" s="11">
        <f t="shared" si="5"/>
        <v>0</v>
      </c>
      <c r="G81" s="11">
        <f t="shared" si="4"/>
        <v>-9905500</v>
      </c>
    </row>
    <row r="82" spans="1:7" x14ac:dyDescent="0.25">
      <c r="A82" s="11" t="s">
        <v>651</v>
      </c>
      <c r="B82" s="39">
        <v>81251</v>
      </c>
      <c r="C82" s="11" t="s">
        <v>722</v>
      </c>
      <c r="D82" s="11">
        <v>1</v>
      </c>
      <c r="E82" s="11">
        <f t="shared" si="6"/>
        <v>1</v>
      </c>
      <c r="F82" s="11">
        <f t="shared" si="5"/>
        <v>1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8078767</v>
      </c>
      <c r="C90" s="11"/>
      <c r="D90" s="11"/>
      <c r="E90" s="11"/>
      <c r="F90" s="11"/>
      <c r="G90" s="29">
        <f>SUM(G2:G89)</f>
        <v>14723149075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49406540.520134225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579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pane ySplit="1" topLeftCell="A146" activePane="bottomLeft" state="frozen"/>
      <selection pane="bottomLeft" activeCell="G152" sqref="G15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498</v>
      </c>
      <c r="E2" s="11">
        <f>IF(B2&gt;0,1,0)</f>
        <v>1</v>
      </c>
      <c r="F2" s="11">
        <f>B2*(D2-E2)</f>
        <v>48059900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496</v>
      </c>
      <c r="E3" s="11">
        <f t="shared" ref="E3:E66" si="1">IF(B3&gt;0,1,0)</f>
        <v>1</v>
      </c>
      <c r="F3" s="11">
        <f t="shared" ref="F3:F66" si="2">B3*(D3-E3)</f>
        <v>1485000000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493</v>
      </c>
      <c r="E4" s="11">
        <f t="shared" si="1"/>
        <v>0</v>
      </c>
      <c r="F4" s="11">
        <f t="shared" si="2"/>
        <v>-98600000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491</v>
      </c>
      <c r="E5" s="11">
        <f t="shared" si="1"/>
        <v>0</v>
      </c>
      <c r="F5" s="11">
        <f t="shared" si="2"/>
        <v>-49100000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490</v>
      </c>
      <c r="E6" s="11">
        <f t="shared" si="1"/>
        <v>0</v>
      </c>
      <c r="F6" s="11">
        <f t="shared" si="2"/>
        <v>-26950000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489</v>
      </c>
      <c r="E7" s="11">
        <f t="shared" si="1"/>
        <v>0</v>
      </c>
      <c r="F7" s="11">
        <f t="shared" si="2"/>
        <v>-97800000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485</v>
      </c>
      <c r="E8" s="11">
        <f t="shared" si="1"/>
        <v>0</v>
      </c>
      <c r="F8" s="11">
        <f t="shared" si="2"/>
        <v>-97000000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475</v>
      </c>
      <c r="E9" s="11">
        <f t="shared" si="1"/>
        <v>0</v>
      </c>
      <c r="F9" s="11">
        <f t="shared" si="2"/>
        <v>-451487500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474</v>
      </c>
      <c r="E10" s="11">
        <f t="shared" si="1"/>
        <v>1</v>
      </c>
      <c r="F10" s="11">
        <f t="shared" si="2"/>
        <v>946000000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472</v>
      </c>
      <c r="E11" s="11">
        <f t="shared" si="1"/>
        <v>0</v>
      </c>
      <c r="F11" s="11">
        <f t="shared" si="2"/>
        <v>-502680000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469</v>
      </c>
      <c r="E12" s="11">
        <f t="shared" si="1"/>
        <v>0</v>
      </c>
      <c r="F12" s="11">
        <f t="shared" si="2"/>
        <v>-21105000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468</v>
      </c>
      <c r="E13" s="11">
        <f t="shared" si="1"/>
        <v>0</v>
      </c>
      <c r="F13" s="11">
        <f t="shared" si="2"/>
        <v>-936327600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464</v>
      </c>
      <c r="E14" s="11">
        <f t="shared" si="1"/>
        <v>0</v>
      </c>
      <c r="F14" s="11">
        <f t="shared" si="2"/>
        <v>-92800000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462</v>
      </c>
      <c r="E15" s="11">
        <f t="shared" si="1"/>
        <v>1</v>
      </c>
      <c r="F15" s="11">
        <f t="shared" si="2"/>
        <v>922000000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462</v>
      </c>
      <c r="E16" s="11">
        <f t="shared" si="1"/>
        <v>1</v>
      </c>
      <c r="F16" s="11">
        <f t="shared" si="2"/>
        <v>922000000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462</v>
      </c>
      <c r="E17" s="11">
        <f t="shared" si="1"/>
        <v>1</v>
      </c>
      <c r="F17" s="11">
        <f t="shared" si="2"/>
        <v>553200000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462</v>
      </c>
      <c r="E18" s="11">
        <f t="shared" si="1"/>
        <v>1</v>
      </c>
      <c r="F18" s="11">
        <f t="shared" si="2"/>
        <v>461000000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461</v>
      </c>
      <c r="E19" s="11">
        <f t="shared" si="1"/>
        <v>1</v>
      </c>
      <c r="F19" s="11">
        <f t="shared" si="2"/>
        <v>1380000000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461</v>
      </c>
      <c r="E20" s="11">
        <f t="shared" si="1"/>
        <v>0</v>
      </c>
      <c r="F20" s="11">
        <f t="shared" si="2"/>
        <v>-199474700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461</v>
      </c>
      <c r="E21" s="11">
        <f t="shared" si="1"/>
        <v>0</v>
      </c>
      <c r="F21" s="11">
        <f t="shared" si="2"/>
        <v>-199474700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461</v>
      </c>
      <c r="E22" s="11">
        <f t="shared" si="1"/>
        <v>0</v>
      </c>
      <c r="F22" s="11">
        <f t="shared" si="2"/>
        <v>-199474700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461</v>
      </c>
      <c r="E23" s="11">
        <f t="shared" si="1"/>
        <v>0</v>
      </c>
      <c r="F23" s="11">
        <f t="shared" si="2"/>
        <v>-199474700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461</v>
      </c>
      <c r="E24" s="11">
        <f t="shared" si="1"/>
        <v>0</v>
      </c>
      <c r="F24" s="11">
        <f t="shared" si="2"/>
        <v>-199474700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461</v>
      </c>
      <c r="E25" s="11">
        <f t="shared" si="1"/>
        <v>0</v>
      </c>
      <c r="F25" s="11">
        <f t="shared" si="2"/>
        <v>-92200000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460</v>
      </c>
      <c r="E26" s="11">
        <f t="shared" si="1"/>
        <v>1</v>
      </c>
      <c r="F26" s="11">
        <f t="shared" si="2"/>
        <v>1377000000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458</v>
      </c>
      <c r="E27" s="11">
        <f t="shared" si="1"/>
        <v>0</v>
      </c>
      <c r="F27" s="11">
        <f t="shared" si="2"/>
        <v>-91600000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457</v>
      </c>
      <c r="E28" s="11">
        <f t="shared" si="1"/>
        <v>1</v>
      </c>
      <c r="F28" s="11">
        <f t="shared" si="2"/>
        <v>912000000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456</v>
      </c>
      <c r="E29" s="11">
        <f t="shared" si="1"/>
        <v>0</v>
      </c>
      <c r="F29" s="11">
        <f t="shared" si="2"/>
        <v>-3192364800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455</v>
      </c>
      <c r="E30" s="11">
        <f t="shared" si="1"/>
        <v>0</v>
      </c>
      <c r="F30" s="11">
        <f t="shared" si="2"/>
        <v>-1365409500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454</v>
      </c>
      <c r="E31" s="11">
        <f t="shared" si="1"/>
        <v>0</v>
      </c>
      <c r="F31" s="11">
        <f t="shared" si="2"/>
        <v>-769938600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451</v>
      </c>
      <c r="E32" s="11">
        <f t="shared" si="1"/>
        <v>1</v>
      </c>
      <c r="F32" s="11">
        <f t="shared" si="2"/>
        <v>447435000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445</v>
      </c>
      <c r="E33" s="11">
        <f t="shared" si="1"/>
        <v>1</v>
      </c>
      <c r="F33" s="11">
        <f t="shared" si="2"/>
        <v>15580404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444</v>
      </c>
      <c r="E34" s="11">
        <f t="shared" si="1"/>
        <v>0</v>
      </c>
      <c r="F34" s="11">
        <f t="shared" si="2"/>
        <v>-377400000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436</v>
      </c>
      <c r="E35" s="11">
        <f t="shared" si="1"/>
        <v>0</v>
      </c>
      <c r="F35" s="11">
        <f t="shared" si="2"/>
        <v>-83058000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435</v>
      </c>
      <c r="E36" s="11">
        <f t="shared" si="1"/>
        <v>1</v>
      </c>
      <c r="F36" s="11">
        <f t="shared" si="2"/>
        <v>86800000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435</v>
      </c>
      <c r="E37" s="11">
        <f t="shared" si="1"/>
        <v>0</v>
      </c>
      <c r="F37" s="11">
        <f t="shared" si="2"/>
        <v>-87000000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413</v>
      </c>
      <c r="E38" s="11">
        <f t="shared" si="1"/>
        <v>1</v>
      </c>
      <c r="F38" s="11">
        <f t="shared" si="2"/>
        <v>123932072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412</v>
      </c>
      <c r="E39" s="11">
        <f t="shared" si="1"/>
        <v>0</v>
      </c>
      <c r="F39" s="11">
        <f t="shared" si="2"/>
        <v>-39140000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412</v>
      </c>
      <c r="E40" s="11">
        <f t="shared" si="1"/>
        <v>0</v>
      </c>
      <c r="F40" s="11">
        <f t="shared" si="2"/>
        <v>-36298436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407</v>
      </c>
      <c r="E41" s="11">
        <f t="shared" si="1"/>
        <v>0</v>
      </c>
      <c r="F41" s="11">
        <f t="shared" si="2"/>
        <v>-48840000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385</v>
      </c>
      <c r="E42" s="11">
        <f t="shared" si="1"/>
        <v>1</v>
      </c>
      <c r="F42" s="11">
        <f t="shared" si="2"/>
        <v>384078336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381</v>
      </c>
      <c r="E43" s="11">
        <f t="shared" si="1"/>
        <v>0</v>
      </c>
      <c r="F43" s="11">
        <f t="shared" si="2"/>
        <v>-30480000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377</v>
      </c>
      <c r="E44" s="11">
        <f t="shared" si="1"/>
        <v>0</v>
      </c>
      <c r="F44" s="11">
        <f t="shared" si="2"/>
        <v>-79557933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376</v>
      </c>
      <c r="E45" s="11">
        <f t="shared" si="1"/>
        <v>0</v>
      </c>
      <c r="F45" s="11">
        <f t="shared" si="2"/>
        <v>-75200000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375</v>
      </c>
      <c r="E46" s="11">
        <f t="shared" si="1"/>
        <v>0</v>
      </c>
      <c r="F46" s="11">
        <f t="shared" si="2"/>
        <v>-35625000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373</v>
      </c>
      <c r="E47" s="11">
        <f t="shared" si="1"/>
        <v>0</v>
      </c>
      <c r="F47" s="11">
        <f t="shared" si="2"/>
        <v>-16785000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373</v>
      </c>
      <c r="E48" s="11">
        <f t="shared" si="1"/>
        <v>0</v>
      </c>
      <c r="F48" s="11">
        <f t="shared" si="2"/>
        <v>-23939140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370</v>
      </c>
      <c r="E49" s="11">
        <f t="shared" si="1"/>
        <v>0</v>
      </c>
      <c r="F49" s="11">
        <f t="shared" si="2"/>
        <v>-10169080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369</v>
      </c>
      <c r="E50" s="11">
        <f t="shared" si="1"/>
        <v>0</v>
      </c>
      <c r="F50" s="11">
        <f t="shared" si="2"/>
        <v>-52029000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369</v>
      </c>
      <c r="E51" s="11">
        <f t="shared" si="1"/>
        <v>0</v>
      </c>
      <c r="F51" s="11">
        <f t="shared" si="2"/>
        <v>-9869274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368</v>
      </c>
      <c r="E52" s="11">
        <f t="shared" si="1"/>
        <v>0</v>
      </c>
      <c r="F52" s="11">
        <f t="shared" si="2"/>
        <v>-19614400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367</v>
      </c>
      <c r="E53" s="11">
        <f t="shared" si="1"/>
        <v>1</v>
      </c>
      <c r="F53" s="11">
        <f t="shared" si="2"/>
        <v>366000000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361</v>
      </c>
      <c r="E54" s="11">
        <f t="shared" si="1"/>
        <v>0</v>
      </c>
      <c r="F54" s="11">
        <f t="shared" si="2"/>
        <v>-7581000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360</v>
      </c>
      <c r="E55" s="11">
        <f t="shared" si="1"/>
        <v>0</v>
      </c>
      <c r="F55" s="11">
        <f t="shared" si="2"/>
        <v>-352980000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360</v>
      </c>
      <c r="E56" s="11">
        <f t="shared" si="1"/>
        <v>0</v>
      </c>
      <c r="F56" s="11">
        <f t="shared" si="2"/>
        <v>-16200000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347</v>
      </c>
      <c r="E57" s="11">
        <f t="shared" si="1"/>
        <v>1</v>
      </c>
      <c r="F57" s="11">
        <f t="shared" si="2"/>
        <v>1039795394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347</v>
      </c>
      <c r="E58" s="11">
        <f t="shared" si="1"/>
        <v>1</v>
      </c>
      <c r="F58" s="11">
        <f t="shared" si="2"/>
        <v>692000000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346</v>
      </c>
      <c r="E59" s="11">
        <f t="shared" si="1"/>
        <v>1</v>
      </c>
      <c r="F59" s="11">
        <f t="shared" si="2"/>
        <v>690000000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346</v>
      </c>
      <c r="E60" s="11">
        <f t="shared" si="1"/>
        <v>0</v>
      </c>
      <c r="F60" s="11">
        <f t="shared" si="2"/>
        <v>-2422519000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322</v>
      </c>
      <c r="E61" s="11">
        <f t="shared" si="1"/>
        <v>1</v>
      </c>
      <c r="F61" s="11">
        <f t="shared" si="2"/>
        <v>963000000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321</v>
      </c>
      <c r="E62" s="11">
        <f t="shared" si="1"/>
        <v>0</v>
      </c>
      <c r="F62" s="11">
        <f t="shared" si="2"/>
        <v>-8701989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321</v>
      </c>
      <c r="E63" s="11">
        <f t="shared" si="1"/>
        <v>0</v>
      </c>
      <c r="F63" s="11">
        <f t="shared" si="2"/>
        <v>-10589469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321</v>
      </c>
      <c r="E64" s="11">
        <f t="shared" si="1"/>
        <v>1</v>
      </c>
      <c r="F64" s="11">
        <f t="shared" si="2"/>
        <v>960000000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321</v>
      </c>
      <c r="E65" s="11">
        <f t="shared" si="1"/>
        <v>1</v>
      </c>
      <c r="F65" s="11">
        <f t="shared" si="2"/>
        <v>950400000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321</v>
      </c>
      <c r="E66" s="11">
        <f t="shared" si="1"/>
        <v>1</v>
      </c>
      <c r="F66" s="11">
        <f t="shared" si="2"/>
        <v>320000000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321</v>
      </c>
      <c r="E67" s="11">
        <f t="shared" ref="E67:E130" si="4">IF(B67&gt;0,1,0)</f>
        <v>1</v>
      </c>
      <c r="F67" s="11">
        <f t="shared" ref="F67:F158" si="5">B67*(D67-E67)</f>
        <v>9600000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320</v>
      </c>
      <c r="E68" s="11">
        <f t="shared" si="4"/>
        <v>1</v>
      </c>
      <c r="F68" s="11">
        <f t="shared" si="5"/>
        <v>9570000000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319</v>
      </c>
      <c r="E69" s="11">
        <f t="shared" si="4"/>
        <v>0</v>
      </c>
      <c r="F69" s="11">
        <f t="shared" si="5"/>
        <v>-63800000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319</v>
      </c>
      <c r="E70" s="11">
        <f t="shared" si="4"/>
        <v>1</v>
      </c>
      <c r="F70" s="11">
        <f t="shared" si="5"/>
        <v>445200000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319</v>
      </c>
      <c r="E71" s="11">
        <f t="shared" si="4"/>
        <v>1</v>
      </c>
      <c r="F71" s="11">
        <f t="shared" si="5"/>
        <v>826800000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319</v>
      </c>
      <c r="E72" s="11">
        <f t="shared" si="4"/>
        <v>0</v>
      </c>
      <c r="F72" s="11">
        <f t="shared" si="5"/>
        <v>-319000000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317</v>
      </c>
      <c r="E73" s="11">
        <f t="shared" si="4"/>
        <v>1</v>
      </c>
      <c r="F73" s="11">
        <f t="shared" si="5"/>
        <v>4740000000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312</v>
      </c>
      <c r="E74" s="11">
        <f t="shared" si="4"/>
        <v>0</v>
      </c>
      <c r="F74" s="11">
        <f t="shared" si="5"/>
        <v>-4681310400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310</v>
      </c>
      <c r="E75" s="11">
        <f t="shared" si="4"/>
        <v>0</v>
      </c>
      <c r="F75" s="11">
        <f t="shared" si="5"/>
        <v>-930000000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310</v>
      </c>
      <c r="E76" s="11">
        <f t="shared" si="4"/>
        <v>0</v>
      </c>
      <c r="F76" s="11">
        <f t="shared" si="5"/>
        <v>-62000000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310</v>
      </c>
      <c r="E77" s="11">
        <f t="shared" si="4"/>
        <v>0</v>
      </c>
      <c r="F77" s="11">
        <f t="shared" si="5"/>
        <v>-3720930000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306</v>
      </c>
      <c r="E78" s="11">
        <f t="shared" si="4"/>
        <v>0</v>
      </c>
      <c r="F78" s="11">
        <f t="shared" si="5"/>
        <v>-918275400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301</v>
      </c>
      <c r="E79" s="11">
        <f t="shared" si="4"/>
        <v>1</v>
      </c>
      <c r="F79" s="11">
        <f t="shared" si="5"/>
        <v>6900000000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296</v>
      </c>
      <c r="E80" s="11">
        <f t="shared" si="4"/>
        <v>0</v>
      </c>
      <c r="F80" s="11">
        <f t="shared" si="5"/>
        <v>-177748000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296</v>
      </c>
      <c r="E81" s="11">
        <f t="shared" si="4"/>
        <v>0</v>
      </c>
      <c r="F81" s="11">
        <f t="shared" si="5"/>
        <v>-59200000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295</v>
      </c>
      <c r="E82" s="11">
        <f t="shared" si="4"/>
        <v>1</v>
      </c>
      <c r="F82" s="11">
        <f t="shared" si="5"/>
        <v>83266974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295</v>
      </c>
      <c r="E83" s="11">
        <f t="shared" si="4"/>
        <v>0</v>
      </c>
      <c r="F83" s="11">
        <f t="shared" si="5"/>
        <v>-59000000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293</v>
      </c>
      <c r="E84" s="11">
        <f t="shared" si="4"/>
        <v>1</v>
      </c>
      <c r="F84" s="11">
        <f t="shared" si="5"/>
        <v>584000000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290</v>
      </c>
      <c r="E85" s="11">
        <f t="shared" si="4"/>
        <v>0</v>
      </c>
      <c r="F85" s="11">
        <f t="shared" si="5"/>
        <v>-58000000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284</v>
      </c>
      <c r="E86" s="11">
        <f t="shared" si="4"/>
        <v>0</v>
      </c>
      <c r="F86" s="11">
        <f t="shared" si="5"/>
        <v>-56800000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282</v>
      </c>
      <c r="E87" s="11">
        <f t="shared" si="4"/>
        <v>0</v>
      </c>
      <c r="F87" s="11">
        <f t="shared" si="5"/>
        <v>-373650000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267</v>
      </c>
      <c r="E88" s="11">
        <f t="shared" si="4"/>
        <v>0</v>
      </c>
      <c r="F88" s="11">
        <f t="shared" si="5"/>
        <v>-133500000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267</v>
      </c>
      <c r="E89" s="11">
        <f t="shared" si="4"/>
        <v>0</v>
      </c>
      <c r="F89" s="11">
        <f t="shared" si="5"/>
        <v>-32040000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265</v>
      </c>
      <c r="E90" s="11">
        <f t="shared" si="4"/>
        <v>1</v>
      </c>
      <c r="F90" s="11">
        <f t="shared" si="5"/>
        <v>113046120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262</v>
      </c>
      <c r="E91" s="11">
        <f t="shared" si="4"/>
        <v>0</v>
      </c>
      <c r="F91" s="11">
        <f t="shared" si="5"/>
        <v>-786524000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260</v>
      </c>
      <c r="E92" s="11">
        <f t="shared" si="4"/>
        <v>0</v>
      </c>
      <c r="F92" s="11">
        <f t="shared" si="5"/>
        <v>-53300000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260</v>
      </c>
      <c r="E93" s="11">
        <f t="shared" si="4"/>
        <v>0</v>
      </c>
      <c r="F93" s="11">
        <f t="shared" si="5"/>
        <v>-91130000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249</v>
      </c>
      <c r="E94" s="11">
        <f t="shared" si="4"/>
        <v>1</v>
      </c>
      <c r="F94" s="11">
        <f t="shared" si="5"/>
        <v>248000000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244</v>
      </c>
      <c r="E95" s="11">
        <f t="shared" si="4"/>
        <v>1</v>
      </c>
      <c r="F95" s="11">
        <f t="shared" si="5"/>
        <v>2187000000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242</v>
      </c>
      <c r="E96" s="11">
        <f t="shared" si="4"/>
        <v>0</v>
      </c>
      <c r="F96" s="11">
        <f t="shared" si="5"/>
        <v>-6292000000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242</v>
      </c>
      <c r="E97" s="11">
        <f t="shared" si="4"/>
        <v>0</v>
      </c>
      <c r="F97" s="11">
        <f t="shared" si="5"/>
        <v>-6292000000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242</v>
      </c>
      <c r="E98" s="11">
        <f t="shared" si="4"/>
        <v>1</v>
      </c>
      <c r="F98" s="11">
        <f t="shared" si="5"/>
        <v>6266000000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242</v>
      </c>
      <c r="E99" s="11">
        <f t="shared" si="4"/>
        <v>0</v>
      </c>
      <c r="F99" s="11">
        <f t="shared" si="5"/>
        <v>-48400000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240</v>
      </c>
      <c r="E100" s="11">
        <f t="shared" si="4"/>
        <v>1</v>
      </c>
      <c r="F100" s="11">
        <f t="shared" si="5"/>
        <v>6978800000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235</v>
      </c>
      <c r="E101" s="11">
        <f t="shared" si="4"/>
        <v>1</v>
      </c>
      <c r="F101" s="11">
        <f t="shared" si="5"/>
        <v>93587130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234</v>
      </c>
      <c r="E102" s="11">
        <f t="shared" si="4"/>
        <v>1</v>
      </c>
      <c r="F102" s="11">
        <f t="shared" si="5"/>
        <v>466000000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233</v>
      </c>
      <c r="E103" s="11">
        <f t="shared" si="4"/>
        <v>1</v>
      </c>
      <c r="F103" s="11">
        <f t="shared" si="5"/>
        <v>1740000000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233</v>
      </c>
      <c r="E104" s="11">
        <f t="shared" si="4"/>
        <v>0</v>
      </c>
      <c r="F104" s="11">
        <f t="shared" si="5"/>
        <v>-15378000000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233</v>
      </c>
      <c r="E105" s="11">
        <f t="shared" si="4"/>
        <v>0</v>
      </c>
      <c r="F105" s="11">
        <f t="shared" si="5"/>
        <v>-33785000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231</v>
      </c>
      <c r="E106" s="11">
        <f t="shared" si="4"/>
        <v>1</v>
      </c>
      <c r="F106" s="11">
        <f t="shared" si="5"/>
        <v>1380000000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229</v>
      </c>
      <c r="E107" s="11">
        <f t="shared" si="4"/>
        <v>0</v>
      </c>
      <c r="F107" s="11">
        <f t="shared" si="5"/>
        <v>-1375351100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226</v>
      </c>
      <c r="E108" s="11">
        <f t="shared" si="4"/>
        <v>1</v>
      </c>
      <c r="F108" s="11">
        <f t="shared" si="5"/>
        <v>1350000000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214</v>
      </c>
      <c r="E109" s="11">
        <f t="shared" si="4"/>
        <v>0</v>
      </c>
      <c r="F109" s="11">
        <f t="shared" si="5"/>
        <v>-25680000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213</v>
      </c>
      <c r="E110" s="11">
        <f t="shared" si="4"/>
        <v>1</v>
      </c>
      <c r="F110" s="11">
        <f t="shared" si="5"/>
        <v>848000000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212</v>
      </c>
      <c r="E111" s="11">
        <f t="shared" si="4"/>
        <v>1</v>
      </c>
      <c r="F111" s="11">
        <f t="shared" si="5"/>
        <v>590800000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208</v>
      </c>
      <c r="E112" s="11">
        <f t="shared" si="4"/>
        <v>0</v>
      </c>
      <c r="F112" s="11">
        <f t="shared" si="5"/>
        <v>-41600000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207</v>
      </c>
      <c r="E113" s="11">
        <f t="shared" si="4"/>
        <v>1</v>
      </c>
      <c r="F113" s="11">
        <f t="shared" si="5"/>
        <v>14895860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190</v>
      </c>
      <c r="E114" s="11">
        <f t="shared" si="4"/>
        <v>0</v>
      </c>
      <c r="F114" s="11">
        <f t="shared" si="5"/>
        <v>-38000000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6">
        <v>-11000000</v>
      </c>
      <c r="C115" s="23">
        <v>0</v>
      </c>
      <c r="D115" s="11">
        <f t="shared" si="3"/>
        <v>189</v>
      </c>
      <c r="E115" s="11">
        <f t="shared" si="4"/>
        <v>0</v>
      </c>
      <c r="F115" s="23">
        <f t="shared" si="5"/>
        <v>-2079000000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189</v>
      </c>
      <c r="E116" s="11">
        <f t="shared" si="4"/>
        <v>0</v>
      </c>
      <c r="F116" s="11">
        <f t="shared" si="5"/>
        <v>-37800000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187</v>
      </c>
      <c r="E117" s="11">
        <f t="shared" si="4"/>
        <v>0</v>
      </c>
      <c r="F117" s="11">
        <f t="shared" si="5"/>
        <v>-84243500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187</v>
      </c>
      <c r="E118" s="11">
        <f t="shared" si="4"/>
        <v>0</v>
      </c>
      <c r="F118" s="11">
        <f t="shared" si="5"/>
        <v>-37400000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181</v>
      </c>
      <c r="E119" s="11">
        <f t="shared" si="4"/>
        <v>0</v>
      </c>
      <c r="F119" s="11">
        <f t="shared" si="5"/>
        <v>-27973550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181</v>
      </c>
      <c r="E120" s="11">
        <f t="shared" si="4"/>
        <v>0</v>
      </c>
      <c r="F120" s="11">
        <f t="shared" si="5"/>
        <v>-57920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180</v>
      </c>
      <c r="E121" s="11">
        <f t="shared" si="4"/>
        <v>0</v>
      </c>
      <c r="F121" s="11">
        <f t="shared" si="5"/>
        <v>-77760000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174</v>
      </c>
      <c r="E122" s="11">
        <f t="shared" si="4"/>
        <v>1</v>
      </c>
      <c r="F122" s="11">
        <f t="shared" si="5"/>
        <v>12809439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153</v>
      </c>
      <c r="E123" s="11">
        <f t="shared" si="4"/>
        <v>0</v>
      </c>
      <c r="F123" s="11">
        <f t="shared" si="5"/>
        <v>-7956000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112</v>
      </c>
      <c r="E124" s="11">
        <f t="shared" si="4"/>
        <v>1</v>
      </c>
      <c r="F124" s="11">
        <f t="shared" si="5"/>
        <v>131757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111</v>
      </c>
      <c r="E125" s="11">
        <f t="shared" si="4"/>
        <v>1</v>
      </c>
      <c r="F125" s="11">
        <f t="shared" si="5"/>
        <v>264000000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109</v>
      </c>
      <c r="E126" s="11">
        <f t="shared" si="4"/>
        <v>1</v>
      </c>
      <c r="F126" s="11">
        <f t="shared" si="5"/>
        <v>145022400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109</v>
      </c>
      <c r="E127" s="11">
        <f t="shared" si="4"/>
        <v>1</v>
      </c>
      <c r="F127" s="11">
        <f t="shared" si="5"/>
        <v>145022400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97</v>
      </c>
      <c r="E128" s="11">
        <f t="shared" si="4"/>
        <v>0</v>
      </c>
      <c r="F128" s="11">
        <f t="shared" si="5"/>
        <v>-19400000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95</v>
      </c>
      <c r="E129" s="11">
        <f t="shared" si="4"/>
        <v>0</v>
      </c>
      <c r="F129" s="11">
        <f>B129*(D129-E129)</f>
        <v>-1483710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94</v>
      </c>
      <c r="E130" s="11">
        <f t="shared" si="4"/>
        <v>0</v>
      </c>
      <c r="F130" s="11">
        <f t="shared" si="5"/>
        <v>-18800000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58" si="6">D132+C131</f>
        <v>93</v>
      </c>
      <c r="E131" s="11">
        <f t="shared" ref="E131:E158" si="7">IF(B131&gt;0,1,0)</f>
        <v>0</v>
      </c>
      <c r="F131" s="11">
        <f t="shared" si="5"/>
        <v>-18600000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92</v>
      </c>
      <c r="E132" s="11">
        <f t="shared" si="7"/>
        <v>0</v>
      </c>
      <c r="F132" s="11">
        <f t="shared" si="5"/>
        <v>-35880000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92</v>
      </c>
      <c r="E133" s="11">
        <f t="shared" si="7"/>
        <v>0</v>
      </c>
      <c r="F133" s="11">
        <f t="shared" si="5"/>
        <v>-2254000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91</v>
      </c>
      <c r="E134" s="11">
        <f t="shared" si="7"/>
        <v>0</v>
      </c>
      <c r="F134" s="11">
        <f t="shared" si="5"/>
        <v>-8645000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87</v>
      </c>
      <c r="E135" s="11">
        <f t="shared" si="7"/>
        <v>0</v>
      </c>
      <c r="F135" s="11">
        <f t="shared" si="5"/>
        <v>-17400000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85</v>
      </c>
      <c r="E136" s="11">
        <f t="shared" si="7"/>
        <v>1</v>
      </c>
      <c r="F136" s="11">
        <f t="shared" si="5"/>
        <v>4200000000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84</v>
      </c>
      <c r="E137" s="11">
        <f t="shared" si="7"/>
        <v>1</v>
      </c>
      <c r="F137" s="11">
        <f t="shared" si="5"/>
        <v>996000000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82</v>
      </c>
      <c r="E138" s="11">
        <f t="shared" si="7"/>
        <v>1</v>
      </c>
      <c r="F138" s="11">
        <f t="shared" si="5"/>
        <v>162000000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81</v>
      </c>
      <c r="E139" s="11">
        <f t="shared" si="7"/>
        <v>1</v>
      </c>
      <c r="F139" s="11">
        <f t="shared" si="5"/>
        <v>7003040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68</v>
      </c>
      <c r="E140" s="11">
        <f t="shared" si="7"/>
        <v>0</v>
      </c>
      <c r="F140" s="11">
        <f t="shared" si="5"/>
        <v>-204061200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67</v>
      </c>
      <c r="E141" s="11">
        <f t="shared" si="7"/>
        <v>0</v>
      </c>
      <c r="F141" s="11">
        <f t="shared" si="5"/>
        <v>-201060300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50</v>
      </c>
      <c r="E142" s="11">
        <f t="shared" si="7"/>
        <v>1</v>
      </c>
      <c r="F142" s="11">
        <f t="shared" si="5"/>
        <v>29499225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50</v>
      </c>
      <c r="E143" s="11">
        <f t="shared" si="7"/>
        <v>0</v>
      </c>
      <c r="F143" s="11">
        <f t="shared" si="5"/>
        <v>-2300000000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19</v>
      </c>
      <c r="E144" s="11">
        <f t="shared" si="7"/>
        <v>1</v>
      </c>
      <c r="F144" s="11">
        <f t="shared" si="5"/>
        <v>2773926</v>
      </c>
      <c r="G144" s="11" t="s">
        <v>722</v>
      </c>
    </row>
    <row r="145" spans="1:11" x14ac:dyDescent="0.25">
      <c r="A145" s="11" t="s">
        <v>728</v>
      </c>
      <c r="B145" s="3">
        <v>3000000</v>
      </c>
      <c r="C145" s="11">
        <v>3</v>
      </c>
      <c r="D145" s="11">
        <f t="shared" si="6"/>
        <v>18</v>
      </c>
      <c r="E145" s="11">
        <f t="shared" si="7"/>
        <v>1</v>
      </c>
      <c r="F145" s="11">
        <f t="shared" si="5"/>
        <v>51000000</v>
      </c>
      <c r="G145" s="11" t="s">
        <v>729</v>
      </c>
    </row>
    <row r="146" spans="1:11" x14ac:dyDescent="0.25">
      <c r="A146" s="11" t="s">
        <v>730</v>
      </c>
      <c r="B146" s="3">
        <v>-200000</v>
      </c>
      <c r="C146" s="11">
        <v>5</v>
      </c>
      <c r="D146" s="11">
        <f t="shared" si="6"/>
        <v>15</v>
      </c>
      <c r="E146" s="11">
        <f t="shared" si="7"/>
        <v>0</v>
      </c>
      <c r="F146" s="11">
        <f t="shared" si="5"/>
        <v>-3000000</v>
      </c>
      <c r="G146" s="11" t="s">
        <v>158</v>
      </c>
    </row>
    <row r="147" spans="1:11" x14ac:dyDescent="0.25">
      <c r="A147" s="11" t="s">
        <v>731</v>
      </c>
      <c r="B147" s="3">
        <v>-200000</v>
      </c>
      <c r="C147" s="11">
        <v>1</v>
      </c>
      <c r="D147" s="11">
        <f t="shared" si="6"/>
        <v>10</v>
      </c>
      <c r="E147" s="11">
        <f t="shared" si="7"/>
        <v>0</v>
      </c>
      <c r="F147" s="11">
        <f t="shared" si="5"/>
        <v>-2000000</v>
      </c>
      <c r="G147" s="11" t="s">
        <v>158</v>
      </c>
      <c r="K147" t="s">
        <v>25</v>
      </c>
    </row>
    <row r="148" spans="1:11" x14ac:dyDescent="0.25">
      <c r="A148" s="11" t="s">
        <v>732</v>
      </c>
      <c r="B148" s="3">
        <v>-200000</v>
      </c>
      <c r="C148" s="11">
        <v>4</v>
      </c>
      <c r="D148" s="11">
        <f t="shared" si="6"/>
        <v>9</v>
      </c>
      <c r="E148" s="11">
        <f t="shared" si="7"/>
        <v>0</v>
      </c>
      <c r="F148" s="11">
        <f t="shared" si="5"/>
        <v>-1800000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5</v>
      </c>
      <c r="E149" s="11">
        <f t="shared" si="7"/>
        <v>0</v>
      </c>
      <c r="F149" s="11">
        <f t="shared" si="5"/>
        <v>-1000000</v>
      </c>
      <c r="G149" s="11" t="s">
        <v>158</v>
      </c>
    </row>
    <row r="150" spans="1:11" x14ac:dyDescent="0.25">
      <c r="A150" s="11" t="s">
        <v>739</v>
      </c>
      <c r="B150" s="3">
        <v>24073400</v>
      </c>
      <c r="C150" s="11">
        <v>2</v>
      </c>
      <c r="D150" s="11">
        <f t="shared" si="6"/>
        <v>4</v>
      </c>
      <c r="E150" s="11">
        <f t="shared" si="7"/>
        <v>1</v>
      </c>
      <c r="F150" s="11">
        <f t="shared" si="5"/>
        <v>72220200</v>
      </c>
      <c r="G150" s="11" t="s">
        <v>740</v>
      </c>
    </row>
    <row r="151" spans="1:11" x14ac:dyDescent="0.25">
      <c r="A151" s="11" t="s">
        <v>751</v>
      </c>
      <c r="B151" s="3">
        <v>-200000</v>
      </c>
      <c r="C151" s="11">
        <v>2</v>
      </c>
      <c r="D151" s="11">
        <f t="shared" si="6"/>
        <v>2</v>
      </c>
      <c r="E151" s="11">
        <f t="shared" si="7"/>
        <v>0</v>
      </c>
      <c r="F151" s="11">
        <f t="shared" si="5"/>
        <v>-400000</v>
      </c>
      <c r="G151" s="11" t="s">
        <v>158</v>
      </c>
    </row>
    <row r="152" spans="1:11" x14ac:dyDescent="0.25">
      <c r="A152" s="11" t="s">
        <v>25</v>
      </c>
      <c r="B152" s="3"/>
      <c r="C152" s="11">
        <v>0</v>
      </c>
      <c r="D152" s="11">
        <f t="shared" si="6"/>
        <v>0</v>
      </c>
      <c r="E152" s="11">
        <f t="shared" si="7"/>
        <v>0</v>
      </c>
      <c r="F152" s="11">
        <f t="shared" si="5"/>
        <v>0</v>
      </c>
      <c r="G152" s="11"/>
    </row>
    <row r="153" spans="1:11" x14ac:dyDescent="0.25">
      <c r="A153" s="11"/>
      <c r="B153" s="3"/>
      <c r="C153" s="11">
        <v>0</v>
      </c>
      <c r="D153" s="11">
        <f t="shared" si="6"/>
        <v>0</v>
      </c>
      <c r="E153" s="11">
        <f t="shared" si="7"/>
        <v>0</v>
      </c>
      <c r="F153" s="11">
        <f t="shared" si="5"/>
        <v>0</v>
      </c>
      <c r="G153" s="11"/>
    </row>
    <row r="154" spans="1:11" x14ac:dyDescent="0.25">
      <c r="A154" s="11"/>
      <c r="B154" s="3"/>
      <c r="C154" s="11">
        <v>0</v>
      </c>
      <c r="D154" s="11">
        <f t="shared" si="6"/>
        <v>0</v>
      </c>
      <c r="E154" s="11">
        <f t="shared" si="7"/>
        <v>0</v>
      </c>
      <c r="F154" s="11">
        <f t="shared" si="5"/>
        <v>0</v>
      </c>
      <c r="G154" s="11"/>
    </row>
    <row r="155" spans="1:11" x14ac:dyDescent="0.25">
      <c r="A155" s="11"/>
      <c r="B155" s="3"/>
      <c r="C155" s="11">
        <v>0</v>
      </c>
      <c r="D155" s="11">
        <f t="shared" si="6"/>
        <v>0</v>
      </c>
      <c r="E155" s="11">
        <f t="shared" si="7"/>
        <v>0</v>
      </c>
      <c r="F155" s="11">
        <f t="shared" si="5"/>
        <v>0</v>
      </c>
      <c r="G155" s="11"/>
    </row>
    <row r="156" spans="1:11" x14ac:dyDescent="0.25">
      <c r="A156" s="11"/>
      <c r="B156" s="3"/>
      <c r="C156" s="11">
        <v>0</v>
      </c>
      <c r="D156" s="11">
        <f t="shared" si="6"/>
        <v>0</v>
      </c>
      <c r="E156" s="11">
        <f t="shared" si="7"/>
        <v>0</v>
      </c>
      <c r="F156" s="11">
        <f t="shared" si="5"/>
        <v>0</v>
      </c>
      <c r="G156" s="11"/>
    </row>
    <row r="157" spans="1:11" x14ac:dyDescent="0.25">
      <c r="A157" s="11"/>
      <c r="B157" s="3">
        <v>0</v>
      </c>
      <c r="C157" s="11">
        <v>0</v>
      </c>
      <c r="D157" s="11">
        <f t="shared" si="6"/>
        <v>0</v>
      </c>
      <c r="E157" s="11">
        <f t="shared" si="7"/>
        <v>0</v>
      </c>
      <c r="F157" s="11">
        <f t="shared" si="5"/>
        <v>0</v>
      </c>
      <c r="G157" s="11"/>
    </row>
    <row r="158" spans="1:11" x14ac:dyDescent="0.25">
      <c r="A158" s="11"/>
      <c r="B158" s="3">
        <v>0</v>
      </c>
      <c r="C158" s="11">
        <v>0</v>
      </c>
      <c r="D158" s="11">
        <f t="shared" si="6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/>
      <c r="E159" s="11"/>
      <c r="F159" s="11"/>
      <c r="G159" s="11"/>
    </row>
    <row r="160" spans="1:11" x14ac:dyDescent="0.25">
      <c r="A160" s="11"/>
      <c r="B160" s="29">
        <f>SUM(B2:B158)</f>
        <v>42722843</v>
      </c>
      <c r="C160" s="11"/>
      <c r="D160" s="11"/>
      <c r="E160" s="11"/>
      <c r="F160" s="29">
        <f>SUM(F2:F158)</f>
        <v>7552447276</v>
      </c>
      <c r="G160" s="11"/>
    </row>
    <row r="161" spans="1:7" x14ac:dyDescent="0.25">
      <c r="A161" s="11"/>
      <c r="B161" s="11" t="s">
        <v>283</v>
      </c>
      <c r="C161" s="11"/>
      <c r="D161" s="11"/>
      <c r="E161" s="11"/>
      <c r="F161" s="11" t="s">
        <v>284</v>
      </c>
      <c r="G161" s="11"/>
    </row>
    <row r="162" spans="1:7" x14ac:dyDescent="0.25">
      <c r="A162" s="11"/>
      <c r="B162" s="11"/>
      <c r="C162" s="11"/>
      <c r="D162" s="11"/>
      <c r="E162" s="11"/>
      <c r="F162" s="11"/>
      <c r="G162" s="11"/>
    </row>
    <row r="163" spans="1:7" x14ac:dyDescent="0.25">
      <c r="A163" s="11"/>
      <c r="B163" s="11"/>
      <c r="C163" s="11"/>
      <c r="D163" s="11"/>
      <c r="E163" s="11"/>
      <c r="F163" s="3">
        <f>F160/D2</f>
        <v>15165556.779116467</v>
      </c>
      <c r="G163" s="11"/>
    </row>
    <row r="164" spans="1:7" x14ac:dyDescent="0.25">
      <c r="A164" s="11"/>
      <c r="B164" s="11"/>
      <c r="C164" s="11"/>
      <c r="D164" s="11"/>
      <c r="E164" s="11"/>
      <c r="F164" s="11" t="s">
        <v>286</v>
      </c>
      <c r="G164" s="11"/>
    </row>
    <row r="169" spans="1:7" x14ac:dyDescent="0.25">
      <c r="D169" t="s">
        <v>25</v>
      </c>
    </row>
    <row r="172" spans="1:7" ht="75" x14ac:dyDescent="0.25">
      <c r="E172" s="2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K14" sqref="K1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741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6">
        <v>52000000</v>
      </c>
      <c r="G2" s="29">
        <f t="shared" ref="G2:G9" si="0">E2-F2</f>
        <v>0</v>
      </c>
      <c r="H2" s="11" t="s">
        <v>519</v>
      </c>
      <c r="K2" s="11">
        <v>1.01</v>
      </c>
      <c r="L2" s="11">
        <v>1.02</v>
      </c>
      <c r="M2" s="26"/>
    </row>
    <row r="3" spans="1:20" x14ac:dyDescent="0.25">
      <c r="A3" s="23">
        <v>96</v>
      </c>
      <c r="B3" s="11">
        <v>1</v>
      </c>
      <c r="C3" s="45">
        <v>3000000</v>
      </c>
      <c r="D3" s="3">
        <v>2500000</v>
      </c>
      <c r="E3" s="3">
        <f>E2*$L$2+C3-D3</f>
        <v>53540000</v>
      </c>
      <c r="F3" s="46">
        <v>54000000</v>
      </c>
      <c r="G3" s="29">
        <f t="shared" si="0"/>
        <v>-460000</v>
      </c>
      <c r="H3" s="11" t="s">
        <v>523</v>
      </c>
    </row>
    <row r="4" spans="1:20" x14ac:dyDescent="0.25">
      <c r="A4" s="23">
        <v>96</v>
      </c>
      <c r="B4" s="11">
        <v>2</v>
      </c>
      <c r="C4" s="45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6">
        <v>56000000</v>
      </c>
      <c r="G4" s="29">
        <f t="shared" si="0"/>
        <v>-884200</v>
      </c>
      <c r="H4" s="11" t="s">
        <v>551</v>
      </c>
    </row>
    <row r="5" spans="1:20" x14ac:dyDescent="0.25">
      <c r="A5" s="23">
        <v>96</v>
      </c>
      <c r="B5" s="11">
        <v>3</v>
      </c>
      <c r="C5" s="45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6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/>
      <c r="N5" s="11" t="s">
        <v>455</v>
      </c>
    </row>
    <row r="6" spans="1:20" x14ac:dyDescent="0.25">
      <c r="A6" s="23">
        <v>96</v>
      </c>
      <c r="B6" s="11">
        <v>4</v>
      </c>
      <c r="C6" s="50">
        <f t="shared" si="1"/>
        <v>3090903</v>
      </c>
      <c r="D6" s="3">
        <f t="shared" si="3"/>
        <v>2575752.5</v>
      </c>
      <c r="E6" s="3">
        <f t="shared" si="2"/>
        <v>58377879.82</v>
      </c>
      <c r="F6" s="70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302</v>
      </c>
      <c r="N6" s="29">
        <v>52000000</v>
      </c>
    </row>
    <row r="7" spans="1:20" ht="30" x14ac:dyDescent="0.25">
      <c r="A7" s="23">
        <v>96</v>
      </c>
      <c r="B7" s="11">
        <v>5</v>
      </c>
      <c r="C7" s="50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70">
        <v>56000000</v>
      </c>
      <c r="G7" s="29">
        <f t="shared" si="0"/>
        <v>4065739.4214000031</v>
      </c>
      <c r="H7" s="11" t="s">
        <v>749</v>
      </c>
      <c r="J7" s="60" t="s">
        <v>750</v>
      </c>
      <c r="K7" s="44">
        <v>24300000</v>
      </c>
      <c r="M7" s="11" t="s">
        <v>743</v>
      </c>
      <c r="N7" s="29">
        <v>38000000</v>
      </c>
    </row>
    <row r="8" spans="1:20" x14ac:dyDescent="0.25">
      <c r="A8" s="23">
        <v>96</v>
      </c>
      <c r="B8" s="11">
        <v>6</v>
      </c>
      <c r="C8" s="50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71">
        <v>58000000</v>
      </c>
      <c r="G8" s="29">
        <f t="shared" si="0"/>
        <v>3792559.2348780036</v>
      </c>
      <c r="H8" s="11" t="s">
        <v>735</v>
      </c>
      <c r="J8" s="2"/>
      <c r="K8" s="44"/>
      <c r="M8" s="11" t="s">
        <v>303</v>
      </c>
      <c r="N8" s="29">
        <v>0</v>
      </c>
    </row>
    <row r="9" spans="1:20" x14ac:dyDescent="0.25">
      <c r="A9" s="23">
        <v>96</v>
      </c>
      <c r="B9" s="11">
        <v>7</v>
      </c>
      <c r="C9" s="51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3">
        <f>K16</f>
        <v>60302843</v>
      </c>
      <c r="G9" s="29">
        <f t="shared" si="0"/>
        <v>3256327.4948760644</v>
      </c>
      <c r="H9" s="11"/>
      <c r="J9" s="19" t="s">
        <v>301</v>
      </c>
      <c r="K9" s="44">
        <f>'مسکن ایلیا'!B160</f>
        <v>42722843</v>
      </c>
      <c r="M9" s="11" t="s">
        <v>744</v>
      </c>
      <c r="N9" s="29">
        <v>14500000</v>
      </c>
    </row>
    <row r="10" spans="1:20" x14ac:dyDescent="0.25">
      <c r="A10" s="23">
        <v>96</v>
      </c>
      <c r="B10" s="11">
        <v>8</v>
      </c>
      <c r="C10" s="51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3"/>
      <c r="G10" s="11"/>
      <c r="H10" s="11"/>
      <c r="J10" s="2" t="s">
        <v>456</v>
      </c>
      <c r="K10" s="44">
        <f>'مسکن علی سید الشهدا'!B27</f>
        <v>50000</v>
      </c>
      <c r="M10" s="11" t="s">
        <v>305</v>
      </c>
      <c r="N10" s="29">
        <f>-1*12*L45</f>
        <v>-33780000</v>
      </c>
    </row>
    <row r="11" spans="1:20" x14ac:dyDescent="0.25">
      <c r="A11" s="23">
        <v>96</v>
      </c>
      <c r="B11" s="11">
        <v>9</v>
      </c>
      <c r="C11" s="51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3"/>
      <c r="G11" s="11"/>
      <c r="H11" s="11"/>
      <c r="J11" s="2" t="s">
        <v>710</v>
      </c>
      <c r="K11" s="44">
        <v>1000000</v>
      </c>
      <c r="M11" s="11" t="s">
        <v>745</v>
      </c>
      <c r="N11" s="29">
        <v>57000000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11"/>
      <c r="H12" s="11"/>
      <c r="J12" s="2" t="s">
        <v>85</v>
      </c>
      <c r="K12" s="44">
        <v>-7900000</v>
      </c>
      <c r="M12" s="11"/>
      <c r="N12" s="29"/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11"/>
      <c r="H13" s="11"/>
      <c r="J13" s="2" t="s">
        <v>459</v>
      </c>
      <c r="K13" s="44">
        <v>130000</v>
      </c>
      <c r="M13" s="11" t="s">
        <v>25</v>
      </c>
      <c r="N13" s="29"/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7">
        <f t="shared" si="2"/>
        <v>73019411.538781136</v>
      </c>
      <c r="F14" s="3"/>
      <c r="G14" s="11"/>
      <c r="H14" s="11"/>
      <c r="J14" s="2"/>
      <c r="K14" s="44"/>
      <c r="L14" s="25"/>
      <c r="M14" s="11" t="s">
        <v>747</v>
      </c>
      <c r="N14" s="29">
        <f>SUM(N6:N10)</f>
        <v>70720000</v>
      </c>
      <c r="O14" s="25"/>
      <c r="P14" s="25"/>
      <c r="Q14" s="25"/>
      <c r="R14" s="25"/>
      <c r="S14" s="25"/>
      <c r="T14" s="25"/>
    </row>
    <row r="15" spans="1:20" x14ac:dyDescent="0.25">
      <c r="A15" s="64">
        <v>97</v>
      </c>
      <c r="B15" s="11">
        <v>13</v>
      </c>
      <c r="C15" s="45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11"/>
      <c r="H15" s="11"/>
      <c r="J15" s="2"/>
      <c r="K15" s="44">
        <v>0</v>
      </c>
      <c r="L15" s="25"/>
      <c r="M15" s="11" t="s">
        <v>748</v>
      </c>
      <c r="N15" s="29">
        <f>SUM(N6:N13)</f>
        <v>127720000</v>
      </c>
      <c r="P15" s="28"/>
      <c r="Q15" s="25"/>
      <c r="R15" s="25"/>
    </row>
    <row r="16" spans="1:20" x14ac:dyDescent="0.25">
      <c r="A16" s="64">
        <v>97</v>
      </c>
      <c r="B16" s="11">
        <v>14</v>
      </c>
      <c r="C16" s="45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11"/>
      <c r="H16" s="11"/>
      <c r="J16" s="2" t="s">
        <v>603</v>
      </c>
      <c r="K16" s="3">
        <f>SUM(K7:K15)</f>
        <v>60302843</v>
      </c>
      <c r="L16" s="25"/>
      <c r="P16" s="28"/>
      <c r="Q16" s="25"/>
      <c r="R16" s="25"/>
    </row>
    <row r="17" spans="1:23" x14ac:dyDescent="0.25">
      <c r="A17" s="64">
        <v>97</v>
      </c>
      <c r="B17" s="11">
        <v>15</v>
      </c>
      <c r="C17" s="45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11"/>
      <c r="H17" s="11"/>
      <c r="J17" s="2" t="s">
        <v>604</v>
      </c>
      <c r="K17" s="3">
        <f>K9+K10+K13</f>
        <v>42902843</v>
      </c>
      <c r="L17" s="25"/>
      <c r="P17" s="28"/>
      <c r="Q17" s="25"/>
      <c r="R17" s="25"/>
    </row>
    <row r="18" spans="1:23" x14ac:dyDescent="0.25">
      <c r="A18" s="64">
        <v>97</v>
      </c>
      <c r="B18" s="11">
        <v>16</v>
      </c>
      <c r="C18" s="50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11"/>
      <c r="H18" s="11"/>
      <c r="J18" s="59" t="s">
        <v>746</v>
      </c>
      <c r="K18" s="1">
        <f>K16+N11</f>
        <v>117302843</v>
      </c>
      <c r="M18" s="25"/>
      <c r="P18" s="28"/>
      <c r="Q18" s="28"/>
      <c r="R18" s="25"/>
      <c r="S18" s="25"/>
    </row>
    <row r="19" spans="1:23" x14ac:dyDescent="0.25">
      <c r="A19" s="64">
        <v>97</v>
      </c>
      <c r="B19" s="11">
        <v>17</v>
      </c>
      <c r="C19" s="50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11"/>
      <c r="H19" s="11"/>
      <c r="M19" s="25"/>
      <c r="P19" s="28"/>
      <c r="Q19" s="28"/>
      <c r="R19" s="25"/>
      <c r="S19" s="25"/>
    </row>
    <row r="20" spans="1:23" x14ac:dyDescent="0.25">
      <c r="A20" s="64">
        <v>97</v>
      </c>
      <c r="B20" s="11">
        <v>18</v>
      </c>
      <c r="C20" s="50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11"/>
      <c r="H20" s="11"/>
      <c r="K20" s="25"/>
      <c r="L20" s="25"/>
      <c r="M20" s="25"/>
      <c r="P20" s="28"/>
      <c r="Q20" s="28"/>
      <c r="R20" s="25"/>
      <c r="S20" s="25"/>
    </row>
    <row r="21" spans="1:23" x14ac:dyDescent="0.25">
      <c r="A21" s="64">
        <v>97</v>
      </c>
      <c r="B21" s="11">
        <v>19</v>
      </c>
      <c r="C21" s="51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11"/>
      <c r="H21" s="11"/>
      <c r="J21" s="25"/>
      <c r="K21" s="3"/>
      <c r="L21" s="11" t="s">
        <v>306</v>
      </c>
      <c r="M21" s="25"/>
      <c r="P21" s="28"/>
      <c r="Q21" s="28"/>
      <c r="R21" s="25"/>
      <c r="S21" s="25"/>
    </row>
    <row r="22" spans="1:23" x14ac:dyDescent="0.25">
      <c r="A22" s="64">
        <v>97</v>
      </c>
      <c r="B22" s="11">
        <v>20</v>
      </c>
      <c r="C22" s="51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11"/>
      <c r="H22" s="11"/>
      <c r="J22" s="25"/>
      <c r="K22" s="1" t="s">
        <v>307</v>
      </c>
      <c r="L22" s="1">
        <v>70000</v>
      </c>
      <c r="M22" s="25"/>
      <c r="P22" s="28"/>
      <c r="Q22" s="28"/>
      <c r="R22" s="25"/>
      <c r="S22" s="25"/>
    </row>
    <row r="23" spans="1:23" x14ac:dyDescent="0.25">
      <c r="A23" s="64">
        <v>97</v>
      </c>
      <c r="B23" s="11">
        <v>21</v>
      </c>
      <c r="C23" s="51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11"/>
      <c r="H23" s="11"/>
      <c r="J23" s="25"/>
      <c r="K23" s="1" t="s">
        <v>323</v>
      </c>
      <c r="L23" s="1">
        <v>100000</v>
      </c>
      <c r="M23" s="25"/>
      <c r="N23" s="49" t="s">
        <v>481</v>
      </c>
      <c r="O23" s="49" t="s">
        <v>479</v>
      </c>
      <c r="P23" s="28"/>
      <c r="Q23" s="28"/>
      <c r="R23" s="25"/>
      <c r="S23" s="25"/>
    </row>
    <row r="24" spans="1:23" x14ac:dyDescent="0.25">
      <c r="A24" s="64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6"/>
      <c r="K24" s="1" t="s">
        <v>308</v>
      </c>
      <c r="L24" s="1">
        <v>95000</v>
      </c>
      <c r="M24" s="25"/>
      <c r="N24" s="57">
        <v>500000</v>
      </c>
      <c r="O24" s="58" t="s">
        <v>480</v>
      </c>
      <c r="P24" s="28"/>
      <c r="Q24" s="28"/>
      <c r="R24" s="25"/>
      <c r="S24" s="25"/>
    </row>
    <row r="25" spans="1:23" x14ac:dyDescent="0.25">
      <c r="A25" s="64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2" t="s">
        <v>309</v>
      </c>
      <c r="L25" s="1">
        <v>150000</v>
      </c>
      <c r="N25" s="48">
        <v>500000</v>
      </c>
      <c r="O25" s="49" t="s">
        <v>484</v>
      </c>
      <c r="Q25" s="28"/>
      <c r="R25" s="28"/>
      <c r="S25" s="25"/>
      <c r="T25" s="25"/>
    </row>
    <row r="26" spans="1:23" x14ac:dyDescent="0.25">
      <c r="A26" s="64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7">
        <f t="shared" si="2"/>
        <v>100573867.0198773</v>
      </c>
      <c r="F26" s="3"/>
      <c r="G26" s="11"/>
      <c r="H26" s="11"/>
      <c r="J26" s="25"/>
      <c r="K26" s="32" t="s">
        <v>310</v>
      </c>
      <c r="L26" s="1">
        <v>300000</v>
      </c>
      <c r="N26" s="48">
        <v>130000</v>
      </c>
      <c r="O26" s="49" t="s">
        <v>563</v>
      </c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2" t="s">
        <v>311</v>
      </c>
      <c r="L27" s="1">
        <v>100000</v>
      </c>
      <c r="M27" s="25"/>
      <c r="N27" s="48">
        <v>250000</v>
      </c>
      <c r="O27" s="49" t="s">
        <v>485</v>
      </c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2" t="s">
        <v>312</v>
      </c>
      <c r="L28" s="1">
        <v>200000</v>
      </c>
      <c r="M28" s="25"/>
      <c r="N28" s="48">
        <v>140000</v>
      </c>
      <c r="O28" s="49" t="s">
        <v>316</v>
      </c>
      <c r="P28" s="28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N29" s="48">
        <f>SUM(N24:N28)</f>
        <v>1520000</v>
      </c>
      <c r="O29" s="49" t="s">
        <v>6</v>
      </c>
      <c r="P29" s="25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3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5">
        <v>98</v>
      </c>
      <c r="B31" s="11">
        <v>29</v>
      </c>
      <c r="C31" s="50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3" t="s">
        <v>315</v>
      </c>
      <c r="L31" s="1">
        <v>20000</v>
      </c>
      <c r="M31" s="25"/>
      <c r="N31" s="25"/>
      <c r="O31" s="25"/>
      <c r="P31" s="25"/>
      <c r="V31" s="25"/>
    </row>
    <row r="32" spans="1:23" x14ac:dyDescent="0.25">
      <c r="A32" s="65">
        <v>98</v>
      </c>
      <c r="B32" s="11">
        <v>30</v>
      </c>
      <c r="C32" s="50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6"/>
      <c r="K32" s="33" t="s">
        <v>317</v>
      </c>
      <c r="L32" s="1">
        <v>50000</v>
      </c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3" t="s">
        <v>318</v>
      </c>
      <c r="L33" s="1">
        <v>90000</v>
      </c>
    </row>
    <row r="34" spans="1:22" x14ac:dyDescent="0.25">
      <c r="A34" s="65">
        <v>98</v>
      </c>
      <c r="B34" s="11">
        <v>32</v>
      </c>
      <c r="C34" s="51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3" t="s">
        <v>319</v>
      </c>
      <c r="L34" s="1">
        <v>50000</v>
      </c>
    </row>
    <row r="35" spans="1:22" x14ac:dyDescent="0.25">
      <c r="A35" s="65">
        <v>98</v>
      </c>
      <c r="B35" s="11">
        <v>33</v>
      </c>
      <c r="C35" s="51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3" t="s">
        <v>330</v>
      </c>
      <c r="L35" s="1">
        <v>150000</v>
      </c>
    </row>
    <row r="36" spans="1:22" x14ac:dyDescent="0.25">
      <c r="A36" s="65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3" t="s">
        <v>320</v>
      </c>
      <c r="L36" s="1">
        <v>15000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3" t="s">
        <v>321</v>
      </c>
      <c r="L37" s="1">
        <v>20000</v>
      </c>
    </row>
    <row r="38" spans="1:22" x14ac:dyDescent="0.25">
      <c r="A38" s="65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7">
        <f t="shared" si="4"/>
        <v>136530069.87942287</v>
      </c>
      <c r="F38" s="3"/>
      <c r="G38" s="11"/>
      <c r="H38" s="11"/>
      <c r="K38" s="33" t="s">
        <v>322</v>
      </c>
      <c r="L38" s="1">
        <v>40000</v>
      </c>
    </row>
    <row r="39" spans="1:22" x14ac:dyDescent="0.25">
      <c r="A39" s="66">
        <v>99</v>
      </c>
      <c r="B39" s="11">
        <v>37</v>
      </c>
      <c r="C39" s="45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3" t="s">
        <v>324</v>
      </c>
      <c r="L39" s="1">
        <v>150000</v>
      </c>
    </row>
    <row r="40" spans="1:22" x14ac:dyDescent="0.25">
      <c r="A40" s="66">
        <v>99</v>
      </c>
      <c r="B40" s="11">
        <v>38</v>
      </c>
      <c r="C40" s="45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3" t="s">
        <v>326</v>
      </c>
      <c r="L40" s="1">
        <v>75000</v>
      </c>
    </row>
    <row r="41" spans="1:22" x14ac:dyDescent="0.25">
      <c r="A41" s="66">
        <v>99</v>
      </c>
      <c r="B41" s="11">
        <v>39</v>
      </c>
      <c r="C41" s="45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3" t="s">
        <v>316</v>
      </c>
      <c r="L41" s="1">
        <v>140000</v>
      </c>
    </row>
    <row r="42" spans="1:22" x14ac:dyDescent="0.25">
      <c r="A42" s="66">
        <v>99</v>
      </c>
      <c r="B42" s="11">
        <v>40</v>
      </c>
      <c r="C42" s="50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6">
        <v>99</v>
      </c>
      <c r="B43" s="11">
        <v>41</v>
      </c>
      <c r="C43" s="50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6">
        <v>99</v>
      </c>
      <c r="B44" s="11">
        <v>42</v>
      </c>
      <c r="C44" s="50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6">
        <v>99</v>
      </c>
      <c r="B45" s="11">
        <v>43</v>
      </c>
      <c r="C45" s="51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6">
        <v>99</v>
      </c>
      <c r="B46" s="11">
        <v>44</v>
      </c>
      <c r="C46" s="51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6">
        <v>99</v>
      </c>
      <c r="B47" s="11">
        <v>45</v>
      </c>
      <c r="C47" s="51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8">
        <v>99</v>
      </c>
      <c r="B48" s="68">
        <v>46</v>
      </c>
      <c r="C48" s="69">
        <f t="shared" si="5"/>
        <v>4694432.2416918864</v>
      </c>
      <c r="D48" s="69">
        <f t="shared" si="6"/>
        <v>3912026.8680765736</v>
      </c>
      <c r="E48" s="69">
        <f t="shared" si="4"/>
        <v>174611408.78440517</v>
      </c>
      <c r="F48" s="3"/>
      <c r="G48" s="11"/>
      <c r="H48" s="11" t="s">
        <v>616</v>
      </c>
    </row>
    <row r="49" spans="1:8" x14ac:dyDescent="0.25">
      <c r="A49" s="66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6">
        <v>99</v>
      </c>
      <c r="B50" s="11">
        <v>48</v>
      </c>
      <c r="C50" s="52">
        <f t="shared" si="5"/>
        <v>4788790.3297498934</v>
      </c>
      <c r="D50" s="52">
        <f t="shared" si="6"/>
        <v>3990658.6081249127</v>
      </c>
      <c r="E50" s="53">
        <f t="shared" si="4"/>
        <v>183269875.43681863</v>
      </c>
      <c r="F50" s="52"/>
      <c r="G50" s="11"/>
      <c r="H50" s="11"/>
    </row>
    <row r="51" spans="1:8" x14ac:dyDescent="0.25">
      <c r="A51" s="67">
        <v>1400</v>
      </c>
      <c r="B51" s="11">
        <v>49</v>
      </c>
      <c r="C51" s="45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7">
        <v>1400</v>
      </c>
      <c r="B52" s="11">
        <v>50</v>
      </c>
      <c r="C52" s="45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7">
        <v>1400</v>
      </c>
      <c r="B53" s="11">
        <v>51</v>
      </c>
      <c r="C53" s="45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7">
        <v>1400</v>
      </c>
      <c r="B54" s="11">
        <v>52</v>
      </c>
      <c r="C54" s="50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7">
        <v>1400</v>
      </c>
      <c r="B55" s="11">
        <v>53</v>
      </c>
      <c r="C55" s="50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7">
        <v>1400</v>
      </c>
      <c r="B56" s="11">
        <v>54</v>
      </c>
      <c r="C56" s="50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7">
        <v>1400</v>
      </c>
      <c r="B57" s="11">
        <v>55</v>
      </c>
      <c r="C57" s="51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7">
        <v>1400</v>
      </c>
      <c r="B58" s="11">
        <v>56</v>
      </c>
      <c r="C58" s="51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7">
        <v>1400</v>
      </c>
      <c r="B59" s="11">
        <v>57</v>
      </c>
      <c r="C59" s="51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7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7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7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7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2" workbookViewId="0">
      <selection activeCell="U56" sqref="U5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3" t="s">
        <v>232</v>
      </c>
      <c r="P12" s="73" t="s">
        <v>234</v>
      </c>
      <c r="Q12" s="73" t="s">
        <v>233</v>
      </c>
      <c r="R12" s="73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4">
        <v>6</v>
      </c>
      <c r="P13" s="74">
        <v>36</v>
      </c>
      <c r="Q13" s="73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4">
        <v>9</v>
      </c>
      <c r="P14" s="74">
        <v>37</v>
      </c>
      <c r="Q14" s="73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4">
        <v>12</v>
      </c>
      <c r="P15" s="74">
        <v>38</v>
      </c>
      <c r="Q15" s="73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4">
        <v>18</v>
      </c>
      <c r="P16" s="74">
        <v>41</v>
      </c>
      <c r="Q16" s="73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4">
        <v>24</v>
      </c>
      <c r="P17" s="74">
        <v>44</v>
      </c>
      <c r="Q17" s="73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4">
        <v>30</v>
      </c>
      <c r="P18" s="74">
        <v>47</v>
      </c>
      <c r="Q18" s="73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4">
        <v>36</v>
      </c>
      <c r="P19" s="74">
        <v>50</v>
      </c>
      <c r="Q19" s="73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>$I$41-I29</f>
        <v>59500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 t="shared" ref="G30:G38" si="6">$I$41-I30</f>
        <v>24500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 t="shared" si="6"/>
        <v>0</v>
      </c>
      <c r="H31" s="11" t="s">
        <v>738</v>
      </c>
      <c r="I31" s="11">
        <v>224500</v>
      </c>
      <c r="J31" s="11" t="s">
        <v>482</v>
      </c>
    </row>
    <row r="32" spans="2:21" x14ac:dyDescent="0.25">
      <c r="G32" s="11">
        <f t="shared" si="6"/>
        <v>39500</v>
      </c>
      <c r="H32" s="63">
        <v>34617</v>
      </c>
      <c r="I32" s="11">
        <v>185000</v>
      </c>
      <c r="J32" s="11" t="s">
        <v>563</v>
      </c>
    </row>
    <row r="33" spans="6:23" x14ac:dyDescent="0.25">
      <c r="G33" s="11">
        <f t="shared" si="6"/>
        <v>0</v>
      </c>
      <c r="H33" s="11" t="s">
        <v>738</v>
      </c>
      <c r="I33" s="11">
        <v>224500</v>
      </c>
      <c r="J33" s="11" t="s">
        <v>571</v>
      </c>
    </row>
    <row r="34" spans="6:23" x14ac:dyDescent="0.25">
      <c r="G34" s="11">
        <f t="shared" si="6"/>
        <v>0</v>
      </c>
      <c r="H34" s="11" t="s">
        <v>738</v>
      </c>
      <c r="I34" s="11">
        <v>224500</v>
      </c>
      <c r="J34" s="11" t="s">
        <v>572</v>
      </c>
    </row>
    <row r="35" spans="6:23" x14ac:dyDescent="0.25">
      <c r="G35" s="11">
        <f t="shared" si="6"/>
        <v>0</v>
      </c>
      <c r="H35" s="11" t="s">
        <v>738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 t="shared" si="6"/>
        <v>5500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 t="shared" si="6"/>
        <v>6500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 t="shared" si="6"/>
        <v>0</v>
      </c>
      <c r="H38" s="11" t="s">
        <v>737</v>
      </c>
      <c r="I38" s="11">
        <v>224500</v>
      </c>
      <c r="J38" s="11" t="s">
        <v>736</v>
      </c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/>
      <c r="H41" s="11"/>
      <c r="I41" s="11">
        <v>224500</v>
      </c>
      <c r="J41" s="11" t="s">
        <v>578</v>
      </c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/>
      <c r="H42" s="11"/>
      <c r="I42" s="11"/>
      <c r="J42" s="11"/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2" t="s">
        <v>650</v>
      </c>
      <c r="P52" t="s">
        <v>646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733778000</v>
      </c>
    </row>
    <row r="53" spans="15:21" x14ac:dyDescent="0.25">
      <c r="O53" s="72" t="s">
        <v>651</v>
      </c>
      <c r="P53" t="s">
        <v>647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7"/>
        <v>82500000</v>
      </c>
      <c r="U55" s="7">
        <f>U52/120</f>
        <v>6114816.666666667</v>
      </c>
    </row>
    <row r="56" spans="15:21" x14ac:dyDescent="0.25">
      <c r="O56" t="s">
        <v>742</v>
      </c>
      <c r="P56" t="s">
        <v>655</v>
      </c>
      <c r="Q56" s="18">
        <v>5500000</v>
      </c>
      <c r="R56">
        <v>30</v>
      </c>
      <c r="S56" s="18">
        <f t="shared" si="7"/>
        <v>165000000</v>
      </c>
    </row>
    <row r="57" spans="15:21" x14ac:dyDescent="0.25">
      <c r="O57" t="s">
        <v>739</v>
      </c>
      <c r="P57" t="s">
        <v>656</v>
      </c>
      <c r="Q57" s="18">
        <v>24000000</v>
      </c>
      <c r="R57">
        <v>59</v>
      </c>
      <c r="S57" s="18">
        <f t="shared" si="7"/>
        <v>1416000000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مهر96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2017-10-12T13:35:39Z</dcterms:modified>
</cp:coreProperties>
</file>