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19" i="18" l="1"/>
  <c r="S32" i="18"/>
  <c r="S31" i="18"/>
  <c r="S29" i="18"/>
  <c r="N34" i="18" l="1"/>
  <c r="Q79" i="18" l="1"/>
  <c r="P77" i="18"/>
  <c r="P81" i="18"/>
  <c r="S72" i="18"/>
  <c r="R69" i="18"/>
  <c r="S30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<sst xmlns="http://schemas.openxmlformats.org/spreadsheetml/2006/main" count="8573" uniqueCount="4097">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</sst>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60" sqref="E60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32750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4083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4085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4086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4088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4091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4096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f>SUM(D30:D62)</f>
        <v>-12313409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76" sqref="F17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 x14ac:dyDescent="0.25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 x14ac:dyDescent="0.25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 x14ac:dyDescent="0.25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 x14ac:dyDescent="0.25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 x14ac:dyDescent="0.25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 x14ac:dyDescent="0.25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 x14ac:dyDescent="0.25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 x14ac:dyDescent="0.25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 x14ac:dyDescent="0.25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 x14ac:dyDescent="0.25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 x14ac:dyDescent="0.25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 x14ac:dyDescent="0.25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 x14ac:dyDescent="0.25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 x14ac:dyDescent="0.25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 x14ac:dyDescent="0.25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 x14ac:dyDescent="0.25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 x14ac:dyDescent="0.25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 x14ac:dyDescent="0.25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 x14ac:dyDescent="0.25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 x14ac:dyDescent="0.25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 x14ac:dyDescent="0.25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 x14ac:dyDescent="0.25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 x14ac:dyDescent="0.25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 x14ac:dyDescent="0.25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 x14ac:dyDescent="0.25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 x14ac:dyDescent="0.25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 x14ac:dyDescent="0.25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 x14ac:dyDescent="0.25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 x14ac:dyDescent="0.25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 x14ac:dyDescent="0.25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 x14ac:dyDescent="0.25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 x14ac:dyDescent="0.25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1039</v>
      </c>
    </row>
    <row r="36" spans="4:17" x14ac:dyDescent="0.25">
      <c r="D36" s="42">
        <v>245000</v>
      </c>
      <c r="E36" s="41" t="s">
        <v>1039</v>
      </c>
    </row>
    <row r="37" spans="4:17" x14ac:dyDescent="0.25">
      <c r="D37" s="7">
        <v>-25000</v>
      </c>
      <c r="E37" s="41" t="s">
        <v>1043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1147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1148</v>
      </c>
    </row>
    <row r="37" spans="4:17" x14ac:dyDescent="0.25">
      <c r="D37" s="7">
        <v>-65500</v>
      </c>
      <c r="E37" s="41" t="s">
        <v>1163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1261</v>
      </c>
    </row>
    <row r="51" spans="1:18" x14ac:dyDescent="0.25">
      <c r="D51" s="120">
        <v>1000000</v>
      </c>
      <c r="E51" s="41" t="s">
        <v>1263</v>
      </c>
    </row>
    <row r="52" spans="1:18" x14ac:dyDescent="0.25">
      <c r="D52" s="120">
        <v>910500</v>
      </c>
      <c r="E52" s="41" t="s">
        <v>1274</v>
      </c>
    </row>
    <row r="53" spans="1:18" x14ac:dyDescent="0.25">
      <c r="D53" s="120">
        <v>-300000</v>
      </c>
      <c r="E53" s="41" t="s">
        <v>1277</v>
      </c>
    </row>
    <row r="54" spans="1:18" x14ac:dyDescent="0.25">
      <c r="D54" s="120">
        <v>-58500</v>
      </c>
      <c r="E54" s="41" t="s">
        <v>1278</v>
      </c>
    </row>
    <row r="55" spans="1:18" x14ac:dyDescent="0.25">
      <c r="D55" s="120">
        <v>-1500000</v>
      </c>
      <c r="E55" s="41" t="s">
        <v>1281</v>
      </c>
    </row>
    <row r="56" spans="1:18" x14ac:dyDescent="0.25">
      <c r="D56" s="120">
        <v>-61000</v>
      </c>
      <c r="E56" s="41" t="s">
        <v>1285</v>
      </c>
    </row>
    <row r="57" spans="1:18" x14ac:dyDescent="0.25">
      <c r="D57" s="120">
        <v>1000000</v>
      </c>
      <c r="E57" s="41" t="s">
        <v>3704</v>
      </c>
    </row>
    <row r="58" spans="1:18" x14ac:dyDescent="0.25">
      <c r="D58" s="120">
        <v>200000</v>
      </c>
      <c r="E58" s="41" t="s">
        <v>3714</v>
      </c>
    </row>
    <row r="59" spans="1:18" x14ac:dyDescent="0.25">
      <c r="D59" s="120">
        <v>3000000</v>
      </c>
      <c r="E59" s="41" t="s">
        <v>3719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 x14ac:dyDescent="0.25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 x14ac:dyDescent="0.25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 x14ac:dyDescent="0.25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 x14ac:dyDescent="0.25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 x14ac:dyDescent="0.25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 x14ac:dyDescent="0.25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 x14ac:dyDescent="0.25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 x14ac:dyDescent="0.25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 x14ac:dyDescent="0.25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 x14ac:dyDescent="0.25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 x14ac:dyDescent="0.25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 x14ac:dyDescent="0.25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 x14ac:dyDescent="0.25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 x14ac:dyDescent="0.25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 x14ac:dyDescent="0.25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 x14ac:dyDescent="0.25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 x14ac:dyDescent="0.25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 x14ac:dyDescent="0.25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 x14ac:dyDescent="0.25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 x14ac:dyDescent="0.25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 x14ac:dyDescent="0.25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 x14ac:dyDescent="0.25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 x14ac:dyDescent="0.25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 x14ac:dyDescent="0.25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 x14ac:dyDescent="0.25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 x14ac:dyDescent="0.25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 x14ac:dyDescent="0.25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 x14ac:dyDescent="0.25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 x14ac:dyDescent="0.25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 x14ac:dyDescent="0.25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 x14ac:dyDescent="0.25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 x14ac:dyDescent="0.25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 x14ac:dyDescent="0.25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 x14ac:dyDescent="0.25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 x14ac:dyDescent="0.25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 x14ac:dyDescent="0.25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D63" s="25"/>
      <c r="AE63" s="26"/>
    </row>
    <row r="64" spans="1:3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 x14ac:dyDescent="0.25">
      <c r="AD65" s="25"/>
      <c r="AE65" s="26"/>
    </row>
    <row r="66" spans="19:31" x14ac:dyDescent="0.25">
      <c r="AD66" s="25"/>
      <c r="AE66" s="26"/>
    </row>
    <row r="67" spans="19:31" x14ac:dyDescent="0.25">
      <c r="S67" t="s">
        <v>25</v>
      </c>
      <c r="AD67" s="25"/>
      <c r="AE67" s="26"/>
    </row>
    <row r="68" spans="19:31" x14ac:dyDescent="0.25">
      <c r="T68" t="s">
        <v>25</v>
      </c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1070</v>
      </c>
    </row>
    <row r="2" spans="1:1" x14ac:dyDescent="0.25">
      <c r="A2" t="s">
        <v>1071</v>
      </c>
    </row>
    <row r="3" spans="1:1" x14ac:dyDescent="0.25">
      <c r="A3" t="s">
        <v>1072</v>
      </c>
    </row>
    <row r="4" spans="1:1" x14ac:dyDescent="0.25">
      <c r="A4" t="s">
        <v>1073</v>
      </c>
    </row>
    <row r="5" spans="1:1" x14ac:dyDescent="0.25">
      <c r="A5" t="s">
        <v>1074</v>
      </c>
    </row>
    <row r="6" spans="1:1" x14ac:dyDescent="0.25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H41" sqref="H41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 x14ac:dyDescent="0.25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 x14ac:dyDescent="0.25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3740</v>
      </c>
      <c r="AK23" s="105"/>
    </row>
    <row r="24" spans="5:37" x14ac:dyDescent="0.25">
      <c r="T24" t="s">
        <v>25</v>
      </c>
      <c r="AJ24" s="105" t="s">
        <v>3741</v>
      </c>
      <c r="AK24" s="105">
        <v>6145</v>
      </c>
    </row>
    <row r="25" spans="5:37" x14ac:dyDescent="0.25">
      <c r="AJ25" s="105" t="s">
        <v>3747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 x14ac:dyDescent="0.25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 x14ac:dyDescent="0.25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1135</v>
      </c>
      <c r="G40" s="98">
        <v>12000</v>
      </c>
      <c r="H40">
        <v>375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1136</v>
      </c>
      <c r="G42" s="101">
        <f>G36*G38*G39*G40/(G35*G37)+G41</f>
        <v>3433726.3536977489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 x14ac:dyDescent="0.25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 x14ac:dyDescent="0.25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 x14ac:dyDescent="0.25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 x14ac:dyDescent="0.25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 x14ac:dyDescent="0.25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 x14ac:dyDescent="0.25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 x14ac:dyDescent="0.25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 x14ac:dyDescent="0.25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 x14ac:dyDescent="0.25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 x14ac:dyDescent="0.25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 x14ac:dyDescent="0.25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 x14ac:dyDescent="0.25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 x14ac:dyDescent="0.25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 x14ac:dyDescent="0.25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 x14ac:dyDescent="0.25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 x14ac:dyDescent="0.25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 x14ac:dyDescent="0.25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 x14ac:dyDescent="0.25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 x14ac:dyDescent="0.25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 x14ac:dyDescent="0.25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 x14ac:dyDescent="0.25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 x14ac:dyDescent="0.25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 x14ac:dyDescent="0.25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 x14ac:dyDescent="0.25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 x14ac:dyDescent="0.25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 x14ac:dyDescent="0.25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 x14ac:dyDescent="0.25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 x14ac:dyDescent="0.25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 x14ac:dyDescent="0.25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 x14ac:dyDescent="0.25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 x14ac:dyDescent="0.25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 x14ac:dyDescent="0.25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 x14ac:dyDescent="0.25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 x14ac:dyDescent="0.25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 x14ac:dyDescent="0.25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 x14ac:dyDescent="0.25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 x14ac:dyDescent="0.25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 x14ac:dyDescent="0.25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 x14ac:dyDescent="0.25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 x14ac:dyDescent="0.25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 x14ac:dyDescent="0.25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 x14ac:dyDescent="0.25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 x14ac:dyDescent="0.25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 x14ac:dyDescent="0.25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 x14ac:dyDescent="0.25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 x14ac:dyDescent="0.25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 x14ac:dyDescent="0.25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 x14ac:dyDescent="0.25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 x14ac:dyDescent="0.25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 x14ac:dyDescent="0.25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 x14ac:dyDescent="0.25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 x14ac:dyDescent="0.25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 x14ac:dyDescent="0.25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 x14ac:dyDescent="0.25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 x14ac:dyDescent="0.25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 x14ac:dyDescent="0.25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 x14ac:dyDescent="0.25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 x14ac:dyDescent="0.25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 x14ac:dyDescent="0.25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 x14ac:dyDescent="0.25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 x14ac:dyDescent="0.25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 x14ac:dyDescent="0.25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 x14ac:dyDescent="0.25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 x14ac:dyDescent="0.25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 x14ac:dyDescent="0.25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 x14ac:dyDescent="0.25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 x14ac:dyDescent="0.25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 x14ac:dyDescent="0.25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 x14ac:dyDescent="0.25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 x14ac:dyDescent="0.25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 x14ac:dyDescent="0.25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 x14ac:dyDescent="0.25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 x14ac:dyDescent="0.25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 x14ac:dyDescent="0.25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 x14ac:dyDescent="0.25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 x14ac:dyDescent="0.25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 x14ac:dyDescent="0.25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 x14ac:dyDescent="0.25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 x14ac:dyDescent="0.25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 x14ac:dyDescent="0.25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 x14ac:dyDescent="0.25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 x14ac:dyDescent="0.25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3774</v>
      </c>
      <c r="I1" t="s">
        <v>3780</v>
      </c>
    </row>
    <row r="2" spans="1:12" x14ac:dyDescent="0.25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 x14ac:dyDescent="0.25">
      <c r="A3">
        <v>2</v>
      </c>
      <c r="B3" t="s">
        <v>3769</v>
      </c>
      <c r="G3" s="129"/>
      <c r="H3" t="s">
        <v>3776</v>
      </c>
      <c r="I3" t="s">
        <v>3782</v>
      </c>
    </row>
    <row r="4" spans="1:12" x14ac:dyDescent="0.25">
      <c r="A4">
        <v>3</v>
      </c>
      <c r="B4" t="s">
        <v>3770</v>
      </c>
      <c r="H4" t="s">
        <v>3777</v>
      </c>
      <c r="L4" s="129"/>
    </row>
    <row r="5" spans="1:12" x14ac:dyDescent="0.25">
      <c r="H5" t="s">
        <v>3779</v>
      </c>
    </row>
    <row r="6" spans="1:12" x14ac:dyDescent="0.25">
      <c r="B6" s="129" t="s">
        <v>3773</v>
      </c>
      <c r="H6" t="s">
        <v>3783</v>
      </c>
    </row>
    <row r="7" spans="1:12" x14ac:dyDescent="0.25">
      <c r="H7" t="s">
        <v>3784</v>
      </c>
    </row>
    <row r="8" spans="1:12" x14ac:dyDescent="0.25">
      <c r="H8" t="s">
        <v>3785</v>
      </c>
    </row>
    <row r="9" spans="1:12" x14ac:dyDescent="0.25">
      <c r="H9" t="s">
        <v>3798</v>
      </c>
    </row>
    <row r="10" spans="1:12" x14ac:dyDescent="0.25">
      <c r="H10" t="s">
        <v>3799</v>
      </c>
    </row>
    <row r="11" spans="1:12" x14ac:dyDescent="0.25">
      <c r="H11" t="s">
        <v>3800</v>
      </c>
    </row>
    <row r="12" spans="1:12" x14ac:dyDescent="0.25">
      <c r="H12" t="s">
        <v>3802</v>
      </c>
    </row>
    <row r="13" spans="1:12" x14ac:dyDescent="0.25">
      <c r="H13" t="s">
        <v>3801</v>
      </c>
    </row>
    <row r="18" spans="1:8" x14ac:dyDescent="0.25">
      <c r="A18" s="105" t="s">
        <v>3786</v>
      </c>
      <c r="B18" s="105"/>
      <c r="C18" s="105"/>
      <c r="D18" s="105"/>
    </row>
    <row r="19" spans="1:8" x14ac:dyDescent="0.25">
      <c r="A19" s="105">
        <v>1</v>
      </c>
      <c r="B19" s="105" t="s">
        <v>3787</v>
      </c>
      <c r="C19" s="105" t="s">
        <v>3789</v>
      </c>
      <c r="D19" s="105"/>
    </row>
    <row r="20" spans="1:8" x14ac:dyDescent="0.25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3796</v>
      </c>
      <c r="H38" s="22"/>
    </row>
    <row r="39" spans="1:8" x14ac:dyDescent="0.25">
      <c r="A39">
        <v>1</v>
      </c>
      <c r="B39" t="s">
        <v>3793</v>
      </c>
    </row>
    <row r="40" spans="1:8" x14ac:dyDescent="0.25">
      <c r="A40">
        <v>2</v>
      </c>
      <c r="B40" t="s">
        <v>3797</v>
      </c>
    </row>
    <row r="41" spans="1:8" x14ac:dyDescent="0.25">
      <c r="A41">
        <v>3</v>
      </c>
      <c r="B41" t="s">
        <v>3794</v>
      </c>
    </row>
    <row r="42" spans="1:8" x14ac:dyDescent="0.25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 x14ac:dyDescent="0.2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 x14ac:dyDescent="0.2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 x14ac:dyDescent="0.2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3899</v>
      </c>
      <c r="R8" t="s">
        <v>3954</v>
      </c>
      <c r="S8" t="s">
        <v>4012</v>
      </c>
    </row>
    <row r="9" spans="2:19" x14ac:dyDescent="0.25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614</v>
      </c>
      <c r="F2" s="11">
        <f>IF(B2&gt;0,1,0)</f>
        <v>1</v>
      </c>
      <c r="G2" s="11">
        <f>B2*(E2-F2)</f>
        <v>30650000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610</v>
      </c>
      <c r="F3" s="11">
        <f t="shared" ref="F3:F38" si="1">IF(B3&gt;0,1,0)</f>
        <v>1</v>
      </c>
      <c r="G3" s="11">
        <f t="shared" ref="G3:G23" si="2">B3*(E3-F3)</f>
        <v>1827000000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609</v>
      </c>
      <c r="F4" s="11">
        <f t="shared" si="1"/>
        <v>1</v>
      </c>
      <c r="G4" s="11">
        <f t="shared" si="2"/>
        <v>1824000000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609</v>
      </c>
      <c r="F5" s="11">
        <f t="shared" si="1"/>
        <v>1</v>
      </c>
      <c r="G5" s="11">
        <f t="shared" si="2"/>
        <v>9120000000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608</v>
      </c>
      <c r="F6" s="11">
        <f t="shared" si="1"/>
        <v>1</v>
      </c>
      <c r="G6" s="11">
        <f t="shared" si="2"/>
        <v>1821000000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607</v>
      </c>
      <c r="F7" s="11">
        <f t="shared" si="1"/>
        <v>0</v>
      </c>
      <c r="G7" s="11">
        <f t="shared" si="2"/>
        <v>-1821000000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607</v>
      </c>
      <c r="F8" s="11">
        <f t="shared" si="1"/>
        <v>0</v>
      </c>
      <c r="G8" s="11">
        <f t="shared" si="2"/>
        <v>-121400000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607</v>
      </c>
      <c r="F9" s="11">
        <f t="shared" si="1"/>
        <v>1</v>
      </c>
      <c r="G9" s="11">
        <f>B9*(E9-F9)</f>
        <v>1818000000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606</v>
      </c>
      <c r="F10" s="11">
        <f t="shared" si="1"/>
        <v>1</v>
      </c>
      <c r="G10" s="11">
        <f t="shared" si="2"/>
        <v>1815000000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606</v>
      </c>
      <c r="F11" s="11">
        <f t="shared" si="1"/>
        <v>1</v>
      </c>
      <c r="G11" s="11">
        <f t="shared" si="2"/>
        <v>15125000000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603</v>
      </c>
      <c r="F12" s="11">
        <f t="shared" si="1"/>
        <v>1</v>
      </c>
      <c r="G12" s="11">
        <f t="shared" si="2"/>
        <v>600994660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603</v>
      </c>
      <c r="F13" s="11">
        <f t="shared" si="1"/>
        <v>1</v>
      </c>
      <c r="G13" s="11">
        <f t="shared" si="2"/>
        <v>1806000000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603</v>
      </c>
      <c r="F14" s="11">
        <f t="shared" si="1"/>
        <v>1</v>
      </c>
      <c r="G14" s="11">
        <f t="shared" si="2"/>
        <v>717039792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591</v>
      </c>
      <c r="F15" s="11">
        <f t="shared" si="1"/>
        <v>1</v>
      </c>
      <c r="G15" s="11">
        <f t="shared" si="2"/>
        <v>1180000000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579</v>
      </c>
      <c r="F16" s="11">
        <f t="shared" si="1"/>
        <v>1</v>
      </c>
      <c r="G16" s="11">
        <f t="shared" si="2"/>
        <v>1734000000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578</v>
      </c>
      <c r="F17" s="11">
        <f t="shared" si="1"/>
        <v>1</v>
      </c>
      <c r="G17" s="11">
        <f t="shared" si="2"/>
        <v>1731000000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577</v>
      </c>
      <c r="F18" s="11">
        <f t="shared" si="1"/>
        <v>1</v>
      </c>
      <c r="G18" s="11">
        <f t="shared" si="2"/>
        <v>1094400000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562</v>
      </c>
      <c r="F19" s="11">
        <f t="shared" si="1"/>
        <v>1</v>
      </c>
      <c r="G19" s="11">
        <f t="shared" si="2"/>
        <v>451331793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561</v>
      </c>
      <c r="F20" s="11">
        <f t="shared" si="1"/>
        <v>1</v>
      </c>
      <c r="G20" s="11">
        <f t="shared" si="2"/>
        <v>1680000000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555</v>
      </c>
      <c r="F21" s="11">
        <f t="shared" si="1"/>
        <v>1</v>
      </c>
      <c r="G21" s="11">
        <f t="shared" si="2"/>
        <v>277000000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541</v>
      </c>
      <c r="F22" s="11">
        <f t="shared" si="1"/>
        <v>0</v>
      </c>
      <c r="G22" s="11">
        <f t="shared" si="2"/>
        <v>-1623000000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533</v>
      </c>
      <c r="F23" s="11">
        <f t="shared" si="1"/>
        <v>1</v>
      </c>
      <c r="G23" s="11">
        <f t="shared" si="2"/>
        <v>1596000000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533</v>
      </c>
      <c r="F24" s="11">
        <f t="shared" si="1"/>
        <v>1</v>
      </c>
      <c r="G24" s="11">
        <f>B24*(E24-F24)</f>
        <v>335608476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531</v>
      </c>
      <c r="F25" s="11">
        <f t="shared" si="1"/>
        <v>0</v>
      </c>
      <c r="G25" s="11">
        <f t="shared" ref="G25:G30" si="3">B25*(E25-F25)</f>
        <v>-1699677900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529</v>
      </c>
      <c r="F26" s="11">
        <f t="shared" si="1"/>
        <v>0</v>
      </c>
      <c r="G26" s="11">
        <f t="shared" si="3"/>
        <v>-1587476100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527</v>
      </c>
      <c r="F27" s="11">
        <f t="shared" si="1"/>
        <v>1</v>
      </c>
      <c r="G27" s="11">
        <f t="shared" si="3"/>
        <v>526000000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527</v>
      </c>
      <c r="F28" s="11">
        <f t="shared" si="1"/>
        <v>1</v>
      </c>
      <c r="G28" s="11">
        <f t="shared" si="3"/>
        <v>3156000000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527</v>
      </c>
      <c r="F29" s="11">
        <f t="shared" si="1"/>
        <v>1</v>
      </c>
      <c r="G29" s="11">
        <f t="shared" si="3"/>
        <v>3050800000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527</v>
      </c>
      <c r="F30" s="11">
        <f t="shared" si="1"/>
        <v>0</v>
      </c>
      <c r="G30" s="11">
        <f t="shared" si="3"/>
        <v>-2635000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526</v>
      </c>
      <c r="F31" s="11">
        <f t="shared" si="1"/>
        <v>0</v>
      </c>
      <c r="G31" s="11">
        <f>B31*(E31-F31)</f>
        <v>-13676000000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524</v>
      </c>
      <c r="F32" s="11">
        <f t="shared" si="1"/>
        <v>0</v>
      </c>
      <c r="G32" s="11">
        <f>B32*(E32-F32)</f>
        <v>-13728800000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505</v>
      </c>
      <c r="F33" s="11">
        <f t="shared" si="1"/>
        <v>1</v>
      </c>
      <c r="G33" s="11">
        <f>B33*(E33-F33)</f>
        <v>164810520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487</v>
      </c>
      <c r="F34" s="11">
        <f t="shared" si="1"/>
        <v>1</v>
      </c>
      <c r="G34" s="11">
        <f t="shared" ref="G34:G195" si="4">B34*(E34-F34)</f>
        <v>13802400000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487</v>
      </c>
      <c r="F35" s="11">
        <f t="shared" si="1"/>
        <v>1</v>
      </c>
      <c r="G35" s="12">
        <f t="shared" si="4"/>
        <v>5346000000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472</v>
      </c>
      <c r="F36" s="11">
        <f t="shared" si="1"/>
        <v>1</v>
      </c>
      <c r="G36" s="11">
        <f t="shared" si="4"/>
        <v>197208171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472</v>
      </c>
      <c r="F37" s="11">
        <f t="shared" si="1"/>
        <v>0</v>
      </c>
      <c r="G37" s="11">
        <f t="shared" si="4"/>
        <v>-424800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471</v>
      </c>
      <c r="F38" s="11">
        <f t="shared" si="1"/>
        <v>1</v>
      </c>
      <c r="G38" s="12">
        <f t="shared" si="4"/>
        <v>940000000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471</v>
      </c>
      <c r="F39" s="11">
        <f>IF(B39&gt;0,1,0)</f>
        <v>1</v>
      </c>
      <c r="G39" s="11">
        <f t="shared" si="4"/>
        <v>940000000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457</v>
      </c>
      <c r="F40" s="11">
        <f>IF(B40&gt;0,1,0)</f>
        <v>0</v>
      </c>
      <c r="G40" s="11">
        <f t="shared" si="4"/>
        <v>-91400000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457</v>
      </c>
      <c r="F41" s="11">
        <f>IF(B41&gt;0,1,0)</f>
        <v>0</v>
      </c>
      <c r="G41" s="11">
        <f t="shared" si="4"/>
        <v>-283340000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457</v>
      </c>
      <c r="F42" s="11">
        <f t="shared" ref="F42:F195" si="5">IF(B42&gt;0,1,0)</f>
        <v>0</v>
      </c>
      <c r="G42" s="11">
        <f t="shared" si="4"/>
        <v>-54840000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455</v>
      </c>
      <c r="F43" s="11">
        <f t="shared" si="5"/>
        <v>1</v>
      </c>
      <c r="G43" s="11">
        <f t="shared" si="4"/>
        <v>295100000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455</v>
      </c>
      <c r="F44" s="11">
        <f t="shared" si="5"/>
        <v>0</v>
      </c>
      <c r="G44" s="11">
        <f t="shared" si="4"/>
        <v>-2275000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455</v>
      </c>
      <c r="F45" s="11">
        <f t="shared" si="5"/>
        <v>1</v>
      </c>
      <c r="G45" s="11">
        <f t="shared" si="4"/>
        <v>13166000000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451</v>
      </c>
      <c r="F46" s="11">
        <f t="shared" si="5"/>
        <v>0</v>
      </c>
      <c r="G46" s="11">
        <f t="shared" si="4"/>
        <v>-90200000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448</v>
      </c>
      <c r="F47" s="11">
        <f t="shared" si="5"/>
        <v>0</v>
      </c>
      <c r="G47" s="11">
        <f t="shared" si="4"/>
        <v>-89600000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447</v>
      </c>
      <c r="F48" s="11">
        <f t="shared" si="5"/>
        <v>0</v>
      </c>
      <c r="G48" s="11">
        <f t="shared" si="4"/>
        <v>-89400000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442</v>
      </c>
      <c r="F49" s="11">
        <f t="shared" si="5"/>
        <v>1</v>
      </c>
      <c r="G49" s="11">
        <f t="shared" si="4"/>
        <v>1323000000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442</v>
      </c>
      <c r="F50" s="11">
        <f t="shared" si="5"/>
        <v>1</v>
      </c>
      <c r="G50" s="12">
        <f t="shared" si="4"/>
        <v>1323000000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441</v>
      </c>
      <c r="F51" s="11">
        <f t="shared" si="5"/>
        <v>1</v>
      </c>
      <c r="G51" s="11">
        <f t="shared" si="4"/>
        <v>336950680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441</v>
      </c>
      <c r="F52" s="11">
        <f t="shared" si="5"/>
        <v>0</v>
      </c>
      <c r="G52" s="11">
        <f t="shared" si="4"/>
        <v>-88200000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434</v>
      </c>
      <c r="F53" s="11">
        <f t="shared" si="5"/>
        <v>0</v>
      </c>
      <c r="G53" s="11">
        <f t="shared" si="4"/>
        <v>-173817000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425</v>
      </c>
      <c r="F54" s="11">
        <f t="shared" si="5"/>
        <v>0</v>
      </c>
      <c r="G54" s="11">
        <f t="shared" si="4"/>
        <v>-425168300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419</v>
      </c>
      <c r="F55" s="11">
        <f t="shared" si="5"/>
        <v>0</v>
      </c>
      <c r="G55" s="11">
        <f t="shared" si="4"/>
        <v>-16760000000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410</v>
      </c>
      <c r="F56" s="11">
        <f t="shared" si="5"/>
        <v>1</v>
      </c>
      <c r="G56" s="11">
        <f t="shared" si="4"/>
        <v>354051668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383</v>
      </c>
      <c r="F57" s="11">
        <f t="shared" si="5"/>
        <v>0</v>
      </c>
      <c r="G57" s="11">
        <f t="shared" si="4"/>
        <v>-19226600000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382</v>
      </c>
      <c r="F58" s="11">
        <f t="shared" si="5"/>
        <v>0</v>
      </c>
      <c r="G58" s="11">
        <f t="shared" si="4"/>
        <v>-4660591000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379</v>
      </c>
      <c r="F59" s="11">
        <f t="shared" si="5"/>
        <v>1</v>
      </c>
      <c r="G59" s="11">
        <f t="shared" si="4"/>
        <v>202194468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378</v>
      </c>
      <c r="F60" s="11">
        <f t="shared" si="5"/>
        <v>0</v>
      </c>
      <c r="G60" s="11">
        <f t="shared" si="4"/>
        <v>-127764000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376</v>
      </c>
      <c r="F61" s="11">
        <f t="shared" si="5"/>
        <v>0</v>
      </c>
      <c r="G61" s="11">
        <f t="shared" si="4"/>
        <v>-56400000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372</v>
      </c>
      <c r="F62" s="11">
        <f t="shared" si="5"/>
        <v>0</v>
      </c>
      <c r="G62" s="11">
        <f t="shared" si="4"/>
        <v>-37200000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368</v>
      </c>
      <c r="F63" s="11">
        <f t="shared" si="5"/>
        <v>0</v>
      </c>
      <c r="G63" s="11">
        <f t="shared" si="4"/>
        <v>-73600000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368</v>
      </c>
      <c r="F64" s="11">
        <f t="shared" si="5"/>
        <v>0</v>
      </c>
      <c r="G64" s="11">
        <f t="shared" si="4"/>
        <v>-32016000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364</v>
      </c>
      <c r="F65" s="11">
        <f t="shared" si="5"/>
        <v>0</v>
      </c>
      <c r="G65" s="11">
        <f t="shared" si="4"/>
        <v>-9999080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363</v>
      </c>
      <c r="F66" s="11">
        <f t="shared" si="5"/>
        <v>0</v>
      </c>
      <c r="G66" s="11">
        <f t="shared" si="4"/>
        <v>-121242000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358</v>
      </c>
      <c r="F67" s="11">
        <f t="shared" si="5"/>
        <v>0</v>
      </c>
      <c r="G67" s="11">
        <f t="shared" si="4"/>
        <v>-7160000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357</v>
      </c>
      <c r="F68" s="11">
        <f t="shared" si="5"/>
        <v>0</v>
      </c>
      <c r="G68" s="11">
        <f t="shared" si="4"/>
        <v>-107278500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357</v>
      </c>
      <c r="F69" s="11">
        <f t="shared" si="5"/>
        <v>0</v>
      </c>
      <c r="G69" s="11">
        <f t="shared" si="4"/>
        <v>-35700000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352</v>
      </c>
      <c r="F70" s="11">
        <f t="shared" si="5"/>
        <v>0</v>
      </c>
      <c r="G70" s="11">
        <f t="shared" si="4"/>
        <v>-70400000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348</v>
      </c>
      <c r="F71" s="11">
        <f t="shared" si="5"/>
        <v>1</v>
      </c>
      <c r="G71" s="11">
        <f t="shared" si="4"/>
        <v>5339983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348</v>
      </c>
      <c r="F72" s="11">
        <f t="shared" si="5"/>
        <v>1</v>
      </c>
      <c r="G72" s="11">
        <f t="shared" si="4"/>
        <v>1388000000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348</v>
      </c>
      <c r="F73" s="11">
        <f t="shared" si="5"/>
        <v>1</v>
      </c>
      <c r="G73" s="11">
        <f t="shared" si="4"/>
        <v>902200000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348</v>
      </c>
      <c r="F74" s="11">
        <f t="shared" si="5"/>
        <v>1</v>
      </c>
      <c r="G74" s="11">
        <f t="shared" si="4"/>
        <v>1041000000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345</v>
      </c>
      <c r="F75" s="11">
        <f t="shared" si="5"/>
        <v>0</v>
      </c>
      <c r="G75" s="11">
        <f t="shared" si="4"/>
        <v>-69000000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342</v>
      </c>
      <c r="F76" s="11">
        <f t="shared" si="5"/>
        <v>0</v>
      </c>
      <c r="G76" s="11">
        <f t="shared" si="4"/>
        <v>-684239400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342</v>
      </c>
      <c r="F77" s="11">
        <f t="shared" si="5"/>
        <v>0</v>
      </c>
      <c r="G77" s="11">
        <f t="shared" si="4"/>
        <v>-68400000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338</v>
      </c>
      <c r="F78" s="11">
        <f t="shared" si="5"/>
        <v>1</v>
      </c>
      <c r="G78" s="11">
        <f t="shared" si="4"/>
        <v>674000000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330</v>
      </c>
      <c r="F79" s="11">
        <f t="shared" si="5"/>
        <v>0</v>
      </c>
      <c r="G79" s="11">
        <f t="shared" si="4"/>
        <v>-330165000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330</v>
      </c>
      <c r="F80" s="11">
        <f t="shared" si="5"/>
        <v>0</v>
      </c>
      <c r="G80" s="11">
        <f t="shared" si="4"/>
        <v>-46843500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327</v>
      </c>
      <c r="F81" s="11">
        <f t="shared" si="5"/>
        <v>0</v>
      </c>
      <c r="G81" s="11">
        <f t="shared" si="4"/>
        <v>-294463500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317</v>
      </c>
      <c r="F82" s="11">
        <f t="shared" si="5"/>
        <v>1</v>
      </c>
      <c r="G82" s="11">
        <f t="shared" si="4"/>
        <v>25675316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295</v>
      </c>
      <c r="F83" s="11">
        <f t="shared" si="5"/>
        <v>1</v>
      </c>
      <c r="G83" s="11">
        <f t="shared" si="4"/>
        <v>14700000000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294</v>
      </c>
      <c r="F84" s="11">
        <f t="shared" si="5"/>
        <v>1</v>
      </c>
      <c r="G84" s="11">
        <f t="shared" si="4"/>
        <v>8790000000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294</v>
      </c>
      <c r="F85" s="11">
        <f t="shared" si="5"/>
        <v>0</v>
      </c>
      <c r="G85" s="11">
        <f t="shared" si="4"/>
        <v>-21315000000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293</v>
      </c>
      <c r="F86" s="11">
        <f t="shared" si="5"/>
        <v>0</v>
      </c>
      <c r="G86" s="11">
        <f t="shared" si="4"/>
        <v>-82333000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288</v>
      </c>
      <c r="F87" s="11">
        <f t="shared" si="5"/>
        <v>1</v>
      </c>
      <c r="G87" s="11">
        <f t="shared" si="4"/>
        <v>717500000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287</v>
      </c>
      <c r="F88" s="11">
        <f t="shared" si="5"/>
        <v>1</v>
      </c>
      <c r="G88" s="11">
        <f t="shared" si="4"/>
        <v>22405240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282</v>
      </c>
      <c r="F89" s="11">
        <f t="shared" si="5"/>
        <v>1</v>
      </c>
      <c r="G89" s="11">
        <f t="shared" si="4"/>
        <v>4215000000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257</v>
      </c>
      <c r="F90" s="11">
        <f t="shared" si="5"/>
        <v>1</v>
      </c>
      <c r="G90" s="11">
        <f t="shared" si="4"/>
        <v>62680576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228</v>
      </c>
      <c r="F91" s="11">
        <f t="shared" si="5"/>
        <v>1</v>
      </c>
      <c r="G91" s="11">
        <f t="shared" si="4"/>
        <v>61779185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198</v>
      </c>
      <c r="F92" s="11">
        <f t="shared" si="5"/>
        <v>1</v>
      </c>
      <c r="G92" s="11">
        <f t="shared" si="4"/>
        <v>591000000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198</v>
      </c>
      <c r="F93" s="11">
        <f t="shared" si="5"/>
        <v>1</v>
      </c>
      <c r="G93" s="11">
        <f t="shared" si="4"/>
        <v>54053845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197</v>
      </c>
      <c r="F94" s="11">
        <f t="shared" si="5"/>
        <v>1</v>
      </c>
      <c r="G94" s="11">
        <f t="shared" si="4"/>
        <v>1078000000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196</v>
      </c>
      <c r="F95" s="11">
        <f t="shared" si="5"/>
        <v>1</v>
      </c>
      <c r="G95" s="11">
        <f t="shared" si="4"/>
        <v>585000000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195</v>
      </c>
      <c r="F96" s="11">
        <f t="shared" si="5"/>
        <v>1</v>
      </c>
      <c r="G96" s="11">
        <f t="shared" si="4"/>
        <v>582000000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194</v>
      </c>
      <c r="F97" s="11">
        <f t="shared" si="5"/>
        <v>1</v>
      </c>
      <c r="G97" s="11">
        <f t="shared" si="4"/>
        <v>579000000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193</v>
      </c>
      <c r="F98" s="11">
        <f t="shared" si="5"/>
        <v>1</v>
      </c>
      <c r="G98" s="11">
        <f t="shared" si="4"/>
        <v>576000000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192</v>
      </c>
      <c r="F99" s="11">
        <f t="shared" si="5"/>
        <v>1</v>
      </c>
      <c r="G99" s="11">
        <f t="shared" si="4"/>
        <v>573000000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190</v>
      </c>
      <c r="F100" s="11">
        <f t="shared" si="5"/>
        <v>1</v>
      </c>
      <c r="G100" s="11">
        <f t="shared" si="4"/>
        <v>188905500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189</v>
      </c>
      <c r="F101" s="11">
        <f t="shared" si="5"/>
        <v>0</v>
      </c>
      <c r="G101" s="11">
        <f t="shared" si="4"/>
        <v>-375486300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168</v>
      </c>
      <c r="F102" s="11">
        <f t="shared" si="5"/>
        <v>1</v>
      </c>
      <c r="G102" s="11">
        <f t="shared" si="4"/>
        <v>501000000</v>
      </c>
    </row>
    <row r="103" spans="1:7" x14ac:dyDescent="0.25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168</v>
      </c>
      <c r="F103" s="11">
        <f t="shared" si="5"/>
        <v>1</v>
      </c>
      <c r="G103" s="11">
        <f t="shared" si="4"/>
        <v>49348500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154</v>
      </c>
      <c r="F105" s="105">
        <f t="shared" si="5"/>
        <v>1</v>
      </c>
      <c r="G105" s="105">
        <f t="shared" si="4"/>
        <v>9099796329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153</v>
      </c>
      <c r="F106" s="11">
        <f t="shared" si="5"/>
        <v>0</v>
      </c>
      <c r="G106" s="11">
        <f t="shared" si="4"/>
        <v>-1530000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147</v>
      </c>
      <c r="F107" s="11">
        <f t="shared" si="5"/>
        <v>1</v>
      </c>
      <c r="G107" s="11">
        <f t="shared" si="4"/>
        <v>291854000</v>
      </c>
    </row>
    <row r="108" spans="1:7" x14ac:dyDescent="0.25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142</v>
      </c>
      <c r="F108" s="11">
        <f t="shared" si="5"/>
        <v>0</v>
      </c>
      <c r="G108" s="11">
        <f t="shared" si="4"/>
        <v>-8520000000</v>
      </c>
    </row>
    <row r="109" spans="1:7" x14ac:dyDescent="0.25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142</v>
      </c>
      <c r="F109" s="11">
        <f t="shared" si="5"/>
        <v>1</v>
      </c>
      <c r="G109" s="11">
        <f t="shared" si="4"/>
        <v>824850000</v>
      </c>
    </row>
    <row r="110" spans="1:7" x14ac:dyDescent="0.25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141</v>
      </c>
      <c r="F110" s="11">
        <f t="shared" si="5"/>
        <v>1</v>
      </c>
      <c r="G110" s="11">
        <f t="shared" si="4"/>
        <v>420000000</v>
      </c>
    </row>
    <row r="111" spans="1:7" x14ac:dyDescent="0.25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140</v>
      </c>
      <c r="F111" s="11">
        <f t="shared" si="5"/>
        <v>1</v>
      </c>
      <c r="G111" s="11">
        <f t="shared" si="4"/>
        <v>278000000</v>
      </c>
    </row>
    <row r="112" spans="1:7" x14ac:dyDescent="0.25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140</v>
      </c>
      <c r="F112" s="11">
        <f t="shared" si="5"/>
        <v>0</v>
      </c>
      <c r="G112" s="11">
        <f t="shared" si="4"/>
        <v>-700000000</v>
      </c>
    </row>
    <row r="113" spans="1:7" x14ac:dyDescent="0.25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139</v>
      </c>
      <c r="F113" s="11">
        <f t="shared" si="5"/>
        <v>1</v>
      </c>
      <c r="G113" s="11">
        <f t="shared" si="4"/>
        <v>56948184</v>
      </c>
    </row>
    <row r="114" spans="1:7" x14ac:dyDescent="0.25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131</v>
      </c>
      <c r="F114" s="11">
        <f t="shared" si="5"/>
        <v>1</v>
      </c>
      <c r="G114" s="11">
        <f t="shared" si="4"/>
        <v>5460000000</v>
      </c>
    </row>
    <row r="115" spans="1:7" x14ac:dyDescent="0.25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124</v>
      </c>
      <c r="F115" s="11">
        <f t="shared" si="5"/>
        <v>0</v>
      </c>
      <c r="G115" s="11">
        <f t="shared" si="4"/>
        <v>-3100000000</v>
      </c>
    </row>
    <row r="116" spans="1:7" x14ac:dyDescent="0.25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123</v>
      </c>
      <c r="F116" s="11">
        <f t="shared" si="5"/>
        <v>0</v>
      </c>
      <c r="G116" s="11">
        <f t="shared" si="4"/>
        <v>-24600000</v>
      </c>
    </row>
    <row r="117" spans="1:7" x14ac:dyDescent="0.25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121</v>
      </c>
      <c r="F117" s="11">
        <f t="shared" si="5"/>
        <v>0</v>
      </c>
      <c r="G117" s="11">
        <f t="shared" si="4"/>
        <v>-2178000000</v>
      </c>
    </row>
    <row r="118" spans="1:7" x14ac:dyDescent="0.25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120</v>
      </c>
      <c r="F118" s="11">
        <f t="shared" si="5"/>
        <v>0</v>
      </c>
      <c r="G118" s="11">
        <f t="shared" si="4"/>
        <v>-300000000</v>
      </c>
    </row>
    <row r="119" spans="1:7" x14ac:dyDescent="0.25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110</v>
      </c>
      <c r="F119" s="11">
        <f t="shared" si="5"/>
        <v>1</v>
      </c>
      <c r="G119" s="11">
        <f t="shared" si="4"/>
        <v>64855000</v>
      </c>
    </row>
    <row r="120" spans="1:7" x14ac:dyDescent="0.25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108</v>
      </c>
      <c r="F120" s="11">
        <f t="shared" si="5"/>
        <v>1</v>
      </c>
      <c r="G120" s="11">
        <f t="shared" si="4"/>
        <v>14694738</v>
      </c>
    </row>
    <row r="121" spans="1:7" x14ac:dyDescent="0.25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106</v>
      </c>
      <c r="F121" s="11">
        <f t="shared" si="5"/>
        <v>0</v>
      </c>
      <c r="G121" s="11">
        <f t="shared" si="4"/>
        <v>-339295400</v>
      </c>
    </row>
    <row r="122" spans="1:7" x14ac:dyDescent="0.25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105</v>
      </c>
      <c r="F122" s="11">
        <f t="shared" si="5"/>
        <v>1</v>
      </c>
      <c r="G122" s="11">
        <f t="shared" si="4"/>
        <v>1692704000</v>
      </c>
    </row>
    <row r="123" spans="1:7" x14ac:dyDescent="0.25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102</v>
      </c>
      <c r="F123" s="11">
        <f t="shared" si="5"/>
        <v>1</v>
      </c>
      <c r="G123" s="105">
        <f t="shared" si="4"/>
        <v>303000000</v>
      </c>
    </row>
    <row r="124" spans="1:7" x14ac:dyDescent="0.25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102</v>
      </c>
      <c r="F124" s="105">
        <f t="shared" si="5"/>
        <v>1</v>
      </c>
      <c r="G124" s="105">
        <f t="shared" si="4"/>
        <v>204020000</v>
      </c>
    </row>
    <row r="125" spans="1:7" x14ac:dyDescent="0.25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102</v>
      </c>
      <c r="F125" s="105">
        <f t="shared" si="5"/>
        <v>1</v>
      </c>
      <c r="G125" s="105">
        <f t="shared" si="4"/>
        <v>502475000</v>
      </c>
    </row>
    <row r="126" spans="1:7" x14ac:dyDescent="0.25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101</v>
      </c>
      <c r="F126" s="105">
        <f t="shared" si="5"/>
        <v>0</v>
      </c>
      <c r="G126" s="105">
        <f t="shared" si="4"/>
        <v>-1868500000</v>
      </c>
    </row>
    <row r="127" spans="1:7" x14ac:dyDescent="0.25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101</v>
      </c>
      <c r="F127" s="105">
        <f t="shared" si="5"/>
        <v>1</v>
      </c>
      <c r="G127" s="105">
        <f t="shared" si="4"/>
        <v>300000000</v>
      </c>
    </row>
    <row r="128" spans="1:7" x14ac:dyDescent="0.25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101</v>
      </c>
      <c r="F128" s="105">
        <f t="shared" si="5"/>
        <v>0</v>
      </c>
      <c r="G128" s="105">
        <f t="shared" si="4"/>
        <v>-303090900</v>
      </c>
    </row>
    <row r="129" spans="1:10" x14ac:dyDescent="0.25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100</v>
      </c>
      <c r="F129" s="105">
        <f t="shared" si="5"/>
        <v>1</v>
      </c>
      <c r="G129" s="105">
        <f t="shared" si="4"/>
        <v>89100000</v>
      </c>
    </row>
    <row r="130" spans="1:10" x14ac:dyDescent="0.25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100</v>
      </c>
      <c r="F130" s="105">
        <f t="shared" si="5"/>
        <v>0</v>
      </c>
      <c r="G130" s="105">
        <f t="shared" si="4"/>
        <v>-300090000</v>
      </c>
    </row>
    <row r="131" spans="1:10" x14ac:dyDescent="0.25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99</v>
      </c>
      <c r="F131" s="105">
        <f t="shared" si="5"/>
        <v>0</v>
      </c>
      <c r="G131" s="105">
        <f t="shared" si="4"/>
        <v>-297089100</v>
      </c>
    </row>
    <row r="132" spans="1:10" x14ac:dyDescent="0.25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97</v>
      </c>
      <c r="F132" s="105">
        <f t="shared" si="5"/>
        <v>0</v>
      </c>
      <c r="G132" s="105">
        <f t="shared" si="4"/>
        <v>-97048500</v>
      </c>
    </row>
    <row r="133" spans="1:10" x14ac:dyDescent="0.25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97</v>
      </c>
      <c r="F133" s="105">
        <f t="shared" si="5"/>
        <v>1</v>
      </c>
      <c r="G133" s="105">
        <f t="shared" si="4"/>
        <v>9600000</v>
      </c>
    </row>
    <row r="134" spans="1:10" x14ac:dyDescent="0.25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95</v>
      </c>
      <c r="F134" s="105">
        <f t="shared" si="5"/>
        <v>0</v>
      </c>
      <c r="G134" s="105">
        <f t="shared" si="4"/>
        <v>-19000000</v>
      </c>
    </row>
    <row r="135" spans="1:10" x14ac:dyDescent="0.25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94</v>
      </c>
      <c r="F135" s="105">
        <f t="shared" si="5"/>
        <v>0</v>
      </c>
      <c r="G135" s="105">
        <f t="shared" si="4"/>
        <v>-206800000</v>
      </c>
    </row>
    <row r="136" spans="1:10" x14ac:dyDescent="0.25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91</v>
      </c>
      <c r="F136" s="105">
        <f t="shared" si="5"/>
        <v>0</v>
      </c>
      <c r="G136" s="105">
        <f t="shared" si="4"/>
        <v>-82400500</v>
      </c>
    </row>
    <row r="137" spans="1:10" x14ac:dyDescent="0.25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88</v>
      </c>
      <c r="F137" s="105">
        <f t="shared" si="5"/>
        <v>1</v>
      </c>
      <c r="G137" s="105">
        <f t="shared" si="4"/>
        <v>130500000</v>
      </c>
    </row>
    <row r="138" spans="1:10" x14ac:dyDescent="0.25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87</v>
      </c>
      <c r="F138" s="105">
        <f t="shared" si="5"/>
        <v>0</v>
      </c>
      <c r="G138" s="105">
        <f t="shared" si="4"/>
        <v>-87043500</v>
      </c>
    </row>
    <row r="139" spans="1:10" x14ac:dyDescent="0.25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87</v>
      </c>
      <c r="F139" s="105">
        <f t="shared" si="5"/>
        <v>0</v>
      </c>
      <c r="G139" s="105">
        <f t="shared" si="4"/>
        <v>-31755000</v>
      </c>
    </row>
    <row r="140" spans="1:10" x14ac:dyDescent="0.25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85</v>
      </c>
      <c r="F140" s="105">
        <f t="shared" si="5"/>
        <v>1</v>
      </c>
      <c r="G140" s="105">
        <f t="shared" si="4"/>
        <v>1932000000</v>
      </c>
      <c r="J140" t="s">
        <v>25</v>
      </c>
    </row>
    <row r="141" spans="1:10" x14ac:dyDescent="0.25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84</v>
      </c>
      <c r="F141" s="105">
        <f t="shared" si="5"/>
        <v>1</v>
      </c>
      <c r="G141" s="105">
        <f t="shared" si="4"/>
        <v>149400000</v>
      </c>
    </row>
    <row r="142" spans="1:10" x14ac:dyDescent="0.25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82</v>
      </c>
      <c r="F142" s="105">
        <f t="shared" si="5"/>
        <v>1</v>
      </c>
      <c r="G142" s="105">
        <f t="shared" si="4"/>
        <v>16200000</v>
      </c>
    </row>
    <row r="143" spans="1:10" x14ac:dyDescent="0.25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82</v>
      </c>
      <c r="F143" s="105">
        <f t="shared" si="5"/>
        <v>0</v>
      </c>
      <c r="G143" s="105">
        <f t="shared" si="4"/>
        <v>-262473800</v>
      </c>
    </row>
    <row r="144" spans="1:10" x14ac:dyDescent="0.25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81</v>
      </c>
      <c r="F144" s="105">
        <f t="shared" si="5"/>
        <v>0</v>
      </c>
      <c r="G144" s="105">
        <f t="shared" si="4"/>
        <v>-244692900</v>
      </c>
    </row>
    <row r="145" spans="1:10" x14ac:dyDescent="0.25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80</v>
      </c>
      <c r="F145" s="105">
        <f t="shared" si="5"/>
        <v>1</v>
      </c>
      <c r="G145" s="105">
        <f t="shared" si="4"/>
        <v>5730107</v>
      </c>
    </row>
    <row r="146" spans="1:10" x14ac:dyDescent="0.25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77</v>
      </c>
      <c r="F146" s="105">
        <f t="shared" si="5"/>
        <v>0</v>
      </c>
      <c r="G146" s="105">
        <f t="shared" si="4"/>
        <v>-231069300</v>
      </c>
    </row>
    <row r="147" spans="1:10" x14ac:dyDescent="0.25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76</v>
      </c>
      <c r="F147" s="105">
        <f t="shared" si="5"/>
        <v>0</v>
      </c>
      <c r="G147" s="105">
        <f t="shared" si="4"/>
        <v>-228106400</v>
      </c>
    </row>
    <row r="148" spans="1:10" x14ac:dyDescent="0.25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76</v>
      </c>
      <c r="F148" s="105">
        <f t="shared" si="5"/>
        <v>0</v>
      </c>
      <c r="G148" s="105">
        <f t="shared" si="4"/>
        <v>-16485160</v>
      </c>
    </row>
    <row r="149" spans="1:10" x14ac:dyDescent="0.25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75</v>
      </c>
      <c r="F149" s="105">
        <f t="shared" si="5"/>
        <v>0</v>
      </c>
      <c r="G149" s="105">
        <f t="shared" si="4"/>
        <v>-225067500</v>
      </c>
    </row>
    <row r="150" spans="1:10" x14ac:dyDescent="0.25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74</v>
      </c>
      <c r="F150" s="105">
        <f t="shared" si="5"/>
        <v>1</v>
      </c>
      <c r="G150" s="105">
        <f t="shared" si="4"/>
        <v>430700000</v>
      </c>
      <c r="J150" t="s">
        <v>25</v>
      </c>
    </row>
    <row r="151" spans="1:10" x14ac:dyDescent="0.25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61</v>
      </c>
      <c r="F151" s="105">
        <f t="shared" si="5"/>
        <v>1</v>
      </c>
      <c r="G151" s="105">
        <f t="shared" si="4"/>
        <v>1020000000</v>
      </c>
    </row>
    <row r="152" spans="1:10" x14ac:dyDescent="0.25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61</v>
      </c>
      <c r="F152" s="105">
        <f t="shared" si="5"/>
        <v>0</v>
      </c>
      <c r="G152" s="105">
        <f t="shared" si="4"/>
        <v>-61000</v>
      </c>
    </row>
    <row r="153" spans="1:10" x14ac:dyDescent="0.25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60</v>
      </c>
      <c r="F153" s="105">
        <f t="shared" si="5"/>
        <v>1</v>
      </c>
      <c r="G153" s="105">
        <f t="shared" si="4"/>
        <v>177000000</v>
      </c>
    </row>
    <row r="154" spans="1:10" x14ac:dyDescent="0.25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60</v>
      </c>
      <c r="F154" s="105">
        <f t="shared" si="5"/>
        <v>0</v>
      </c>
      <c r="G154" s="105">
        <f t="shared" si="4"/>
        <v>-1080660000</v>
      </c>
    </row>
    <row r="155" spans="1:10" x14ac:dyDescent="0.25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60</v>
      </c>
      <c r="F155" s="105">
        <f t="shared" si="5"/>
        <v>0</v>
      </c>
      <c r="G155" s="105">
        <f t="shared" si="4"/>
        <v>-936000000</v>
      </c>
    </row>
    <row r="156" spans="1:10" x14ac:dyDescent="0.25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60</v>
      </c>
      <c r="F156" s="105">
        <f t="shared" si="5"/>
        <v>0</v>
      </c>
      <c r="G156" s="105">
        <f t="shared" si="4"/>
        <v>-84030000</v>
      </c>
    </row>
    <row r="157" spans="1:10" x14ac:dyDescent="0.25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60</v>
      </c>
      <c r="F157" s="105">
        <f t="shared" si="5"/>
        <v>0</v>
      </c>
      <c r="G157" s="105">
        <f t="shared" si="4"/>
        <v>-300000</v>
      </c>
    </row>
    <row r="158" spans="1:10" x14ac:dyDescent="0.25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55</v>
      </c>
      <c r="F158" s="105">
        <f t="shared" si="5"/>
        <v>1</v>
      </c>
      <c r="G158" s="105">
        <f t="shared" si="4"/>
        <v>162000000</v>
      </c>
    </row>
    <row r="159" spans="1:10" x14ac:dyDescent="0.25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54</v>
      </c>
      <c r="F159" s="105">
        <f t="shared" si="5"/>
        <v>1</v>
      </c>
      <c r="G159" s="105">
        <f t="shared" si="4"/>
        <v>53000000</v>
      </c>
    </row>
    <row r="160" spans="1:10" x14ac:dyDescent="0.25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53</v>
      </c>
      <c r="F160" s="105">
        <f t="shared" si="5"/>
        <v>0</v>
      </c>
      <c r="G160" s="105">
        <f t="shared" si="4"/>
        <v>-238500000</v>
      </c>
    </row>
    <row r="161" spans="1:7" x14ac:dyDescent="0.25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53</v>
      </c>
      <c r="F161" s="105">
        <f t="shared" si="5"/>
        <v>1</v>
      </c>
      <c r="G161" s="105">
        <f t="shared" si="4"/>
        <v>156000000</v>
      </c>
    </row>
    <row r="162" spans="1:7" x14ac:dyDescent="0.25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53</v>
      </c>
      <c r="F162" s="105">
        <f t="shared" si="5"/>
        <v>0</v>
      </c>
      <c r="G162" s="105">
        <f t="shared" si="4"/>
        <v>-159000000</v>
      </c>
    </row>
    <row r="163" spans="1:7" x14ac:dyDescent="0.25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52</v>
      </c>
      <c r="F163" s="105">
        <f t="shared" si="5"/>
        <v>1</v>
      </c>
      <c r="G163" s="105">
        <f t="shared" si="4"/>
        <v>4751415</v>
      </c>
    </row>
    <row r="164" spans="1:7" x14ac:dyDescent="0.25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46</v>
      </c>
      <c r="F164" s="105">
        <f t="shared" si="5"/>
        <v>1</v>
      </c>
      <c r="G164" s="105">
        <f t="shared" si="4"/>
        <v>52200000</v>
      </c>
    </row>
    <row r="165" spans="1:7" x14ac:dyDescent="0.25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45</v>
      </c>
      <c r="F165" s="105">
        <f t="shared" si="5"/>
        <v>0</v>
      </c>
      <c r="G165" s="105">
        <f t="shared" si="4"/>
        <v>-23685750</v>
      </c>
    </row>
    <row r="166" spans="1:7" x14ac:dyDescent="0.25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42</v>
      </c>
      <c r="F166" s="105">
        <f t="shared" si="5"/>
        <v>0</v>
      </c>
      <c r="G166" s="105">
        <f t="shared" si="4"/>
        <v>-8400000</v>
      </c>
    </row>
    <row r="167" spans="1:7" x14ac:dyDescent="0.25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40</v>
      </c>
      <c r="F167" s="105">
        <f t="shared" si="5"/>
        <v>1</v>
      </c>
      <c r="G167" s="105">
        <f t="shared" si="4"/>
        <v>30615000</v>
      </c>
    </row>
    <row r="168" spans="1:7" x14ac:dyDescent="0.25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40</v>
      </c>
      <c r="F168" s="105">
        <f t="shared" si="5"/>
        <v>0</v>
      </c>
      <c r="G168" s="105">
        <f t="shared" si="4"/>
        <v>-8000000</v>
      </c>
    </row>
    <row r="169" spans="1:7" x14ac:dyDescent="0.25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39</v>
      </c>
      <c r="F169" s="105">
        <f t="shared" si="5"/>
        <v>0</v>
      </c>
      <c r="G169" s="105">
        <f t="shared" si="4"/>
        <v>-17550000</v>
      </c>
    </row>
    <row r="170" spans="1:7" x14ac:dyDescent="0.25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39</v>
      </c>
      <c r="F170" s="105">
        <f t="shared" si="5"/>
        <v>1</v>
      </c>
      <c r="G170" s="105">
        <f t="shared" si="4"/>
        <v>114000000</v>
      </c>
    </row>
    <row r="171" spans="1:7" x14ac:dyDescent="0.25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39</v>
      </c>
      <c r="F171" s="105">
        <f t="shared" si="5"/>
        <v>0</v>
      </c>
      <c r="G171" s="105">
        <f t="shared" si="4"/>
        <v>-1365000</v>
      </c>
    </row>
    <row r="172" spans="1:7" x14ac:dyDescent="0.25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38</v>
      </c>
      <c r="F172" s="105">
        <f t="shared" si="5"/>
        <v>1</v>
      </c>
      <c r="G172" s="105">
        <f t="shared" si="4"/>
        <v>92500000</v>
      </c>
    </row>
    <row r="173" spans="1:7" x14ac:dyDescent="0.25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37</v>
      </c>
      <c r="F173" s="105">
        <f t="shared" si="5"/>
        <v>0</v>
      </c>
      <c r="G173" s="105">
        <f t="shared" si="4"/>
        <v>-4833680</v>
      </c>
    </row>
    <row r="174" spans="1:7" x14ac:dyDescent="0.25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32</v>
      </c>
      <c r="F174" s="105">
        <f t="shared" si="5"/>
        <v>0</v>
      </c>
      <c r="G174" s="105">
        <f t="shared" si="4"/>
        <v>-153600000</v>
      </c>
    </row>
    <row r="175" spans="1:7" x14ac:dyDescent="0.25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32</v>
      </c>
      <c r="F175" s="105">
        <f t="shared" si="5"/>
        <v>0</v>
      </c>
      <c r="G175" s="105">
        <f t="shared" si="4"/>
        <v>-10240000</v>
      </c>
    </row>
    <row r="176" spans="1:7" x14ac:dyDescent="0.25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32</v>
      </c>
      <c r="F176" s="105">
        <f t="shared" si="5"/>
        <v>0</v>
      </c>
      <c r="G176" s="105">
        <f t="shared" si="4"/>
        <v>-15789984</v>
      </c>
    </row>
    <row r="177" spans="1:7" x14ac:dyDescent="0.25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22</v>
      </c>
      <c r="F177" s="105">
        <f t="shared" si="5"/>
        <v>0</v>
      </c>
      <c r="G177" s="105">
        <f t="shared" si="4"/>
        <v>-1760000</v>
      </c>
    </row>
    <row r="178" spans="1:7" x14ac:dyDescent="0.25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22</v>
      </c>
      <c r="F178" s="105">
        <f t="shared" si="5"/>
        <v>0</v>
      </c>
      <c r="G178" s="105">
        <f t="shared" si="4"/>
        <v>-2200000</v>
      </c>
    </row>
    <row r="179" spans="1:7" x14ac:dyDescent="0.25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21</v>
      </c>
      <c r="F179" s="105">
        <f t="shared" si="5"/>
        <v>1</v>
      </c>
      <c r="G179" s="105">
        <f t="shared" si="4"/>
        <v>287420</v>
      </c>
    </row>
    <row r="180" spans="1:7" x14ac:dyDescent="0.25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19</v>
      </c>
      <c r="F180" s="105">
        <f t="shared" si="5"/>
        <v>0</v>
      </c>
      <c r="G180" s="105">
        <f t="shared" si="4"/>
        <v>-741570</v>
      </c>
    </row>
    <row r="181" spans="1:7" x14ac:dyDescent="0.25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17</v>
      </c>
      <c r="F181" s="105">
        <f t="shared" si="5"/>
        <v>0</v>
      </c>
      <c r="G181" s="105">
        <f t="shared" si="4"/>
        <v>-544000</v>
      </c>
    </row>
    <row r="182" spans="1:7" x14ac:dyDescent="0.25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15</v>
      </c>
      <c r="F182" s="105">
        <f t="shared" si="5"/>
        <v>0</v>
      </c>
      <c r="G182" s="105">
        <f t="shared" si="4"/>
        <v>-1500000</v>
      </c>
    </row>
    <row r="183" spans="1:7" x14ac:dyDescent="0.25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14</v>
      </c>
      <c r="F183" s="105">
        <f t="shared" si="5"/>
        <v>0</v>
      </c>
      <c r="G183" s="105">
        <f t="shared" si="4"/>
        <v>-280000</v>
      </c>
    </row>
    <row r="184" spans="1:7" x14ac:dyDescent="0.25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13</v>
      </c>
      <c r="F184" s="105">
        <f t="shared" si="5"/>
        <v>0</v>
      </c>
      <c r="G184" s="105">
        <f t="shared" si="4"/>
        <v>-106405</v>
      </c>
    </row>
    <row r="185" spans="1:7" x14ac:dyDescent="0.25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11</v>
      </c>
      <c r="F185" s="105">
        <f t="shared" si="5"/>
        <v>0</v>
      </c>
      <c r="G185" s="105">
        <f t="shared" si="4"/>
        <v>-661100</v>
      </c>
    </row>
    <row r="186" spans="1:7" x14ac:dyDescent="0.25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11</v>
      </c>
      <c r="F186" s="105">
        <f t="shared" si="5"/>
        <v>0</v>
      </c>
      <c r="G186" s="105">
        <f t="shared" si="4"/>
        <v>-355300</v>
      </c>
    </row>
    <row r="187" spans="1:7" x14ac:dyDescent="0.25">
      <c r="A187" s="105" t="s">
        <v>4067</v>
      </c>
      <c r="B187" s="38">
        <v>-32750</v>
      </c>
      <c r="C187" s="73" t="s">
        <v>655</v>
      </c>
      <c r="D187" s="105">
        <v>5</v>
      </c>
      <c r="E187" s="105">
        <f t="shared" si="9"/>
        <v>7</v>
      </c>
      <c r="F187" s="105">
        <f t="shared" si="5"/>
        <v>0</v>
      </c>
      <c r="G187" s="105">
        <f t="shared" si="4"/>
        <v>-229250</v>
      </c>
    </row>
    <row r="188" spans="1:7" x14ac:dyDescent="0.25">
      <c r="A188" s="105" t="s">
        <v>4089</v>
      </c>
      <c r="B188" s="38">
        <v>-16000</v>
      </c>
      <c r="C188" s="73" t="s">
        <v>4090</v>
      </c>
      <c r="D188" s="105">
        <v>1</v>
      </c>
      <c r="E188" s="105">
        <f t="shared" si="9"/>
        <v>2</v>
      </c>
      <c r="F188" s="105">
        <f t="shared" si="5"/>
        <v>0</v>
      </c>
      <c r="G188" s="105">
        <f t="shared" si="4"/>
        <v>-32000</v>
      </c>
    </row>
    <row r="189" spans="1:7" x14ac:dyDescent="0.25">
      <c r="A189" s="105" t="s">
        <v>4092</v>
      </c>
      <c r="B189" s="38">
        <v>-16932</v>
      </c>
      <c r="C189" s="73" t="s">
        <v>655</v>
      </c>
      <c r="D189" s="105">
        <v>1</v>
      </c>
      <c r="E189" s="105">
        <f t="shared" si="9"/>
        <v>1</v>
      </c>
      <c r="F189" s="105">
        <f t="shared" si="5"/>
        <v>0</v>
      </c>
      <c r="G189" s="105">
        <f t="shared" si="4"/>
        <v>-16932</v>
      </c>
    </row>
    <row r="190" spans="1:7" x14ac:dyDescent="0.25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28630</v>
      </c>
      <c r="C196" s="11"/>
      <c r="D196" s="11"/>
      <c r="E196" s="11"/>
      <c r="F196" s="11"/>
      <c r="G196" s="29">
        <f>SUM(G105:G195)</f>
        <v>1724201262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11196112.090909092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J10" zoomScaleNormal="100" workbookViewId="0">
      <selection activeCell="P29" sqref="P2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28630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106799848</v>
      </c>
      <c r="G19" s="29">
        <f t="shared" si="0"/>
        <v>-1558759.4177699983</v>
      </c>
      <c r="H19" s="11"/>
      <c r="K19" s="2" t="s">
        <v>85</v>
      </c>
      <c r="L19" s="43">
        <f>-مرداد97!D64</f>
        <v>12313409</v>
      </c>
      <c r="M19" s="2" t="s">
        <v>4011</v>
      </c>
      <c r="N19" s="3">
        <f>1608*P28</f>
        <v>5542776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-12313409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3850000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2016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77305869</v>
      </c>
      <c r="O28" s="105">
        <v>22427</v>
      </c>
      <c r="P28" s="105">
        <v>3447</v>
      </c>
      <c r="Q28" s="38">
        <v>2458039</v>
      </c>
      <c r="R28" s="118" t="s">
        <v>3961</v>
      </c>
      <c r="S28" s="118">
        <v>31</v>
      </c>
      <c r="T28" s="73" t="s">
        <v>4062</v>
      </c>
      <c r="U28" s="119">
        <f>Q28*0.02*S28/31</f>
        <v>49160.78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S28-27</f>
        <v>4</v>
      </c>
      <c r="T29" s="118" t="s">
        <v>4080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4</v>
      </c>
      <c r="T30" s="118" t="s">
        <v>4081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4095</v>
      </c>
      <c r="S31">
        <f>S30-1</f>
        <v>3</v>
      </c>
      <c r="T31" s="8" t="s">
        <v>4094</v>
      </c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8">
        <v>793693</v>
      </c>
      <c r="R32" s="118" t="s">
        <v>4092</v>
      </c>
      <c r="S32" s="118">
        <f>S31-3</f>
        <v>0</v>
      </c>
      <c r="T32" s="118" t="s">
        <v>4093</v>
      </c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4087</v>
      </c>
      <c r="N34" s="123">
        <f>-840*P28</f>
        <v>-2895480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SUM(N28:N33)-SUM(Q28:Q32)</f>
        <v>-4343552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106799848</v>
      </c>
      <c r="M37" s="2"/>
      <c r="N37" s="3">
        <f>SUM(N16:N35)</f>
        <v>175949596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-6242176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163799848</v>
      </c>
      <c r="M39" s="3"/>
      <c r="N39" s="2"/>
      <c r="R39" t="s">
        <v>25</v>
      </c>
      <c r="T39" t="s">
        <v>25</v>
      </c>
      <c r="U39" t="s">
        <v>4040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4084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4.8650000000000002</v>
      </c>
      <c r="Q52" s="123">
        <v>2000000</v>
      </c>
      <c r="R52" s="56" t="s">
        <v>1171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 x14ac:dyDescent="0.25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 x14ac:dyDescent="0.25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 x14ac:dyDescent="0.25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 x14ac:dyDescent="0.25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 x14ac:dyDescent="0.25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 x14ac:dyDescent="0.25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 x14ac:dyDescent="0.25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 x14ac:dyDescent="0.25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 x14ac:dyDescent="0.25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 x14ac:dyDescent="0.25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 x14ac:dyDescent="0.25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 x14ac:dyDescent="0.25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 x14ac:dyDescent="0.25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 x14ac:dyDescent="0.25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 x14ac:dyDescent="0.25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 x14ac:dyDescent="0.25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 x14ac:dyDescent="0.25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 x14ac:dyDescent="0.25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 x14ac:dyDescent="0.25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 x14ac:dyDescent="0.25">
      <c r="A32" s="105" t="s">
        <v>3966</v>
      </c>
      <c r="B32" s="119">
        <v>-30000</v>
      </c>
      <c r="C32" s="105" t="s">
        <v>3976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 x14ac:dyDescent="0.25">
      <c r="A33" s="105" t="s">
        <v>3975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 x14ac:dyDescent="0.25">
      <c r="A34" s="105"/>
      <c r="B34" s="119"/>
      <c r="C34" s="105"/>
      <c r="D34" s="105"/>
      <c r="E34" s="105"/>
      <c r="F34" s="105"/>
      <c r="G34" s="105"/>
    </row>
    <row r="35" spans="1:7" x14ac:dyDescent="0.25">
      <c r="A35" s="105"/>
      <c r="B35" s="119"/>
      <c r="C35" s="105"/>
      <c r="D35" s="105"/>
      <c r="E35" s="105" t="s">
        <v>25</v>
      </c>
      <c r="F35" s="105"/>
      <c r="G35" s="105"/>
    </row>
    <row r="36" spans="1:7" x14ac:dyDescent="0.25">
      <c r="A36" s="105"/>
      <c r="B36" s="119"/>
      <c r="C36" s="105"/>
      <c r="D36" s="105"/>
      <c r="E36" s="105"/>
      <c r="F36" s="105"/>
      <c r="G36" s="105"/>
    </row>
    <row r="37" spans="1:7" x14ac:dyDescent="0.25">
      <c r="A37" s="105"/>
      <c r="B37" s="105"/>
      <c r="C37" s="105"/>
      <c r="D37" s="105"/>
      <c r="E37" s="105"/>
      <c r="F37" s="105"/>
      <c r="G37" s="105"/>
    </row>
    <row r="38" spans="1:7" x14ac:dyDescent="0.25">
      <c r="A38" s="105"/>
      <c r="B38" s="105"/>
      <c r="C38" s="105"/>
      <c r="D38" s="105"/>
      <c r="E38" s="105"/>
      <c r="F38" s="105"/>
      <c r="G38" s="105"/>
    </row>
    <row r="39" spans="1:7" x14ac:dyDescent="0.25">
      <c r="A39" s="105"/>
      <c r="B39" s="105"/>
      <c r="C39" s="105"/>
      <c r="D39" s="105" t="s">
        <v>25</v>
      </c>
      <c r="E39" s="105"/>
      <c r="F39" s="105"/>
      <c r="G39" s="105"/>
    </row>
    <row r="40" spans="1:7" x14ac:dyDescent="0.25">
      <c r="A40" s="105"/>
      <c r="B40" s="105"/>
      <c r="C40" s="105"/>
      <c r="D40" s="105"/>
      <c r="E40" s="105"/>
      <c r="F40" s="105"/>
      <c r="G40" s="105"/>
    </row>
    <row r="41" spans="1:7" x14ac:dyDescent="0.25">
      <c r="A41" s="105"/>
      <c r="B41" s="105"/>
      <c r="C41" s="105"/>
      <c r="D41" s="105"/>
      <c r="E41" s="105"/>
      <c r="F41" s="105"/>
      <c r="G41" s="105"/>
    </row>
    <row r="42" spans="1:7" x14ac:dyDescent="0.25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 x14ac:dyDescent="0.25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 x14ac:dyDescent="0.25">
      <c r="A44" s="105"/>
      <c r="B44" s="105"/>
      <c r="C44" s="105"/>
      <c r="D44" s="105"/>
      <c r="E44" s="105"/>
      <c r="F44" s="105"/>
      <c r="G44" s="105"/>
    </row>
    <row r="45" spans="1:7" x14ac:dyDescent="0.25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 x14ac:dyDescent="0.25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2018-08-12T08:00:14Z</dcterms:modified>
</cp:coreProperties>
</file>