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F11" i="18" l="1"/>
  <c r="G11" i="18" s="1"/>
  <c r="D137" i="20" l="1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H30" i="28" s="1"/>
  <c r="D136" i="20"/>
  <c r="I2" i="28" l="1"/>
  <c r="I25" i="28" s="1"/>
  <c r="I30" i="28" s="1"/>
  <c r="D24" i="28"/>
  <c r="D135" i="20"/>
  <c r="D134" i="20"/>
  <c r="U13" i="10" l="1"/>
  <c r="U16" i="10"/>
  <c r="D42" i="27"/>
  <c r="S25" i="18"/>
  <c r="S20" i="18"/>
  <c r="S19" i="18"/>
  <c r="D133" i="20" l="1"/>
  <c r="B24" i="27"/>
  <c r="G39" i="10" l="1"/>
  <c r="G43" i="10"/>
  <c r="G41" i="10"/>
  <c r="G42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8" i="20"/>
  <c r="K139" i="20"/>
  <c r="K140" i="20"/>
  <c r="K141" i="20"/>
  <c r="K142" i="20"/>
  <c r="K143" i="20"/>
  <c r="J138" i="20"/>
  <c r="J139" i="20"/>
  <c r="J140" i="20"/>
  <c r="J141" i="20"/>
  <c r="J142" i="20"/>
  <c r="J143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7" i="20" l="1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4" i="15" l="1"/>
  <c r="F163" i="15"/>
  <c r="F162" i="15"/>
  <c r="F161" i="15"/>
  <c r="F160" i="15"/>
  <c r="F159" i="15"/>
  <c r="F158" i="15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7" i="18" l="1"/>
  <c r="K16" i="18"/>
  <c r="K18" i="18" s="1"/>
  <c r="I104" i="20"/>
  <c r="I103" i="20"/>
  <c r="E39" i="13"/>
  <c r="G40" i="13"/>
  <c r="C14" i="18"/>
  <c r="G10" i="18" l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<sst xmlns="http://schemas.openxmlformats.org/spreadsheetml/2006/main" count="1950" uniqueCount="816">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</sst>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4" sqref="C4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814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653</v>
      </c>
      <c r="B3" s="39">
        <v>290900</v>
      </c>
      <c r="C3" s="39">
        <v>97359</v>
      </c>
      <c r="D3" s="3">
        <f t="shared" ref="D3:D22" si="0">B3-C3</f>
        <v>193541</v>
      </c>
      <c r="E3" s="23" t="s">
        <v>813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780</v>
      </c>
      <c r="B4" s="18">
        <v>0</v>
      </c>
      <c r="C4" s="18">
        <v>0</v>
      </c>
      <c r="D4" s="3">
        <f t="shared" si="0"/>
        <v>0</v>
      </c>
      <c r="E4" s="11"/>
      <c r="F4">
        <v>26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808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34800670</v>
      </c>
      <c r="C24" s="3">
        <f>SUM(C2:C22)</f>
        <v>11247328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1043729200</v>
      </c>
      <c r="H25" s="18">
        <f>SUM(H2:H23)</f>
        <v>337322481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94015.87090109197</v>
      </c>
      <c r="I30" s="18">
        <f>G30*I25/G25</f>
        <v>196884.12909890804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812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771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797</v>
      </c>
      <c r="B5" s="18">
        <v>-97300</v>
      </c>
      <c r="C5" s="18">
        <v>0</v>
      </c>
      <c r="D5" s="3">
        <f t="shared" si="0"/>
        <v>-97300</v>
      </c>
      <c r="E5" s="20" t="s">
        <v>802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808</v>
      </c>
      <c r="B6" s="18">
        <v>-1000000</v>
      </c>
      <c r="C6" s="18">
        <v>-1000000</v>
      </c>
      <c r="D6" s="3">
        <f t="shared" si="0"/>
        <v>0</v>
      </c>
      <c r="E6" s="19" t="s">
        <v>809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812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805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810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19" activePane="bottomLeft" state="frozen"/>
      <selection pane="bottomLeft" activeCell="C145" sqref="C1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592</v>
      </c>
      <c r="H2" s="36">
        <f>IF(B2&gt;0,1,0)</f>
        <v>1</v>
      </c>
      <c r="I2" s="11">
        <f>B2*(G2-H2)</f>
        <v>9869700</v>
      </c>
      <c r="J2" s="53">
        <f>C2*(G2-H2)</f>
        <v>9869700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591</v>
      </c>
      <c r="H3" s="36">
        <f t="shared" ref="H3:H66" si="2">IF(B3&gt;0,1,0)</f>
        <v>1</v>
      </c>
      <c r="I3" s="11">
        <f t="shared" ref="I3:I66" si="3">B3*(G3-H3)</f>
        <v>11741000000</v>
      </c>
      <c r="J3" s="53">
        <f t="shared" ref="J3:J66" si="4">C3*(G3-H3)</f>
        <v>6718330000</v>
      </c>
      <c r="K3" s="53">
        <f t="shared" ref="K3:K66" si="5">D3*(G3-H3)</f>
        <v>5022670000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591</v>
      </c>
      <c r="H4" s="36">
        <f t="shared" si="2"/>
        <v>0</v>
      </c>
      <c r="I4" s="11">
        <f t="shared" si="3"/>
        <v>0</v>
      </c>
      <c r="J4" s="53">
        <f t="shared" si="4"/>
        <v>5023500</v>
      </c>
      <c r="K4" s="53">
        <f t="shared" si="5"/>
        <v>-5023500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589</v>
      </c>
      <c r="H5" s="36">
        <f t="shared" si="2"/>
        <v>1</v>
      </c>
      <c r="I5" s="11">
        <f t="shared" si="3"/>
        <v>1176000000</v>
      </c>
      <c r="J5" s="53">
        <f t="shared" si="4"/>
        <v>0</v>
      </c>
      <c r="K5" s="53">
        <f t="shared" si="5"/>
        <v>1176000000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582</v>
      </c>
      <c r="H6" s="36">
        <f t="shared" si="2"/>
        <v>0</v>
      </c>
      <c r="I6" s="11">
        <f t="shared" si="3"/>
        <v>-2910000</v>
      </c>
      <c r="J6" s="53">
        <f t="shared" si="4"/>
        <v>0</v>
      </c>
      <c r="K6" s="53">
        <f t="shared" si="5"/>
        <v>-2910000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578</v>
      </c>
      <c r="H7" s="36">
        <f t="shared" si="2"/>
        <v>0</v>
      </c>
      <c r="I7" s="11">
        <f t="shared" si="3"/>
        <v>-693889000</v>
      </c>
      <c r="J7" s="53">
        <f t="shared" si="4"/>
        <v>0</v>
      </c>
      <c r="K7" s="53">
        <f t="shared" si="5"/>
        <v>-693889000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577</v>
      </c>
      <c r="H8" s="36">
        <f t="shared" si="2"/>
        <v>0</v>
      </c>
      <c r="I8" s="11">
        <f t="shared" si="3"/>
        <v>-115400000</v>
      </c>
      <c r="J8" s="53">
        <f t="shared" si="4"/>
        <v>0</v>
      </c>
      <c r="K8" s="53">
        <f t="shared" si="5"/>
        <v>-115400000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575</v>
      </c>
      <c r="H9" s="36">
        <f t="shared" si="2"/>
        <v>0</v>
      </c>
      <c r="I9" s="11">
        <f t="shared" si="3"/>
        <v>-405662500</v>
      </c>
      <c r="J9" s="53">
        <f t="shared" si="4"/>
        <v>0</v>
      </c>
      <c r="K9" s="53">
        <f t="shared" si="5"/>
        <v>-405662500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566</v>
      </c>
      <c r="H10" s="36">
        <f t="shared" si="2"/>
        <v>0</v>
      </c>
      <c r="I10" s="11">
        <f t="shared" si="3"/>
        <v>-113200000</v>
      </c>
      <c r="J10" s="53">
        <f t="shared" si="4"/>
        <v>0</v>
      </c>
      <c r="K10" s="53">
        <f t="shared" si="5"/>
        <v>-113200000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566</v>
      </c>
      <c r="H11" s="36">
        <f t="shared" si="2"/>
        <v>1</v>
      </c>
      <c r="I11" s="11">
        <f t="shared" si="3"/>
        <v>565000000</v>
      </c>
      <c r="J11" s="53">
        <f t="shared" si="4"/>
        <v>0</v>
      </c>
      <c r="K11" s="53">
        <f t="shared" si="5"/>
        <v>565000000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562</v>
      </c>
      <c r="H12" s="36">
        <f t="shared" si="2"/>
        <v>0</v>
      </c>
      <c r="I12" s="11">
        <f t="shared" si="3"/>
        <v>-168600000</v>
      </c>
      <c r="J12" s="53">
        <f t="shared" si="4"/>
        <v>0</v>
      </c>
      <c r="K12" s="53">
        <f t="shared" si="5"/>
        <v>-168600000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557</v>
      </c>
      <c r="H13" s="36">
        <f t="shared" si="2"/>
        <v>0</v>
      </c>
      <c r="I13" s="11">
        <f t="shared" si="3"/>
        <v>-34534000</v>
      </c>
      <c r="J13" s="53">
        <f t="shared" si="4"/>
        <v>0</v>
      </c>
      <c r="K13" s="53">
        <f t="shared" si="5"/>
        <v>-34534000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557</v>
      </c>
      <c r="H14" s="36">
        <f t="shared" si="2"/>
        <v>1</v>
      </c>
      <c r="I14" s="11">
        <f t="shared" si="3"/>
        <v>1112000000</v>
      </c>
      <c r="J14" s="53">
        <f t="shared" si="4"/>
        <v>0</v>
      </c>
      <c r="K14" s="53">
        <f t="shared" si="5"/>
        <v>1112000000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556</v>
      </c>
      <c r="H15" s="36">
        <f t="shared" si="2"/>
        <v>1</v>
      </c>
      <c r="I15" s="11">
        <f t="shared" si="3"/>
        <v>999000000</v>
      </c>
      <c r="J15" s="53">
        <f t="shared" si="4"/>
        <v>0</v>
      </c>
      <c r="K15" s="53">
        <f t="shared" si="5"/>
        <v>999000000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556</v>
      </c>
      <c r="H16" s="36">
        <f t="shared" si="2"/>
        <v>0</v>
      </c>
      <c r="I16" s="11">
        <f t="shared" si="3"/>
        <v>-111200000</v>
      </c>
      <c r="J16" s="53">
        <f t="shared" si="4"/>
        <v>0</v>
      </c>
      <c r="K16" s="53">
        <f t="shared" si="5"/>
        <v>-111200000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552</v>
      </c>
      <c r="H17" s="36">
        <f t="shared" si="2"/>
        <v>0</v>
      </c>
      <c r="I17" s="11">
        <f t="shared" si="3"/>
        <v>-1104000000</v>
      </c>
      <c r="J17" s="53">
        <f t="shared" si="4"/>
        <v>0</v>
      </c>
      <c r="K17" s="53">
        <f t="shared" si="5"/>
        <v>-1104000000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551</v>
      </c>
      <c r="H18" s="36">
        <f t="shared" si="2"/>
        <v>0</v>
      </c>
      <c r="I18" s="11">
        <f t="shared" si="3"/>
        <v>-165300000</v>
      </c>
      <c r="J18" s="53">
        <f t="shared" si="4"/>
        <v>0</v>
      </c>
      <c r="K18" s="53">
        <f t="shared" si="5"/>
        <v>-165300000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550</v>
      </c>
      <c r="H19" s="36">
        <f t="shared" si="2"/>
        <v>0</v>
      </c>
      <c r="I19" s="11">
        <f t="shared" si="3"/>
        <v>-110000000</v>
      </c>
      <c r="J19" s="53">
        <f t="shared" si="4"/>
        <v>0</v>
      </c>
      <c r="K19" s="53">
        <f t="shared" si="5"/>
        <v>-110000000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548</v>
      </c>
      <c r="H20" s="36">
        <f t="shared" si="2"/>
        <v>1</v>
      </c>
      <c r="I20" s="11">
        <f t="shared" si="3"/>
        <v>148285683</v>
      </c>
      <c r="J20" s="53">
        <f t="shared" si="4"/>
        <v>80656244</v>
      </c>
      <c r="K20" s="53">
        <f t="shared" si="5"/>
        <v>67629439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546</v>
      </c>
      <c r="H21" s="36">
        <f t="shared" si="2"/>
        <v>0</v>
      </c>
      <c r="I21" s="11">
        <f t="shared" si="3"/>
        <v>-822112200</v>
      </c>
      <c r="J21" s="53">
        <f t="shared" si="4"/>
        <v>0</v>
      </c>
      <c r="K21" s="53">
        <f t="shared" si="5"/>
        <v>-822112200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543</v>
      </c>
      <c r="H22" s="36">
        <f t="shared" si="2"/>
        <v>1</v>
      </c>
      <c r="I22" s="11">
        <f t="shared" si="3"/>
        <v>1626000000</v>
      </c>
      <c r="J22" s="53">
        <f t="shared" si="4"/>
        <v>0</v>
      </c>
      <c r="K22" s="53">
        <f t="shared" si="5"/>
        <v>1626000000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542</v>
      </c>
      <c r="H23" s="36">
        <f t="shared" si="2"/>
        <v>1</v>
      </c>
      <c r="I23" s="11">
        <f t="shared" si="3"/>
        <v>541000000</v>
      </c>
      <c r="J23" s="53">
        <f t="shared" si="4"/>
        <v>0</v>
      </c>
      <c r="K23" s="53">
        <f t="shared" si="5"/>
        <v>541000000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541</v>
      </c>
      <c r="H24" s="36">
        <f t="shared" si="2"/>
        <v>0</v>
      </c>
      <c r="I24" s="11">
        <f t="shared" si="3"/>
        <v>-1623486900</v>
      </c>
      <c r="J24" s="53">
        <f t="shared" si="4"/>
        <v>0</v>
      </c>
      <c r="K24" s="53">
        <f t="shared" si="5"/>
        <v>-1623486900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526</v>
      </c>
      <c r="H25" s="36">
        <f t="shared" si="2"/>
        <v>1</v>
      </c>
      <c r="I25" s="11">
        <f t="shared" si="3"/>
        <v>787500000</v>
      </c>
      <c r="J25" s="53">
        <f t="shared" si="4"/>
        <v>0</v>
      </c>
      <c r="K25" s="53">
        <f t="shared" si="5"/>
        <v>787500000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518</v>
      </c>
      <c r="H26" s="36">
        <f t="shared" si="2"/>
        <v>0</v>
      </c>
      <c r="I26" s="11">
        <f t="shared" si="3"/>
        <v>-84952000</v>
      </c>
      <c r="J26" s="53">
        <f t="shared" si="4"/>
        <v>0</v>
      </c>
      <c r="K26" s="53">
        <f t="shared" si="5"/>
        <v>-84952000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517</v>
      </c>
      <c r="H27" s="36">
        <f t="shared" si="2"/>
        <v>1</v>
      </c>
      <c r="I27" s="11">
        <f t="shared" si="3"/>
        <v>102886788</v>
      </c>
      <c r="J27" s="53">
        <f t="shared" si="4"/>
        <v>55425108</v>
      </c>
      <c r="K27" s="53">
        <f t="shared" si="5"/>
        <v>47461680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515</v>
      </c>
      <c r="H28" s="36">
        <f t="shared" si="2"/>
        <v>0</v>
      </c>
      <c r="I28" s="11">
        <f t="shared" si="3"/>
        <v>-113815000</v>
      </c>
      <c r="J28" s="53">
        <f t="shared" si="4"/>
        <v>-113815000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515</v>
      </c>
      <c r="H29" s="36">
        <f t="shared" si="2"/>
        <v>0</v>
      </c>
      <c r="I29" s="11">
        <f t="shared" si="3"/>
        <v>-257757500</v>
      </c>
      <c r="J29" s="53">
        <f t="shared" si="4"/>
        <v>0</v>
      </c>
      <c r="K29" s="53">
        <f t="shared" si="5"/>
        <v>-257757500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515</v>
      </c>
      <c r="H30" s="36">
        <f t="shared" si="2"/>
        <v>0</v>
      </c>
      <c r="I30" s="11">
        <f t="shared" si="3"/>
        <v>-7725000000</v>
      </c>
      <c r="J30" s="53">
        <f t="shared" si="4"/>
        <v>-7725000000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498</v>
      </c>
      <c r="H31" s="36">
        <f t="shared" si="2"/>
        <v>0</v>
      </c>
      <c r="I31" s="11">
        <f t="shared" si="3"/>
        <v>-1499428200</v>
      </c>
      <c r="J31" s="53">
        <f t="shared" si="4"/>
        <v>0</v>
      </c>
      <c r="K31" s="53">
        <f t="shared" si="5"/>
        <v>-1499428200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496</v>
      </c>
      <c r="H32" s="36">
        <f t="shared" si="2"/>
        <v>0</v>
      </c>
      <c r="I32" s="11">
        <f t="shared" si="3"/>
        <v>-1490926400</v>
      </c>
      <c r="J32" s="53">
        <f t="shared" si="4"/>
        <v>0</v>
      </c>
      <c r="K32" s="53">
        <f t="shared" si="5"/>
        <v>-1490926400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495</v>
      </c>
      <c r="H33" s="36">
        <f t="shared" si="2"/>
        <v>0</v>
      </c>
      <c r="I33" s="11">
        <f t="shared" si="3"/>
        <v>-443272500</v>
      </c>
      <c r="J33" s="53">
        <f t="shared" si="4"/>
        <v>0</v>
      </c>
      <c r="K33" s="53">
        <f t="shared" si="5"/>
        <v>-443272500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495</v>
      </c>
      <c r="H34" s="36">
        <f t="shared" si="2"/>
        <v>0</v>
      </c>
      <c r="I34" s="11">
        <f t="shared" si="3"/>
        <v>0</v>
      </c>
      <c r="J34" s="53">
        <f t="shared" si="4"/>
        <v>495000000</v>
      </c>
      <c r="K34" s="53">
        <f t="shared" si="5"/>
        <v>-495000000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486</v>
      </c>
      <c r="H35" s="36">
        <f t="shared" si="2"/>
        <v>1</v>
      </c>
      <c r="I35" s="11">
        <f t="shared" si="3"/>
        <v>25448920</v>
      </c>
      <c r="J35" s="53">
        <f t="shared" si="4"/>
        <v>-10506555</v>
      </c>
      <c r="K35" s="53">
        <f t="shared" si="5"/>
        <v>35955475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486</v>
      </c>
      <c r="H36" s="36">
        <f t="shared" si="2"/>
        <v>0</v>
      </c>
      <c r="I36" s="11">
        <f t="shared" si="3"/>
        <v>0</v>
      </c>
      <c r="J36" s="53">
        <f t="shared" si="4"/>
        <v>10528218</v>
      </c>
      <c r="K36" s="53">
        <f t="shared" si="5"/>
        <v>-10528218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476</v>
      </c>
      <c r="H37" s="36">
        <f t="shared" si="2"/>
        <v>0</v>
      </c>
      <c r="I37" s="11">
        <f t="shared" si="3"/>
        <v>-26180000</v>
      </c>
      <c r="J37" s="53">
        <f t="shared" si="4"/>
        <v>0</v>
      </c>
      <c r="K37" s="53">
        <f t="shared" si="5"/>
        <v>-26180000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475</v>
      </c>
      <c r="H38" s="36">
        <f t="shared" si="2"/>
        <v>1</v>
      </c>
      <c r="I38" s="11">
        <f t="shared" si="3"/>
        <v>1422000000</v>
      </c>
      <c r="J38" s="53">
        <f t="shared" si="4"/>
        <v>1422000000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474</v>
      </c>
      <c r="H39" s="36">
        <f t="shared" si="2"/>
        <v>1</v>
      </c>
      <c r="I39" s="11">
        <f t="shared" si="3"/>
        <v>1182500000</v>
      </c>
      <c r="J39" s="53">
        <f t="shared" si="4"/>
        <v>1182500000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474</v>
      </c>
      <c r="H40" s="36">
        <f t="shared" si="2"/>
        <v>0</v>
      </c>
      <c r="I40" s="11">
        <f t="shared" si="3"/>
        <v>-23700000</v>
      </c>
      <c r="J40" s="53">
        <f t="shared" si="4"/>
        <v>0</v>
      </c>
      <c r="K40" s="53">
        <f t="shared" si="5"/>
        <v>-23700000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474</v>
      </c>
      <c r="H41" s="36">
        <f t="shared" si="2"/>
        <v>1</v>
      </c>
      <c r="I41" s="11">
        <f t="shared" si="3"/>
        <v>1419000000</v>
      </c>
      <c r="J41" s="53">
        <f t="shared" si="4"/>
        <v>0</v>
      </c>
      <c r="K41" s="53">
        <f t="shared" si="5"/>
        <v>1419000000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471</v>
      </c>
      <c r="H42" s="36">
        <f t="shared" si="2"/>
        <v>0</v>
      </c>
      <c r="I42" s="11">
        <f t="shared" si="3"/>
        <v>-42013200</v>
      </c>
      <c r="J42" s="53">
        <f t="shared" si="4"/>
        <v>0</v>
      </c>
      <c r="K42" s="53">
        <f t="shared" si="5"/>
        <v>-42013200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467</v>
      </c>
      <c r="H43" s="36">
        <f t="shared" si="2"/>
        <v>0</v>
      </c>
      <c r="I43" s="11">
        <f t="shared" si="3"/>
        <v>-93400000</v>
      </c>
      <c r="J43" s="53">
        <f t="shared" si="4"/>
        <v>0</v>
      </c>
      <c r="K43" s="53">
        <f t="shared" si="5"/>
        <v>-93400000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465</v>
      </c>
      <c r="H44" s="36">
        <f t="shared" si="2"/>
        <v>0</v>
      </c>
      <c r="I44" s="11">
        <f t="shared" si="3"/>
        <v>-93000000</v>
      </c>
      <c r="J44" s="53">
        <f t="shared" si="4"/>
        <v>0</v>
      </c>
      <c r="K44" s="53">
        <f t="shared" si="5"/>
        <v>-93000000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465</v>
      </c>
      <c r="H45" s="36">
        <f t="shared" si="2"/>
        <v>0</v>
      </c>
      <c r="I45" s="11">
        <f t="shared" si="3"/>
        <v>-260400000</v>
      </c>
      <c r="J45" s="53">
        <f t="shared" si="4"/>
        <v>0</v>
      </c>
      <c r="K45" s="53">
        <f t="shared" si="5"/>
        <v>-260400000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461</v>
      </c>
      <c r="H46" s="36">
        <f t="shared" si="2"/>
        <v>0</v>
      </c>
      <c r="I46" s="11">
        <f t="shared" si="3"/>
        <v>-325235500</v>
      </c>
      <c r="J46" s="53">
        <f t="shared" si="4"/>
        <v>0</v>
      </c>
      <c r="K46" s="53">
        <f t="shared" si="5"/>
        <v>-325235500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455</v>
      </c>
      <c r="H47" s="36">
        <f t="shared" si="2"/>
        <v>1</v>
      </c>
      <c r="I47" s="11">
        <f t="shared" si="3"/>
        <v>18706616</v>
      </c>
      <c r="J47" s="53">
        <f t="shared" si="4"/>
        <v>3047702</v>
      </c>
      <c r="K47" s="53">
        <f t="shared" si="5"/>
        <v>15658914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455</v>
      </c>
      <c r="H48" s="36">
        <f t="shared" si="2"/>
        <v>1</v>
      </c>
      <c r="I48" s="11">
        <f t="shared" si="3"/>
        <v>773933800</v>
      </c>
      <c r="J48" s="53">
        <f t="shared" si="4"/>
        <v>0</v>
      </c>
      <c r="K48" s="53">
        <f t="shared" si="5"/>
        <v>773933800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446</v>
      </c>
      <c r="H49" s="36">
        <f t="shared" si="2"/>
        <v>0</v>
      </c>
      <c r="I49" s="11">
        <f t="shared" si="3"/>
        <v>-69130000</v>
      </c>
      <c r="J49" s="53">
        <f t="shared" si="4"/>
        <v>0</v>
      </c>
      <c r="K49" s="53">
        <f t="shared" si="5"/>
        <v>-69130000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446</v>
      </c>
      <c r="H50" s="36">
        <f t="shared" si="2"/>
        <v>0</v>
      </c>
      <c r="I50" s="11">
        <f t="shared" si="3"/>
        <v>-61548000</v>
      </c>
      <c r="J50" s="53">
        <f t="shared" si="4"/>
        <v>0</v>
      </c>
      <c r="K50" s="53">
        <f t="shared" si="5"/>
        <v>-61548000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446</v>
      </c>
      <c r="H51" s="36">
        <f t="shared" si="2"/>
        <v>0</v>
      </c>
      <c r="I51" s="11">
        <f t="shared" si="3"/>
        <v>-330040000</v>
      </c>
      <c r="J51" s="53">
        <f t="shared" si="4"/>
        <v>0</v>
      </c>
      <c r="K51" s="53">
        <f t="shared" si="5"/>
        <v>-330040000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446</v>
      </c>
      <c r="H52" s="36">
        <f t="shared" si="2"/>
        <v>0</v>
      </c>
      <c r="I52" s="11">
        <f t="shared" si="3"/>
        <v>-89200000</v>
      </c>
      <c r="J52" s="53">
        <f t="shared" si="4"/>
        <v>0</v>
      </c>
      <c r="K52" s="53">
        <f t="shared" si="5"/>
        <v>-89200000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445</v>
      </c>
      <c r="H53" s="36">
        <f t="shared" si="2"/>
        <v>0</v>
      </c>
      <c r="I53" s="11">
        <f t="shared" si="3"/>
        <v>-469475000</v>
      </c>
      <c r="J53" s="53">
        <f t="shared" si="4"/>
        <v>0</v>
      </c>
      <c r="K53" s="53">
        <f t="shared" si="5"/>
        <v>-469475000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445</v>
      </c>
      <c r="H54" s="36">
        <f t="shared" si="2"/>
        <v>0</v>
      </c>
      <c r="I54" s="11">
        <f t="shared" si="3"/>
        <v>-89000000</v>
      </c>
      <c r="J54" s="53">
        <f t="shared" si="4"/>
        <v>0</v>
      </c>
      <c r="K54" s="53">
        <f t="shared" si="5"/>
        <v>-89000000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445</v>
      </c>
      <c r="H55" s="36">
        <f t="shared" si="2"/>
        <v>0</v>
      </c>
      <c r="I55" s="11">
        <f t="shared" si="3"/>
        <v>-445222500</v>
      </c>
      <c r="J55" s="53">
        <f t="shared" si="4"/>
        <v>0</v>
      </c>
      <c r="K55" s="53">
        <f t="shared" si="5"/>
        <v>-445222500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445</v>
      </c>
      <c r="H56" s="36">
        <f t="shared" si="2"/>
        <v>0</v>
      </c>
      <c r="I56" s="11">
        <f t="shared" si="3"/>
        <v>-16910000</v>
      </c>
      <c r="J56" s="53">
        <f t="shared" si="4"/>
        <v>0</v>
      </c>
      <c r="K56" s="53">
        <f t="shared" si="5"/>
        <v>-16910000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445</v>
      </c>
      <c r="H57" s="36">
        <f t="shared" si="2"/>
        <v>0</v>
      </c>
      <c r="I57" s="11">
        <f t="shared" si="3"/>
        <v>-46725000</v>
      </c>
      <c r="J57" s="53">
        <f t="shared" si="4"/>
        <v>0</v>
      </c>
      <c r="K57" s="53">
        <f t="shared" si="5"/>
        <v>-46725000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445</v>
      </c>
      <c r="H58" s="36">
        <f t="shared" si="2"/>
        <v>0</v>
      </c>
      <c r="I58" s="11">
        <f t="shared" si="3"/>
        <v>-26700000</v>
      </c>
      <c r="J58" s="53">
        <f t="shared" si="4"/>
        <v>0</v>
      </c>
      <c r="K58" s="53">
        <f t="shared" si="5"/>
        <v>-26700000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442</v>
      </c>
      <c r="H59" s="36">
        <f t="shared" si="2"/>
        <v>1</v>
      </c>
      <c r="I59" s="11">
        <f t="shared" si="3"/>
        <v>441000000</v>
      </c>
      <c r="J59" s="53">
        <f t="shared" si="4"/>
        <v>441000000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441</v>
      </c>
      <c r="H60" s="36">
        <f t="shared" si="2"/>
        <v>1</v>
      </c>
      <c r="I60" s="11">
        <f t="shared" si="3"/>
        <v>1540000000</v>
      </c>
      <c r="J60" s="53">
        <f t="shared" si="4"/>
        <v>1540000000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439</v>
      </c>
      <c r="H61" s="36">
        <f t="shared" si="2"/>
        <v>1</v>
      </c>
      <c r="I61" s="11">
        <f t="shared" si="3"/>
        <v>438000000</v>
      </c>
      <c r="J61" s="53">
        <f t="shared" si="4"/>
        <v>438000000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439</v>
      </c>
      <c r="H62" s="36">
        <f t="shared" si="2"/>
        <v>1</v>
      </c>
      <c r="I62" s="11">
        <f t="shared" si="3"/>
        <v>1314000000</v>
      </c>
      <c r="J62" s="53">
        <f t="shared" si="4"/>
        <v>1314000000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437</v>
      </c>
      <c r="H63" s="36">
        <f t="shared" si="2"/>
        <v>0</v>
      </c>
      <c r="I63" s="11">
        <f t="shared" si="3"/>
        <v>-87400000</v>
      </c>
      <c r="J63" s="53">
        <f t="shared" si="4"/>
        <v>0</v>
      </c>
      <c r="K63" s="53">
        <f t="shared" si="5"/>
        <v>-87400000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432</v>
      </c>
      <c r="H64" s="36">
        <f t="shared" si="2"/>
        <v>0</v>
      </c>
      <c r="I64" s="11">
        <f t="shared" si="3"/>
        <v>-21600000</v>
      </c>
      <c r="J64" s="53">
        <f t="shared" si="4"/>
        <v>0</v>
      </c>
      <c r="K64" s="53">
        <f t="shared" si="5"/>
        <v>-21600000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428</v>
      </c>
      <c r="H65" s="36">
        <f t="shared" si="2"/>
        <v>0</v>
      </c>
      <c r="I65" s="11">
        <f t="shared" si="3"/>
        <v>-85600000</v>
      </c>
      <c r="J65" s="53">
        <f t="shared" si="4"/>
        <v>0</v>
      </c>
      <c r="K65" s="53">
        <f t="shared" si="5"/>
        <v>-85600000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425</v>
      </c>
      <c r="H66" s="36">
        <f t="shared" si="2"/>
        <v>0</v>
      </c>
      <c r="I66" s="11">
        <f t="shared" si="3"/>
        <v>-72250000</v>
      </c>
      <c r="J66" s="53">
        <f t="shared" si="4"/>
        <v>0</v>
      </c>
      <c r="K66" s="53">
        <f t="shared" si="5"/>
        <v>-72250000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424</v>
      </c>
      <c r="H67" s="36">
        <f t="shared" ref="H67:H131" si="8">IF(B67&gt;0,1,0)</f>
        <v>1</v>
      </c>
      <c r="I67" s="11">
        <f t="shared" ref="I67:I119" si="9">B67*(G67-H67)</f>
        <v>38630475</v>
      </c>
      <c r="J67" s="53">
        <f t="shared" ref="J67:J131" si="10">C67*(G67-H67)</f>
        <v>27800829</v>
      </c>
      <c r="K67" s="53">
        <f t="shared" ref="K67:K131" si="11">D67*(G67-H67)</f>
        <v>10829646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406</v>
      </c>
      <c r="H68" s="36">
        <f t="shared" si="8"/>
        <v>0</v>
      </c>
      <c r="I68" s="11">
        <f t="shared" si="9"/>
        <v>-58870000</v>
      </c>
      <c r="J68" s="53">
        <f t="shared" si="10"/>
        <v>0</v>
      </c>
      <c r="K68" s="53">
        <f t="shared" si="11"/>
        <v>-58870000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399</v>
      </c>
      <c r="H69" s="36">
        <f t="shared" si="8"/>
        <v>1</v>
      </c>
      <c r="I69" s="11">
        <f t="shared" si="9"/>
        <v>390040000</v>
      </c>
      <c r="J69" s="53">
        <f t="shared" si="10"/>
        <v>0</v>
      </c>
      <c r="K69" s="53">
        <f t="shared" si="11"/>
        <v>390040000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396</v>
      </c>
      <c r="H70" s="36">
        <f t="shared" si="8"/>
        <v>0</v>
      </c>
      <c r="I70" s="11">
        <f t="shared" si="9"/>
        <v>-18216000</v>
      </c>
      <c r="J70" s="53">
        <f t="shared" si="10"/>
        <v>0</v>
      </c>
      <c r="K70" s="53">
        <f t="shared" si="11"/>
        <v>-18216000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394</v>
      </c>
      <c r="H71" s="36">
        <f t="shared" si="8"/>
        <v>1</v>
      </c>
      <c r="I71" s="11">
        <f t="shared" si="9"/>
        <v>45327834</v>
      </c>
      <c r="J71" s="53">
        <f t="shared" si="10"/>
        <v>40798116</v>
      </c>
      <c r="K71" s="53">
        <f t="shared" si="11"/>
        <v>4529718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393</v>
      </c>
      <c r="H72" s="36">
        <f t="shared" si="8"/>
        <v>0</v>
      </c>
      <c r="I72" s="11">
        <f t="shared" si="9"/>
        <v>-59723817</v>
      </c>
      <c r="J72" s="53">
        <f t="shared" si="10"/>
        <v>0</v>
      </c>
      <c r="K72" s="53">
        <f t="shared" si="11"/>
        <v>-59723817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392</v>
      </c>
      <c r="H73" s="36">
        <f t="shared" si="8"/>
        <v>0</v>
      </c>
      <c r="I73" s="11">
        <f t="shared" si="9"/>
        <v>-315756000</v>
      </c>
      <c r="J73" s="53">
        <f t="shared" si="10"/>
        <v>0</v>
      </c>
      <c r="K73" s="53">
        <f t="shared" si="11"/>
        <v>-315756000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385</v>
      </c>
      <c r="H74" s="36">
        <f t="shared" si="8"/>
        <v>1</v>
      </c>
      <c r="I74" s="11">
        <f t="shared" si="9"/>
        <v>2686080000</v>
      </c>
      <c r="J74" s="53">
        <f t="shared" si="10"/>
        <v>0</v>
      </c>
      <c r="K74" s="53">
        <f t="shared" si="11"/>
        <v>2686080000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384</v>
      </c>
      <c r="H75" s="36">
        <f t="shared" si="8"/>
        <v>1</v>
      </c>
      <c r="I75" s="11">
        <f t="shared" si="9"/>
        <v>1149000000</v>
      </c>
      <c r="J75" s="53">
        <f t="shared" si="10"/>
        <v>0</v>
      </c>
      <c r="K75" s="53">
        <f t="shared" si="11"/>
        <v>1149000000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382</v>
      </c>
      <c r="H76" s="36">
        <f t="shared" si="8"/>
        <v>1</v>
      </c>
      <c r="I76" s="11">
        <f t="shared" si="9"/>
        <v>1143000000</v>
      </c>
      <c r="J76" s="53">
        <f t="shared" si="10"/>
        <v>0</v>
      </c>
      <c r="K76" s="53">
        <f t="shared" si="11"/>
        <v>1143000000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381</v>
      </c>
      <c r="H77" s="36">
        <f t="shared" si="8"/>
        <v>1</v>
      </c>
      <c r="I77" s="11">
        <f t="shared" si="9"/>
        <v>1140000000</v>
      </c>
      <c r="J77" s="53">
        <f t="shared" si="10"/>
        <v>0</v>
      </c>
      <c r="K77" s="53">
        <f t="shared" si="11"/>
        <v>1140000000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380</v>
      </c>
      <c r="H78" s="36">
        <f t="shared" si="8"/>
        <v>0</v>
      </c>
      <c r="I78" s="11">
        <f t="shared" si="9"/>
        <v>-1216000000</v>
      </c>
      <c r="J78" s="53">
        <f t="shared" si="10"/>
        <v>-1216000000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379</v>
      </c>
      <c r="H79" s="36">
        <f t="shared" si="8"/>
        <v>0</v>
      </c>
      <c r="I79" s="11">
        <f t="shared" si="9"/>
        <v>-303200000</v>
      </c>
      <c r="J79" s="53">
        <f t="shared" si="10"/>
        <v>-303200000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378</v>
      </c>
      <c r="H80" s="36">
        <f t="shared" si="8"/>
        <v>0</v>
      </c>
      <c r="I80" s="11">
        <f t="shared" si="9"/>
        <v>-18292554</v>
      </c>
      <c r="J80" s="53">
        <f t="shared" si="10"/>
        <v>0</v>
      </c>
      <c r="K80" s="53">
        <f t="shared" si="11"/>
        <v>-18292554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377</v>
      </c>
      <c r="H81" s="36">
        <f t="shared" si="8"/>
        <v>0</v>
      </c>
      <c r="I81" s="11">
        <f t="shared" si="9"/>
        <v>-52780000</v>
      </c>
      <c r="J81" s="53">
        <f t="shared" si="10"/>
        <v>0</v>
      </c>
      <c r="K81" s="53">
        <f t="shared" si="11"/>
        <v>-52780000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376</v>
      </c>
      <c r="H82" s="36">
        <f t="shared" si="8"/>
        <v>0</v>
      </c>
      <c r="I82" s="11">
        <f t="shared" si="9"/>
        <v>-94000000</v>
      </c>
      <c r="J82" s="53">
        <f t="shared" si="10"/>
        <v>0</v>
      </c>
      <c r="K82" s="53">
        <f t="shared" si="11"/>
        <v>-94000000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375</v>
      </c>
      <c r="H83" s="36">
        <f t="shared" si="8"/>
        <v>0</v>
      </c>
      <c r="I83" s="11">
        <f t="shared" si="9"/>
        <v>-75000000</v>
      </c>
      <c r="J83" s="53">
        <f t="shared" si="10"/>
        <v>0</v>
      </c>
      <c r="K83" s="53">
        <f t="shared" si="11"/>
        <v>-75000000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372</v>
      </c>
      <c r="H84" s="36">
        <f t="shared" si="8"/>
        <v>1</v>
      </c>
      <c r="I84" s="11">
        <f t="shared" si="9"/>
        <v>606659200</v>
      </c>
      <c r="J84" s="53">
        <f t="shared" si="10"/>
        <v>0</v>
      </c>
      <c r="K84" s="53">
        <f t="shared" si="11"/>
        <v>606659200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7" si="12">B85-C85</f>
        <v>2500000</v>
      </c>
      <c r="E85" s="20" t="s">
        <v>173</v>
      </c>
      <c r="F85" s="36">
        <v>4</v>
      </c>
      <c r="G85" s="36">
        <f t="shared" si="7"/>
        <v>368</v>
      </c>
      <c r="H85" s="36">
        <f t="shared" si="8"/>
        <v>1</v>
      </c>
      <c r="I85" s="11">
        <f t="shared" si="9"/>
        <v>917500000</v>
      </c>
      <c r="J85" s="53">
        <f t="shared" si="10"/>
        <v>0</v>
      </c>
      <c r="K85" s="53">
        <f t="shared" si="11"/>
        <v>917500000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364</v>
      </c>
      <c r="H86" s="36">
        <f t="shared" si="8"/>
        <v>1</v>
      </c>
      <c r="I86" s="11">
        <f t="shared" si="9"/>
        <v>67626900</v>
      </c>
      <c r="J86" s="53">
        <f t="shared" si="10"/>
        <v>30836850</v>
      </c>
      <c r="K86" s="53">
        <f t="shared" si="11"/>
        <v>36790050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361</v>
      </c>
      <c r="H87" s="36">
        <f t="shared" si="8"/>
        <v>0</v>
      </c>
      <c r="I87" s="11">
        <f t="shared" si="9"/>
        <v>-72200000</v>
      </c>
      <c r="J87" s="53">
        <f t="shared" si="10"/>
        <v>0</v>
      </c>
      <c r="K87" s="53">
        <f t="shared" si="11"/>
        <v>-72200000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360</v>
      </c>
      <c r="H88" s="36">
        <f t="shared" si="8"/>
        <v>0</v>
      </c>
      <c r="I88" s="11">
        <f t="shared" si="9"/>
        <v>-42480000</v>
      </c>
      <c r="J88" s="53">
        <f t="shared" si="10"/>
        <v>-24840000</v>
      </c>
      <c r="K88" s="53">
        <f t="shared" si="11"/>
        <v>-17640000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352</v>
      </c>
      <c r="H89" s="36">
        <f t="shared" si="8"/>
        <v>0</v>
      </c>
      <c r="I89" s="11">
        <f t="shared" si="9"/>
        <v>-1126716800</v>
      </c>
      <c r="J89" s="53">
        <f t="shared" si="10"/>
        <v>0</v>
      </c>
      <c r="K89" s="53">
        <f t="shared" si="11"/>
        <v>-1126716800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351</v>
      </c>
      <c r="H90" s="36">
        <f t="shared" si="8"/>
        <v>0</v>
      </c>
      <c r="I90" s="11">
        <f t="shared" si="9"/>
        <v>-1123515900</v>
      </c>
      <c r="J90" s="53">
        <f t="shared" si="10"/>
        <v>0</v>
      </c>
      <c r="K90" s="53">
        <f t="shared" si="11"/>
        <v>-1123515900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350</v>
      </c>
      <c r="H91" s="36">
        <f t="shared" si="8"/>
        <v>0</v>
      </c>
      <c r="I91" s="11">
        <f t="shared" si="9"/>
        <v>-1120315000</v>
      </c>
      <c r="J91" s="53">
        <f t="shared" si="10"/>
        <v>0</v>
      </c>
      <c r="K91" s="53">
        <f t="shared" si="11"/>
        <v>-1120315000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349</v>
      </c>
      <c r="H92" s="36">
        <f t="shared" si="8"/>
        <v>0</v>
      </c>
      <c r="I92" s="11">
        <f t="shared" si="9"/>
        <v>-1117114100</v>
      </c>
      <c r="J92" s="53">
        <f t="shared" si="10"/>
        <v>0</v>
      </c>
      <c r="K92" s="53">
        <f t="shared" si="11"/>
        <v>-1117114100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348</v>
      </c>
      <c r="H93" s="36">
        <f t="shared" si="8"/>
        <v>0</v>
      </c>
      <c r="I93" s="11">
        <f t="shared" si="9"/>
        <v>-1113913200</v>
      </c>
      <c r="J93" s="53">
        <f t="shared" si="10"/>
        <v>0</v>
      </c>
      <c r="K93" s="53">
        <f t="shared" si="11"/>
        <v>-1113913200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347</v>
      </c>
      <c r="H94" s="36">
        <f t="shared" si="8"/>
        <v>0</v>
      </c>
      <c r="I94" s="11">
        <f t="shared" si="9"/>
        <v>-1110712300</v>
      </c>
      <c r="J94" s="53">
        <f t="shared" si="10"/>
        <v>0</v>
      </c>
      <c r="K94" s="53">
        <f t="shared" si="11"/>
        <v>-1110712300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345</v>
      </c>
      <c r="H95" s="36">
        <f t="shared" si="8"/>
        <v>0</v>
      </c>
      <c r="I95" s="11">
        <f t="shared" si="9"/>
        <v>-412825620</v>
      </c>
      <c r="J95" s="53">
        <f t="shared" si="10"/>
        <v>0</v>
      </c>
      <c r="K95" s="53">
        <f t="shared" si="11"/>
        <v>-412825620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335</v>
      </c>
      <c r="H96" s="36">
        <f t="shared" si="8"/>
        <v>0</v>
      </c>
      <c r="I96" s="11">
        <f t="shared" si="9"/>
        <v>-67000000</v>
      </c>
      <c r="J96" s="53">
        <f t="shared" si="10"/>
        <v>0</v>
      </c>
      <c r="K96" s="53">
        <f t="shared" si="11"/>
        <v>-67000000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334</v>
      </c>
      <c r="H97" s="36">
        <f t="shared" si="8"/>
        <v>1</v>
      </c>
      <c r="I97" s="11">
        <f t="shared" si="9"/>
        <v>53132814</v>
      </c>
      <c r="J97" s="53">
        <f t="shared" si="10"/>
        <v>22952358</v>
      </c>
      <c r="K97" s="53">
        <f t="shared" si="11"/>
        <v>30180456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329</v>
      </c>
      <c r="H98" s="36">
        <f t="shared" si="8"/>
        <v>1</v>
      </c>
      <c r="I98" s="11">
        <f t="shared" si="9"/>
        <v>37512704</v>
      </c>
      <c r="J98" s="53">
        <f t="shared" si="10"/>
        <v>0</v>
      </c>
      <c r="K98" s="53">
        <f t="shared" si="11"/>
        <v>37512704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326</v>
      </c>
      <c r="H99" s="36">
        <f t="shared" si="8"/>
        <v>0</v>
      </c>
      <c r="I99" s="11">
        <f t="shared" si="9"/>
        <v>-431950000</v>
      </c>
      <c r="J99" s="53">
        <f t="shared" si="10"/>
        <v>0</v>
      </c>
      <c r="K99" s="53">
        <f t="shared" si="11"/>
        <v>-431950000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321</v>
      </c>
      <c r="H100" s="36">
        <f t="shared" si="8"/>
        <v>1</v>
      </c>
      <c r="I100" s="11">
        <f t="shared" si="9"/>
        <v>424000000</v>
      </c>
      <c r="J100" s="53">
        <f t="shared" si="10"/>
        <v>0</v>
      </c>
      <c r="K100" s="53">
        <f t="shared" si="11"/>
        <v>424000000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304</v>
      </c>
      <c r="H101" s="36">
        <f t="shared" si="8"/>
        <v>1</v>
      </c>
      <c r="I101" s="11">
        <f t="shared" si="9"/>
        <v>20254035</v>
      </c>
      <c r="J101" s="53">
        <f t="shared" si="10"/>
        <v>20254035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301</v>
      </c>
      <c r="H102" s="36">
        <f t="shared" si="8"/>
        <v>1</v>
      </c>
      <c r="I102" s="11">
        <f t="shared" si="9"/>
        <v>900000000</v>
      </c>
      <c r="J102" s="53">
        <f t="shared" si="10"/>
        <v>0</v>
      </c>
      <c r="K102" s="53">
        <f t="shared" si="11"/>
        <v>900000000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294</v>
      </c>
      <c r="H103" s="36">
        <f t="shared" si="8"/>
        <v>0</v>
      </c>
      <c r="I103" s="11">
        <f t="shared" si="9"/>
        <v>-294000000</v>
      </c>
      <c r="J103" s="53">
        <f t="shared" si="10"/>
        <v>-294000000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284</v>
      </c>
      <c r="H104" s="36">
        <f t="shared" si="8"/>
        <v>1</v>
      </c>
      <c r="I104" s="11">
        <f t="shared" si="9"/>
        <v>849000000</v>
      </c>
      <c r="J104" s="53">
        <f t="shared" si="10"/>
        <v>849000000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283</v>
      </c>
      <c r="H105" s="36">
        <f t="shared" si="8"/>
        <v>1</v>
      </c>
      <c r="I105" s="11">
        <f t="shared" si="9"/>
        <v>315840000</v>
      </c>
      <c r="J105" s="53">
        <f t="shared" si="10"/>
        <v>315840000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283</v>
      </c>
      <c r="H106" s="36">
        <f t="shared" si="8"/>
        <v>0</v>
      </c>
      <c r="I106" s="11">
        <f t="shared" si="9"/>
        <v>-849000000</v>
      </c>
      <c r="J106" s="53">
        <f t="shared" si="10"/>
        <v>0</v>
      </c>
      <c r="K106" s="53">
        <f t="shared" si="11"/>
        <v>-849000000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274</v>
      </c>
      <c r="H107" s="36">
        <f t="shared" si="8"/>
        <v>1</v>
      </c>
      <c r="I107" s="11">
        <f t="shared" si="9"/>
        <v>24704862</v>
      </c>
      <c r="J107" s="53">
        <f t="shared" si="10"/>
        <v>20506395</v>
      </c>
      <c r="K107" s="53">
        <f t="shared" si="11"/>
        <v>4198467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272</v>
      </c>
      <c r="H108" s="36">
        <f t="shared" si="8"/>
        <v>0</v>
      </c>
      <c r="I108" s="11">
        <f t="shared" si="9"/>
        <v>-462590400</v>
      </c>
      <c r="J108" s="53">
        <f t="shared" si="10"/>
        <v>0</v>
      </c>
      <c r="K108" s="53">
        <f t="shared" si="11"/>
        <v>-462590400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268</v>
      </c>
      <c r="H109" s="36">
        <f t="shared" si="8"/>
        <v>0</v>
      </c>
      <c r="I109" s="11">
        <f t="shared" si="9"/>
        <v>-268134000</v>
      </c>
      <c r="J109" s="53">
        <f t="shared" si="10"/>
        <v>0</v>
      </c>
      <c r="K109" s="53">
        <f t="shared" si="11"/>
        <v>-268134000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265</v>
      </c>
      <c r="H110" s="36">
        <f t="shared" si="8"/>
        <v>1</v>
      </c>
      <c r="I110" s="11">
        <f t="shared" si="9"/>
        <v>5280000000</v>
      </c>
      <c r="J110" s="53">
        <f t="shared" si="10"/>
        <v>0</v>
      </c>
      <c r="K110" s="53">
        <f t="shared" si="11"/>
        <v>5280000000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245</v>
      </c>
      <c r="H111" s="36">
        <f t="shared" si="8"/>
        <v>1</v>
      </c>
      <c r="I111" s="11">
        <f t="shared" si="9"/>
        <v>42621432</v>
      </c>
      <c r="J111" s="53">
        <f t="shared" si="10"/>
        <v>21316572</v>
      </c>
      <c r="K111" s="53">
        <f t="shared" si="11"/>
        <v>21304860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229</v>
      </c>
      <c r="H112" s="36">
        <f t="shared" si="8"/>
        <v>0</v>
      </c>
      <c r="I112" s="11">
        <f t="shared" si="9"/>
        <v>-6503600000</v>
      </c>
      <c r="J112" s="53">
        <f t="shared" si="10"/>
        <v>0</v>
      </c>
      <c r="K112" s="53">
        <f t="shared" si="11"/>
        <v>-6503600000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214</v>
      </c>
      <c r="H113" s="36">
        <f t="shared" si="8"/>
        <v>1</v>
      </c>
      <c r="I113" s="11">
        <f t="shared" si="9"/>
        <v>34727520</v>
      </c>
      <c r="J113" s="53">
        <f t="shared" si="10"/>
        <v>26094843</v>
      </c>
      <c r="K113" s="53">
        <f t="shared" si="11"/>
        <v>8632677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214</v>
      </c>
      <c r="H114" s="36">
        <f t="shared" si="8"/>
        <v>0</v>
      </c>
      <c r="I114" s="11">
        <f t="shared" si="9"/>
        <v>-1219800</v>
      </c>
      <c r="J114" s="53">
        <f t="shared" si="10"/>
        <v>-535000</v>
      </c>
      <c r="K114" s="53">
        <f t="shared" si="11"/>
        <v>-684800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201</v>
      </c>
      <c r="H115" s="36">
        <f t="shared" si="8"/>
        <v>0</v>
      </c>
      <c r="I115" s="11">
        <f t="shared" si="9"/>
        <v>0</v>
      </c>
      <c r="J115" s="53">
        <f t="shared" si="10"/>
        <v>100500000</v>
      </c>
      <c r="K115" s="53">
        <f t="shared" si="11"/>
        <v>-100500000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193</v>
      </c>
      <c r="H116" s="36">
        <f t="shared" si="8"/>
        <v>0</v>
      </c>
      <c r="I116" s="11">
        <f t="shared" si="9"/>
        <v>-30880000</v>
      </c>
      <c r="J116" s="53">
        <f t="shared" si="10"/>
        <v>0</v>
      </c>
      <c r="K116" s="53">
        <f t="shared" si="11"/>
        <v>-30880000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184</v>
      </c>
      <c r="H117" s="36">
        <f t="shared" si="8"/>
        <v>1</v>
      </c>
      <c r="I117" s="11">
        <f t="shared" si="9"/>
        <v>270840</v>
      </c>
      <c r="J117" s="53">
        <f t="shared" si="10"/>
        <v>19570203</v>
      </c>
      <c r="K117" s="53">
        <f t="shared" si="11"/>
        <v>-19299363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162</v>
      </c>
      <c r="H118" s="36">
        <f t="shared" si="8"/>
        <v>1</v>
      </c>
      <c r="I118" s="11">
        <f t="shared" si="9"/>
        <v>6343319500</v>
      </c>
      <c r="J118" s="53">
        <f t="shared" si="10"/>
        <v>0</v>
      </c>
      <c r="K118" s="53">
        <f t="shared" si="11"/>
        <v>6343319500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153</v>
      </c>
      <c r="H119" s="36">
        <f t="shared" si="8"/>
        <v>1</v>
      </c>
      <c r="I119" s="11">
        <f t="shared" si="9"/>
        <v>14519192</v>
      </c>
      <c r="J119" s="53">
        <f t="shared" si="10"/>
        <v>16728208</v>
      </c>
      <c r="K119" s="53">
        <f t="shared" si="11"/>
        <v>-2209016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149</v>
      </c>
      <c r="H120" s="11">
        <f t="shared" si="8"/>
        <v>1</v>
      </c>
      <c r="I120" s="11">
        <f t="shared" ref="I120:I143" si="13">B120*(G120-H120)</f>
        <v>296000000</v>
      </c>
      <c r="J120" s="11">
        <f t="shared" si="10"/>
        <v>0</v>
      </c>
      <c r="K120" s="11">
        <f t="shared" si="11"/>
        <v>296000000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123</v>
      </c>
      <c r="H121" s="11">
        <f t="shared" si="8"/>
        <v>1</v>
      </c>
      <c r="I121" s="11">
        <f t="shared" si="13"/>
        <v>317200000</v>
      </c>
      <c r="J121" s="11">
        <f t="shared" si="10"/>
        <v>0</v>
      </c>
      <c r="K121" s="11">
        <f t="shared" si="11"/>
        <v>317200000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122</v>
      </c>
      <c r="H122" s="11">
        <f t="shared" si="8"/>
        <v>1</v>
      </c>
      <c r="I122" s="11">
        <f t="shared" si="13"/>
        <v>46530671</v>
      </c>
      <c r="J122" s="11">
        <f t="shared" si="10"/>
        <v>13419868</v>
      </c>
      <c r="K122" s="11">
        <f t="shared" si="11"/>
        <v>33110803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121</v>
      </c>
      <c r="H123" s="11">
        <f t="shared" si="8"/>
        <v>0</v>
      </c>
      <c r="I123" s="11">
        <f t="shared" si="13"/>
        <v>0</v>
      </c>
      <c r="J123" s="11">
        <f t="shared" si="10"/>
        <v>96800000</v>
      </c>
      <c r="K123" s="11">
        <f t="shared" si="11"/>
        <v>-96800000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107</v>
      </c>
      <c r="H124" s="11">
        <f t="shared" si="8"/>
        <v>0</v>
      </c>
      <c r="I124" s="11">
        <f t="shared" si="13"/>
        <v>-321000000</v>
      </c>
      <c r="J124" s="11">
        <f t="shared" si="10"/>
        <v>0</v>
      </c>
      <c r="K124" s="11">
        <f t="shared" si="11"/>
        <v>-321000000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92</v>
      </c>
      <c r="H125" s="11">
        <f t="shared" si="8"/>
        <v>1</v>
      </c>
      <c r="I125" s="11">
        <f t="shared" si="13"/>
        <v>36464610</v>
      </c>
      <c r="J125" s="11">
        <f t="shared" si="10"/>
        <v>10817625</v>
      </c>
      <c r="K125" s="11">
        <f t="shared" si="11"/>
        <v>25646985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92</v>
      </c>
      <c r="H126" s="11">
        <f t="shared" si="8"/>
        <v>1</v>
      </c>
      <c r="I126" s="11">
        <f t="shared" si="13"/>
        <v>3822000000</v>
      </c>
      <c r="J126" s="11">
        <f t="shared" si="10"/>
        <v>0</v>
      </c>
      <c r="K126" s="11">
        <f t="shared" si="11"/>
        <v>3822000000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67</v>
      </c>
      <c r="H127" s="11">
        <f t="shared" si="8"/>
        <v>0</v>
      </c>
      <c r="I127" s="11">
        <f t="shared" si="13"/>
        <v>-335000</v>
      </c>
      <c r="J127" s="11">
        <f t="shared" si="10"/>
        <v>0</v>
      </c>
      <c r="K127" s="11">
        <f t="shared" si="11"/>
        <v>-335000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61</v>
      </c>
      <c r="H128" s="11">
        <f t="shared" si="8"/>
        <v>1</v>
      </c>
      <c r="I128" s="11">
        <f t="shared" si="13"/>
        <v>46282440</v>
      </c>
      <c r="J128" s="11">
        <f t="shared" si="10"/>
        <v>7241820</v>
      </c>
      <c r="K128" s="11">
        <f t="shared" si="11"/>
        <v>39040620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58</v>
      </c>
      <c r="H129" s="11">
        <f t="shared" si="8"/>
        <v>1</v>
      </c>
      <c r="I129" s="11">
        <f t="shared" si="13"/>
        <v>142500000</v>
      </c>
      <c r="J129" s="11">
        <f t="shared" si="10"/>
        <v>0</v>
      </c>
      <c r="K129" s="11">
        <f t="shared" si="11"/>
        <v>142500000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44</v>
      </c>
      <c r="H130" s="11">
        <f t="shared" si="8"/>
        <v>0</v>
      </c>
      <c r="I130" s="11">
        <f t="shared" si="13"/>
        <v>-44000000</v>
      </c>
      <c r="J130" s="11">
        <f t="shared" si="10"/>
        <v>-44000000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39</v>
      </c>
      <c r="H131" s="11">
        <f t="shared" si="8"/>
        <v>0</v>
      </c>
      <c r="I131" s="11">
        <f t="shared" si="13"/>
        <v>-1950000000</v>
      </c>
      <c r="J131" s="11">
        <f t="shared" si="10"/>
        <v>0</v>
      </c>
      <c r="K131" s="11">
        <f t="shared" si="11"/>
        <v>-1950000000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31</v>
      </c>
      <c r="H132" s="11">
        <f t="shared" ref="H132:H143" si="14">IF(B132&gt;0,1,0)</f>
        <v>1</v>
      </c>
      <c r="I132" s="11">
        <f t="shared" si="13"/>
        <v>18428610</v>
      </c>
      <c r="J132" s="11">
        <f t="shared" ref="J132:J143" si="15">C132*(G132-H132)</f>
        <v>3179130</v>
      </c>
      <c r="K132" s="11">
        <f t="shared" ref="K132:K143" si="16">D132*(G132-H132)</f>
        <v>15249480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9</v>
      </c>
      <c r="G133" s="36">
        <f t="shared" si="7"/>
        <v>27</v>
      </c>
      <c r="H133" s="11">
        <f t="shared" si="14"/>
        <v>0</v>
      </c>
      <c r="I133" s="11">
        <f t="shared" si="13"/>
        <v>-32688900</v>
      </c>
      <c r="J133" s="11">
        <f t="shared" si="15"/>
        <v>0</v>
      </c>
      <c r="K133" s="11">
        <f t="shared" si="16"/>
        <v>-32688900</v>
      </c>
    </row>
    <row r="134" spans="1:11" x14ac:dyDescent="0.25">
      <c r="A134" s="11" t="s">
        <v>797</v>
      </c>
      <c r="B134" s="18">
        <v>-65000</v>
      </c>
      <c r="C134" s="18">
        <v>0</v>
      </c>
      <c r="D134" s="18">
        <f t="shared" si="12"/>
        <v>-65000</v>
      </c>
      <c r="E134" s="11" t="s">
        <v>800</v>
      </c>
      <c r="F134" s="11">
        <v>0</v>
      </c>
      <c r="G134" s="36">
        <f t="shared" si="7"/>
        <v>18</v>
      </c>
      <c r="H134" s="11">
        <f t="shared" si="14"/>
        <v>0</v>
      </c>
      <c r="I134" s="11">
        <f t="shared" si="13"/>
        <v>-1170000</v>
      </c>
      <c r="J134" s="11">
        <f t="shared" si="15"/>
        <v>0</v>
      </c>
      <c r="K134" s="11">
        <f t="shared" si="16"/>
        <v>-1170000</v>
      </c>
    </row>
    <row r="135" spans="1:11" x14ac:dyDescent="0.25">
      <c r="A135" s="11" t="s">
        <v>797</v>
      </c>
      <c r="B135" s="18">
        <v>-32300</v>
      </c>
      <c r="C135" s="18">
        <v>0</v>
      </c>
      <c r="D135" s="18">
        <f t="shared" si="12"/>
        <v>-32300</v>
      </c>
      <c r="E135" s="11" t="s">
        <v>801</v>
      </c>
      <c r="F135" s="11">
        <v>8</v>
      </c>
      <c r="G135" s="36">
        <f t="shared" si="7"/>
        <v>18</v>
      </c>
      <c r="H135" s="11">
        <f t="shared" si="14"/>
        <v>0</v>
      </c>
      <c r="I135" s="11">
        <f t="shared" si="13"/>
        <v>-581400</v>
      </c>
      <c r="J135" s="11">
        <f t="shared" si="15"/>
        <v>0</v>
      </c>
      <c r="K135" s="11">
        <f t="shared" si="16"/>
        <v>-581400</v>
      </c>
    </row>
    <row r="136" spans="1:11" x14ac:dyDescent="0.25">
      <c r="A136" s="11" t="s">
        <v>808</v>
      </c>
      <c r="B136" s="18">
        <v>-1000000</v>
      </c>
      <c r="C136" s="18">
        <v>-1000000</v>
      </c>
      <c r="D136" s="18">
        <f t="shared" si="12"/>
        <v>0</v>
      </c>
      <c r="E136" s="11" t="s">
        <v>809</v>
      </c>
      <c r="F136" s="11">
        <v>9</v>
      </c>
      <c r="G136" s="36">
        <f t="shared" si="7"/>
        <v>10</v>
      </c>
      <c r="H136" s="11">
        <f t="shared" si="14"/>
        <v>0</v>
      </c>
      <c r="I136" s="11">
        <f t="shared" si="13"/>
        <v>-10000000</v>
      </c>
      <c r="J136" s="11">
        <f t="shared" si="15"/>
        <v>-10000000</v>
      </c>
      <c r="K136" s="11">
        <f t="shared" si="16"/>
        <v>0</v>
      </c>
    </row>
    <row r="137" spans="1:11" x14ac:dyDescent="0.25">
      <c r="A137" s="11" t="s">
        <v>653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</v>
      </c>
      <c r="G137" s="36">
        <f t="shared" si="7"/>
        <v>1</v>
      </c>
      <c r="H137" s="11">
        <f t="shared" si="14"/>
        <v>1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34800642</v>
      </c>
      <c r="C144" s="29">
        <f>SUM(C2:C142)</f>
        <v>11247328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14052348955</v>
      </c>
      <c r="J144" s="29">
        <f>SUM(J2:J143)</f>
        <v>5617140769</v>
      </c>
      <c r="K144" s="29">
        <f>SUM(K2:K143)</f>
        <v>8435208186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23737075.9375</v>
      </c>
      <c r="J147" s="29">
        <f>J144/G2</f>
        <v>9488413.4611486495</v>
      </c>
      <c r="K147" s="29">
        <f>K144/G2</f>
        <v>14248662.476351351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579086.76973124768</v>
      </c>
      <c r="K151">
        <f>K144/I144*1448696</f>
        <v>869609.23026875232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0" activePane="bottomLeft" state="frozen"/>
      <selection pane="bottomLeft" activeCell="D91" sqref="D9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358</v>
      </c>
      <c r="F2" s="11">
        <f>IF(B2&gt;0,1,0)</f>
        <v>1</v>
      </c>
      <c r="G2" s="11">
        <f>B2*(E2-F2)</f>
        <v>17850000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354</v>
      </c>
      <c r="F3" s="11">
        <f t="shared" ref="F3:F38" si="1">IF(B3&gt;0,1,0)</f>
        <v>1</v>
      </c>
      <c r="G3" s="11">
        <f t="shared" ref="G3:G23" si="2">B3*(E3-F3)</f>
        <v>1059000000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353</v>
      </c>
      <c r="F4" s="11">
        <f t="shared" si="1"/>
        <v>1</v>
      </c>
      <c r="G4" s="11">
        <f t="shared" si="2"/>
        <v>1056000000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353</v>
      </c>
      <c r="F5" s="11">
        <f t="shared" si="1"/>
        <v>1</v>
      </c>
      <c r="G5" s="11">
        <f t="shared" si="2"/>
        <v>5280000000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352</v>
      </c>
      <c r="F6" s="11">
        <f t="shared" si="1"/>
        <v>1</v>
      </c>
      <c r="G6" s="11">
        <f t="shared" si="2"/>
        <v>1053000000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351</v>
      </c>
      <c r="F7" s="11">
        <f t="shared" si="1"/>
        <v>0</v>
      </c>
      <c r="G7" s="11">
        <f t="shared" si="2"/>
        <v>-1053000000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351</v>
      </c>
      <c r="F8" s="11">
        <f t="shared" si="1"/>
        <v>0</v>
      </c>
      <c r="G8" s="11">
        <f t="shared" si="2"/>
        <v>-70200000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351</v>
      </c>
      <c r="F9" s="11">
        <f t="shared" si="1"/>
        <v>1</v>
      </c>
      <c r="G9" s="11">
        <f>B9*(E9-F9)</f>
        <v>1050000000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350</v>
      </c>
      <c r="F10" s="11">
        <f t="shared" si="1"/>
        <v>1</v>
      </c>
      <c r="G10" s="11">
        <f t="shared" si="2"/>
        <v>1047000000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350</v>
      </c>
      <c r="F11" s="11">
        <f t="shared" si="1"/>
        <v>1</v>
      </c>
      <c r="G11" s="11">
        <f t="shared" si="2"/>
        <v>8725000000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347</v>
      </c>
      <c r="F12" s="11">
        <f t="shared" si="1"/>
        <v>1</v>
      </c>
      <c r="G12" s="11">
        <f t="shared" si="2"/>
        <v>345422180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347</v>
      </c>
      <c r="F13" s="11">
        <f t="shared" si="1"/>
        <v>1</v>
      </c>
      <c r="G13" s="11">
        <f t="shared" si="2"/>
        <v>1038000000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347</v>
      </c>
      <c r="F14" s="11">
        <f t="shared" si="1"/>
        <v>1</v>
      </c>
      <c r="G14" s="11">
        <f t="shared" si="2"/>
        <v>412119216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335</v>
      </c>
      <c r="F15" s="11">
        <f t="shared" si="1"/>
        <v>1</v>
      </c>
      <c r="G15" s="11">
        <f t="shared" si="2"/>
        <v>668000000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323</v>
      </c>
      <c r="F16" s="11">
        <f t="shared" si="1"/>
        <v>1</v>
      </c>
      <c r="G16" s="11">
        <f t="shared" si="2"/>
        <v>966000000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322</v>
      </c>
      <c r="F17" s="11">
        <f t="shared" si="1"/>
        <v>1</v>
      </c>
      <c r="G17" s="11">
        <f t="shared" si="2"/>
        <v>963000000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321</v>
      </c>
      <c r="F18" s="11">
        <f t="shared" si="1"/>
        <v>1</v>
      </c>
      <c r="G18" s="11">
        <f t="shared" si="2"/>
        <v>608000000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306</v>
      </c>
      <c r="F19" s="11">
        <f t="shared" si="1"/>
        <v>1</v>
      </c>
      <c r="G19" s="11">
        <f t="shared" si="2"/>
        <v>245376465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305</v>
      </c>
      <c r="F20" s="11">
        <f t="shared" si="1"/>
        <v>1</v>
      </c>
      <c r="G20" s="11">
        <f t="shared" si="2"/>
        <v>912000000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299</v>
      </c>
      <c r="F21" s="11">
        <f t="shared" si="1"/>
        <v>1</v>
      </c>
      <c r="G21" s="11">
        <f t="shared" si="2"/>
        <v>149000000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285</v>
      </c>
      <c r="F22" s="11">
        <f t="shared" si="1"/>
        <v>0</v>
      </c>
      <c r="G22" s="11">
        <f t="shared" si="2"/>
        <v>-855000000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277</v>
      </c>
      <c r="F23" s="11">
        <f t="shared" si="1"/>
        <v>1</v>
      </c>
      <c r="G23" s="11">
        <f t="shared" si="2"/>
        <v>828000000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277</v>
      </c>
      <c r="F24" s="11">
        <f t="shared" si="1"/>
        <v>1</v>
      </c>
      <c r="G24" s="11">
        <f>B24*(E24-F24)</f>
        <v>174112668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275</v>
      </c>
      <c r="F25" s="11">
        <f t="shared" si="1"/>
        <v>0</v>
      </c>
      <c r="G25" s="11">
        <f t="shared" ref="G25:G30" si="3">B25*(E25-F25)</f>
        <v>-880247500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273</v>
      </c>
      <c r="F26" s="11">
        <f t="shared" si="1"/>
        <v>0</v>
      </c>
      <c r="G26" s="11">
        <f t="shared" si="3"/>
        <v>-819245700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271</v>
      </c>
      <c r="F27" s="11">
        <f t="shared" si="1"/>
        <v>1</v>
      </c>
      <c r="G27" s="11">
        <f t="shared" si="3"/>
        <v>270000000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271</v>
      </c>
      <c r="F28" s="11">
        <f t="shared" si="1"/>
        <v>1</v>
      </c>
      <c r="G28" s="11">
        <f t="shared" si="3"/>
        <v>1620000000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271</v>
      </c>
      <c r="F29" s="11">
        <f t="shared" si="1"/>
        <v>1</v>
      </c>
      <c r="G29" s="11">
        <f t="shared" si="3"/>
        <v>1566000000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271</v>
      </c>
      <c r="F30" s="11">
        <f t="shared" si="1"/>
        <v>0</v>
      </c>
      <c r="G30" s="11">
        <f t="shared" si="3"/>
        <v>-1355000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270</v>
      </c>
      <c r="F31" s="11">
        <f t="shared" si="1"/>
        <v>0</v>
      </c>
      <c r="G31" s="11">
        <f>B31*(E31-F31)</f>
        <v>-7020000000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268</v>
      </c>
      <c r="F32" s="11">
        <f t="shared" si="1"/>
        <v>0</v>
      </c>
      <c r="G32" s="11">
        <f>B32*(E32-F32)</f>
        <v>-7021600000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249</v>
      </c>
      <c r="F33" s="11">
        <f t="shared" si="1"/>
        <v>1</v>
      </c>
      <c r="G33" s="11">
        <f>B33*(E33-F33)</f>
        <v>81097240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231</v>
      </c>
      <c r="F34" s="11">
        <f t="shared" si="1"/>
        <v>1</v>
      </c>
      <c r="G34" s="11">
        <f t="shared" ref="G34:G104" si="4">B34*(E34-F34)</f>
        <v>6532000000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231</v>
      </c>
      <c r="F35" s="11">
        <f t="shared" si="1"/>
        <v>1</v>
      </c>
      <c r="G35" s="12">
        <f t="shared" si="4"/>
        <v>2530000000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216</v>
      </c>
      <c r="F36" s="11">
        <f t="shared" si="1"/>
        <v>1</v>
      </c>
      <c r="G36" s="11">
        <f t="shared" si="4"/>
        <v>90020715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216</v>
      </c>
      <c r="F37" s="11">
        <f t="shared" si="1"/>
        <v>0</v>
      </c>
      <c r="G37" s="11">
        <f t="shared" si="4"/>
        <v>-194400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215</v>
      </c>
      <c r="F38" s="11">
        <f t="shared" si="1"/>
        <v>1</v>
      </c>
      <c r="G38" s="12">
        <f t="shared" si="4"/>
        <v>428000000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215</v>
      </c>
      <c r="F39" s="11">
        <f>IF(B39&gt;0,1,0)</f>
        <v>1</v>
      </c>
      <c r="G39" s="11">
        <f t="shared" si="4"/>
        <v>428000000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201</v>
      </c>
      <c r="F40" s="11">
        <f>IF(B40&gt;0,1,0)</f>
        <v>0</v>
      </c>
      <c r="G40" s="11">
        <f t="shared" si="4"/>
        <v>-40200000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201</v>
      </c>
      <c r="F41" s="11">
        <f>IF(B41&gt;0,1,0)</f>
        <v>0</v>
      </c>
      <c r="G41" s="11">
        <f t="shared" si="4"/>
        <v>-124620000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201</v>
      </c>
      <c r="F42" s="11">
        <f t="shared" ref="F42:F104" si="5">IF(B42&gt;0,1,0)</f>
        <v>0</v>
      </c>
      <c r="G42" s="11">
        <f t="shared" si="4"/>
        <v>-24120000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199</v>
      </c>
      <c r="F43" s="11">
        <f t="shared" si="5"/>
        <v>1</v>
      </c>
      <c r="G43" s="11">
        <f t="shared" si="4"/>
        <v>128700000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199</v>
      </c>
      <c r="F44" s="11">
        <f t="shared" si="5"/>
        <v>0</v>
      </c>
      <c r="G44" s="11">
        <f t="shared" si="4"/>
        <v>-995000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199</v>
      </c>
      <c r="F45" s="11">
        <f t="shared" si="5"/>
        <v>1</v>
      </c>
      <c r="G45" s="11">
        <f t="shared" si="4"/>
        <v>5742000000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195</v>
      </c>
      <c r="F46" s="11">
        <f t="shared" si="5"/>
        <v>0</v>
      </c>
      <c r="G46" s="11">
        <f t="shared" si="4"/>
        <v>-39000000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192</v>
      </c>
      <c r="F47" s="11">
        <f t="shared" si="5"/>
        <v>0</v>
      </c>
      <c r="G47" s="11">
        <f t="shared" si="4"/>
        <v>-38400000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191</v>
      </c>
      <c r="F48" s="11">
        <f t="shared" si="5"/>
        <v>0</v>
      </c>
      <c r="G48" s="11">
        <f t="shared" si="4"/>
        <v>-38200000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186</v>
      </c>
      <c r="F49" s="11">
        <f t="shared" si="5"/>
        <v>1</v>
      </c>
      <c r="G49" s="11">
        <f t="shared" si="4"/>
        <v>555000000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186</v>
      </c>
      <c r="F50" s="11">
        <f t="shared" si="5"/>
        <v>1</v>
      </c>
      <c r="G50" s="12">
        <f t="shared" si="4"/>
        <v>555000000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185</v>
      </c>
      <c r="F51" s="11">
        <f t="shared" si="5"/>
        <v>1</v>
      </c>
      <c r="G51" s="11">
        <f t="shared" si="4"/>
        <v>140906648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185</v>
      </c>
      <c r="F52" s="11">
        <f t="shared" si="5"/>
        <v>0</v>
      </c>
      <c r="G52" s="11">
        <f t="shared" si="4"/>
        <v>-37000000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178</v>
      </c>
      <c r="F53" s="11">
        <f t="shared" si="5"/>
        <v>0</v>
      </c>
      <c r="G53" s="11">
        <f t="shared" si="4"/>
        <v>-71289000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169</v>
      </c>
      <c r="F54" s="11">
        <f t="shared" si="5"/>
        <v>0</v>
      </c>
      <c r="G54" s="11">
        <f t="shared" si="4"/>
        <v>-169066924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163</v>
      </c>
      <c r="F55" s="11">
        <f t="shared" si="5"/>
        <v>0</v>
      </c>
      <c r="G55" s="11">
        <f t="shared" si="4"/>
        <v>-6520000000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154</v>
      </c>
      <c r="F56" s="11">
        <f t="shared" si="5"/>
        <v>1</v>
      </c>
      <c r="G56" s="11">
        <f t="shared" si="4"/>
        <v>132444756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127</v>
      </c>
      <c r="F57" s="11">
        <f t="shared" si="5"/>
        <v>0</v>
      </c>
      <c r="G57" s="11">
        <f t="shared" si="4"/>
        <v>-6375400000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126</v>
      </c>
      <c r="F58" s="11">
        <f t="shared" si="5"/>
        <v>0</v>
      </c>
      <c r="G58" s="11">
        <f t="shared" si="4"/>
        <v>-1537263000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123</v>
      </c>
      <c r="F59" s="11">
        <f t="shared" si="5"/>
        <v>1</v>
      </c>
      <c r="G59" s="11">
        <f t="shared" si="4"/>
        <v>65258532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122</v>
      </c>
      <c r="F60" s="11">
        <f t="shared" si="5"/>
        <v>0</v>
      </c>
      <c r="G60" s="11">
        <f t="shared" si="4"/>
        <v>-41236000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120</v>
      </c>
      <c r="F61" s="11">
        <f t="shared" si="5"/>
        <v>0</v>
      </c>
      <c r="G61" s="11">
        <f t="shared" si="4"/>
        <v>-18000000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116</v>
      </c>
      <c r="F62" s="11">
        <f t="shared" si="5"/>
        <v>0</v>
      </c>
      <c r="G62" s="11">
        <f t="shared" si="4"/>
        <v>-11600000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112</v>
      </c>
      <c r="F63" s="11">
        <f t="shared" si="5"/>
        <v>0</v>
      </c>
      <c r="G63" s="11">
        <f t="shared" si="4"/>
        <v>-22400000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112</v>
      </c>
      <c r="F64" s="11">
        <f t="shared" si="5"/>
        <v>0</v>
      </c>
      <c r="G64" s="11">
        <f t="shared" si="4"/>
        <v>-9744000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108</v>
      </c>
      <c r="F65" s="11">
        <f t="shared" si="5"/>
        <v>0</v>
      </c>
      <c r="G65" s="11">
        <f t="shared" si="4"/>
        <v>-2966760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107</v>
      </c>
      <c r="F66" s="11">
        <f t="shared" si="5"/>
        <v>0</v>
      </c>
      <c r="G66" s="11">
        <f t="shared" si="4"/>
        <v>-35738000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102</v>
      </c>
      <c r="F67" s="11">
        <f t="shared" si="5"/>
        <v>0</v>
      </c>
      <c r="G67" s="11">
        <f t="shared" si="4"/>
        <v>-2040000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101</v>
      </c>
      <c r="F68" s="11">
        <f t="shared" si="5"/>
        <v>0</v>
      </c>
      <c r="G68" s="11">
        <f t="shared" si="4"/>
        <v>-30350500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101</v>
      </c>
      <c r="F69" s="11">
        <f t="shared" si="5"/>
        <v>0</v>
      </c>
      <c r="G69" s="11">
        <f t="shared" si="4"/>
        <v>-10100000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96</v>
      </c>
      <c r="F70" s="11">
        <f t="shared" si="5"/>
        <v>0</v>
      </c>
      <c r="G70" s="11">
        <f t="shared" si="4"/>
        <v>-19200000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92</v>
      </c>
      <c r="F71" s="11">
        <f t="shared" si="5"/>
        <v>1</v>
      </c>
      <c r="G71" s="11">
        <f t="shared" si="4"/>
        <v>1400399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92</v>
      </c>
      <c r="F72" s="11">
        <f t="shared" si="5"/>
        <v>1</v>
      </c>
      <c r="G72" s="11">
        <f t="shared" si="4"/>
        <v>364000000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92</v>
      </c>
      <c r="F73" s="11">
        <f t="shared" si="5"/>
        <v>1</v>
      </c>
      <c r="G73" s="11">
        <f t="shared" si="4"/>
        <v>236600000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92</v>
      </c>
      <c r="F74" s="11">
        <f t="shared" si="5"/>
        <v>1</v>
      </c>
      <c r="G74" s="11">
        <f t="shared" si="4"/>
        <v>273000000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89</v>
      </c>
      <c r="F75" s="11">
        <f t="shared" si="5"/>
        <v>0</v>
      </c>
      <c r="G75" s="11">
        <f t="shared" si="4"/>
        <v>-17800000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86</v>
      </c>
      <c r="F76" s="11">
        <f t="shared" si="5"/>
        <v>0</v>
      </c>
      <c r="G76" s="11">
        <f t="shared" si="4"/>
        <v>-172060200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86</v>
      </c>
      <c r="F77" s="11">
        <f t="shared" si="5"/>
        <v>0</v>
      </c>
      <c r="G77" s="11">
        <f t="shared" si="4"/>
        <v>-17200000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82</v>
      </c>
      <c r="F78" s="11">
        <f t="shared" si="5"/>
        <v>1</v>
      </c>
      <c r="G78" s="11">
        <f t="shared" si="4"/>
        <v>162000000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74</v>
      </c>
      <c r="F79" s="11">
        <f t="shared" si="5"/>
        <v>0</v>
      </c>
      <c r="G79" s="11">
        <f t="shared" si="4"/>
        <v>-74037000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74</v>
      </c>
      <c r="F80" s="11">
        <f t="shared" si="5"/>
        <v>0</v>
      </c>
      <c r="G80" s="11">
        <f t="shared" si="4"/>
        <v>-10504300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71</v>
      </c>
      <c r="F81" s="11">
        <f t="shared" si="5"/>
        <v>0</v>
      </c>
      <c r="G81" s="11">
        <f t="shared" si="4"/>
        <v>-63935500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61</v>
      </c>
      <c r="F82" s="11">
        <f t="shared" si="5"/>
        <v>1</v>
      </c>
      <c r="G82" s="11">
        <f t="shared" si="4"/>
        <v>4875060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39</v>
      </c>
      <c r="F83" s="11">
        <f t="shared" si="5"/>
        <v>1</v>
      </c>
      <c r="G83" s="11">
        <f t="shared" si="4"/>
        <v>1900000000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38</v>
      </c>
      <c r="F84" s="11">
        <f t="shared" si="5"/>
        <v>1</v>
      </c>
      <c r="G84" s="11">
        <f t="shared" si="4"/>
        <v>1110000000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38</v>
      </c>
      <c r="F85" s="11">
        <f t="shared" si="5"/>
        <v>0</v>
      </c>
      <c r="G85" s="11">
        <f t="shared" si="4"/>
        <v>-2755000000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37</v>
      </c>
      <c r="F86" s="11">
        <f t="shared" si="5"/>
        <v>0</v>
      </c>
      <c r="G86" s="11">
        <f t="shared" si="4"/>
        <v>-10397000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32</v>
      </c>
      <c r="F87" s="11">
        <f t="shared" si="5"/>
        <v>1</v>
      </c>
      <c r="G87" s="11">
        <f t="shared" si="4"/>
        <v>77500000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31</v>
      </c>
      <c r="F88" s="11">
        <f t="shared" si="5"/>
        <v>1</v>
      </c>
      <c r="G88" s="11">
        <f t="shared" si="4"/>
        <v>2350200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25</v>
      </c>
      <c r="E89" s="11">
        <f t="shared" si="6"/>
        <v>26</v>
      </c>
      <c r="F89" s="11">
        <f t="shared" si="5"/>
        <v>1</v>
      </c>
      <c r="G89" s="11">
        <f t="shared" si="4"/>
        <v>375000000</v>
      </c>
    </row>
    <row r="90" spans="1:7" x14ac:dyDescent="0.25">
      <c r="A90" s="11" t="s">
        <v>653</v>
      </c>
      <c r="B90" s="38">
        <v>244846</v>
      </c>
      <c r="C90" s="11" t="s">
        <v>813</v>
      </c>
      <c r="D90" s="11">
        <v>1</v>
      </c>
      <c r="E90" s="11">
        <f t="shared" si="6"/>
        <v>1</v>
      </c>
      <c r="F90" s="11">
        <f t="shared" si="5"/>
        <v>1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15907328295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44433877.918994412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pane ySplit="1" topLeftCell="A144" activePane="bottomLeft" state="frozen"/>
      <selection pane="bottomLeft" activeCell="G165" sqref="G1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540</v>
      </c>
      <c r="E2" s="11">
        <f>IF(B2&gt;0,1,0)</f>
        <v>1</v>
      </c>
      <c r="F2" s="11">
        <f>B2*(D2-E2)</f>
        <v>52121300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538</v>
      </c>
      <c r="E3" s="11">
        <f t="shared" ref="E3:E66" si="1">IF(B3&gt;0,1,0)</f>
        <v>1</v>
      </c>
      <c r="F3" s="11">
        <f t="shared" ref="F3:F66" si="2">B3*(D3-E3)</f>
        <v>1611000000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535</v>
      </c>
      <c r="E4" s="11">
        <f t="shared" si="1"/>
        <v>0</v>
      </c>
      <c r="F4" s="11">
        <f t="shared" si="2"/>
        <v>-107000000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533</v>
      </c>
      <c r="E5" s="11">
        <f t="shared" si="1"/>
        <v>0</v>
      </c>
      <c r="F5" s="11">
        <f t="shared" si="2"/>
        <v>-53300000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532</v>
      </c>
      <c r="E6" s="11">
        <f t="shared" si="1"/>
        <v>0</v>
      </c>
      <c r="F6" s="11">
        <f t="shared" si="2"/>
        <v>-29260000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531</v>
      </c>
      <c r="E7" s="11">
        <f t="shared" si="1"/>
        <v>0</v>
      </c>
      <c r="F7" s="11">
        <f t="shared" si="2"/>
        <v>-106200000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527</v>
      </c>
      <c r="E8" s="11">
        <f t="shared" si="1"/>
        <v>0</v>
      </c>
      <c r="F8" s="11">
        <f t="shared" si="2"/>
        <v>-105400000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517</v>
      </c>
      <c r="E9" s="11">
        <f t="shared" si="1"/>
        <v>0</v>
      </c>
      <c r="F9" s="11">
        <f t="shared" si="2"/>
        <v>-491408500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516</v>
      </c>
      <c r="E10" s="11">
        <f t="shared" si="1"/>
        <v>1</v>
      </c>
      <c r="F10" s="11">
        <f t="shared" si="2"/>
        <v>1030000000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514</v>
      </c>
      <c r="E11" s="11">
        <f t="shared" si="1"/>
        <v>0</v>
      </c>
      <c r="F11" s="11">
        <f t="shared" si="2"/>
        <v>-547410000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511</v>
      </c>
      <c r="E12" s="11">
        <f t="shared" si="1"/>
        <v>0</v>
      </c>
      <c r="F12" s="11">
        <f t="shared" si="2"/>
        <v>-22995000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510</v>
      </c>
      <c r="E13" s="11">
        <f t="shared" si="1"/>
        <v>0</v>
      </c>
      <c r="F13" s="11">
        <f t="shared" si="2"/>
        <v>-1020357000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506</v>
      </c>
      <c r="E14" s="11">
        <f t="shared" si="1"/>
        <v>0</v>
      </c>
      <c r="F14" s="11">
        <f t="shared" si="2"/>
        <v>-101200000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504</v>
      </c>
      <c r="E15" s="11">
        <f t="shared" si="1"/>
        <v>1</v>
      </c>
      <c r="F15" s="11">
        <f t="shared" si="2"/>
        <v>1006000000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504</v>
      </c>
      <c r="E16" s="11">
        <f t="shared" si="1"/>
        <v>1</v>
      </c>
      <c r="F16" s="11">
        <f t="shared" si="2"/>
        <v>1006000000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504</v>
      </c>
      <c r="E17" s="11">
        <f t="shared" si="1"/>
        <v>1</v>
      </c>
      <c r="F17" s="11">
        <f t="shared" si="2"/>
        <v>603600000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504</v>
      </c>
      <c r="E18" s="11">
        <f t="shared" si="1"/>
        <v>1</v>
      </c>
      <c r="F18" s="11">
        <f t="shared" si="2"/>
        <v>503000000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503</v>
      </c>
      <c r="E19" s="11">
        <f t="shared" si="1"/>
        <v>1</v>
      </c>
      <c r="F19" s="11">
        <f t="shared" si="2"/>
        <v>1506000000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503</v>
      </c>
      <c r="E20" s="11">
        <f t="shared" si="1"/>
        <v>0</v>
      </c>
      <c r="F20" s="11">
        <f t="shared" si="2"/>
        <v>-217648100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503</v>
      </c>
      <c r="E21" s="11">
        <f t="shared" si="1"/>
        <v>0</v>
      </c>
      <c r="F21" s="11">
        <f t="shared" si="2"/>
        <v>-217648100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503</v>
      </c>
      <c r="E22" s="11">
        <f t="shared" si="1"/>
        <v>0</v>
      </c>
      <c r="F22" s="11">
        <f t="shared" si="2"/>
        <v>-217648100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503</v>
      </c>
      <c r="E23" s="11">
        <f t="shared" si="1"/>
        <v>0</v>
      </c>
      <c r="F23" s="11">
        <f t="shared" si="2"/>
        <v>-217648100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503</v>
      </c>
      <c r="E24" s="11">
        <f t="shared" si="1"/>
        <v>0</v>
      </c>
      <c r="F24" s="11">
        <f t="shared" si="2"/>
        <v>-217648100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503</v>
      </c>
      <c r="E25" s="11">
        <f t="shared" si="1"/>
        <v>0</v>
      </c>
      <c r="F25" s="11">
        <f t="shared" si="2"/>
        <v>-100600000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502</v>
      </c>
      <c r="E26" s="11">
        <f t="shared" si="1"/>
        <v>1</v>
      </c>
      <c r="F26" s="11">
        <f t="shared" si="2"/>
        <v>1503000000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500</v>
      </c>
      <c r="E27" s="11">
        <f t="shared" si="1"/>
        <v>0</v>
      </c>
      <c r="F27" s="11">
        <f t="shared" si="2"/>
        <v>-100000000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499</v>
      </c>
      <c r="E28" s="11">
        <f t="shared" si="1"/>
        <v>1</v>
      </c>
      <c r="F28" s="11">
        <f t="shared" si="2"/>
        <v>996000000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498</v>
      </c>
      <c r="E29" s="11">
        <f t="shared" si="1"/>
        <v>0</v>
      </c>
      <c r="F29" s="11">
        <f t="shared" si="2"/>
        <v>-3486398400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497</v>
      </c>
      <c r="E30" s="11">
        <f t="shared" si="1"/>
        <v>0</v>
      </c>
      <c r="F30" s="11">
        <f t="shared" si="2"/>
        <v>-1491447300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496</v>
      </c>
      <c r="E31" s="11">
        <f t="shared" si="1"/>
        <v>0</v>
      </c>
      <c r="F31" s="11">
        <f t="shared" si="2"/>
        <v>-841166400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493</v>
      </c>
      <c r="E32" s="11">
        <f t="shared" si="1"/>
        <v>1</v>
      </c>
      <c r="F32" s="11">
        <f t="shared" si="2"/>
        <v>489195600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487</v>
      </c>
      <c r="E33" s="11">
        <f t="shared" si="1"/>
        <v>1</v>
      </c>
      <c r="F33" s="11">
        <f t="shared" si="2"/>
        <v>17054226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486</v>
      </c>
      <c r="E34" s="11">
        <f t="shared" si="1"/>
        <v>0</v>
      </c>
      <c r="F34" s="11">
        <f t="shared" si="2"/>
        <v>-413100000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478</v>
      </c>
      <c r="E35" s="11">
        <f t="shared" si="1"/>
        <v>0</v>
      </c>
      <c r="F35" s="11">
        <f t="shared" si="2"/>
        <v>-91059000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477</v>
      </c>
      <c r="E36" s="11">
        <f t="shared" si="1"/>
        <v>1</v>
      </c>
      <c r="F36" s="11">
        <f t="shared" si="2"/>
        <v>95200000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477</v>
      </c>
      <c r="E37" s="11">
        <f t="shared" si="1"/>
        <v>0</v>
      </c>
      <c r="F37" s="11">
        <f t="shared" si="2"/>
        <v>-95400000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455</v>
      </c>
      <c r="E38" s="11">
        <f t="shared" si="1"/>
        <v>1</v>
      </c>
      <c r="F38" s="11">
        <f t="shared" si="2"/>
        <v>136565924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454</v>
      </c>
      <c r="E39" s="11">
        <f t="shared" si="1"/>
        <v>0</v>
      </c>
      <c r="F39" s="11">
        <f t="shared" si="2"/>
        <v>-43130000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454</v>
      </c>
      <c r="E40" s="11">
        <f t="shared" si="1"/>
        <v>0</v>
      </c>
      <c r="F40" s="11">
        <f t="shared" si="2"/>
        <v>-39998762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449</v>
      </c>
      <c r="E41" s="11">
        <f t="shared" si="1"/>
        <v>0</v>
      </c>
      <c r="F41" s="11">
        <f t="shared" si="2"/>
        <v>-53880000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427</v>
      </c>
      <c r="E42" s="11">
        <f t="shared" si="1"/>
        <v>1</v>
      </c>
      <c r="F42" s="11">
        <f t="shared" si="2"/>
        <v>426086904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423</v>
      </c>
      <c r="E43" s="11">
        <f t="shared" si="1"/>
        <v>0</v>
      </c>
      <c r="F43" s="11">
        <f t="shared" si="2"/>
        <v>-33840000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419</v>
      </c>
      <c r="E44" s="11">
        <f t="shared" si="1"/>
        <v>0</v>
      </c>
      <c r="F44" s="11">
        <f t="shared" si="2"/>
        <v>-88421151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418</v>
      </c>
      <c r="E45" s="11">
        <f t="shared" si="1"/>
        <v>0</v>
      </c>
      <c r="F45" s="11">
        <f t="shared" si="2"/>
        <v>-83600000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417</v>
      </c>
      <c r="E46" s="11">
        <f t="shared" si="1"/>
        <v>0</v>
      </c>
      <c r="F46" s="11">
        <f t="shared" si="2"/>
        <v>-39615000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415</v>
      </c>
      <c r="E47" s="11">
        <f t="shared" si="1"/>
        <v>0</v>
      </c>
      <c r="F47" s="11">
        <f t="shared" si="2"/>
        <v>-18675000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415</v>
      </c>
      <c r="E48" s="11">
        <f t="shared" si="1"/>
        <v>0</v>
      </c>
      <c r="F48" s="11">
        <f t="shared" si="2"/>
        <v>-26634700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412</v>
      </c>
      <c r="E49" s="11">
        <f t="shared" si="1"/>
        <v>0</v>
      </c>
      <c r="F49" s="11">
        <f t="shared" si="2"/>
        <v>-11323408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411</v>
      </c>
      <c r="E50" s="11">
        <f t="shared" si="1"/>
        <v>0</v>
      </c>
      <c r="F50" s="11">
        <f t="shared" si="2"/>
        <v>-57951000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411</v>
      </c>
      <c r="E51" s="11">
        <f t="shared" si="1"/>
        <v>0</v>
      </c>
      <c r="F51" s="11">
        <f t="shared" si="2"/>
        <v>-10992606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410</v>
      </c>
      <c r="E52" s="11">
        <f t="shared" si="1"/>
        <v>0</v>
      </c>
      <c r="F52" s="11">
        <f t="shared" si="2"/>
        <v>-21853000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409</v>
      </c>
      <c r="E53" s="11">
        <f t="shared" si="1"/>
        <v>1</v>
      </c>
      <c r="F53" s="11">
        <f t="shared" si="2"/>
        <v>408000000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403</v>
      </c>
      <c r="E54" s="11">
        <f t="shared" si="1"/>
        <v>0</v>
      </c>
      <c r="F54" s="11">
        <f t="shared" si="2"/>
        <v>-8463000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402</v>
      </c>
      <c r="E55" s="11">
        <f t="shared" si="1"/>
        <v>0</v>
      </c>
      <c r="F55" s="11">
        <f t="shared" si="2"/>
        <v>-394161000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402</v>
      </c>
      <c r="E56" s="11">
        <f t="shared" si="1"/>
        <v>0</v>
      </c>
      <c r="F56" s="11">
        <f t="shared" si="2"/>
        <v>-18090000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389</v>
      </c>
      <c r="E57" s="11">
        <f t="shared" si="1"/>
        <v>1</v>
      </c>
      <c r="F57" s="11">
        <f t="shared" si="2"/>
        <v>1166013332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389</v>
      </c>
      <c r="E58" s="11">
        <f t="shared" si="1"/>
        <v>1</v>
      </c>
      <c r="F58" s="11">
        <f t="shared" si="2"/>
        <v>776000000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388</v>
      </c>
      <c r="E59" s="11">
        <f t="shared" si="1"/>
        <v>1</v>
      </c>
      <c r="F59" s="11">
        <f t="shared" si="2"/>
        <v>774000000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388</v>
      </c>
      <c r="E60" s="11">
        <f t="shared" si="1"/>
        <v>0</v>
      </c>
      <c r="F60" s="11">
        <f t="shared" si="2"/>
        <v>-2716582000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364</v>
      </c>
      <c r="E61" s="11">
        <f t="shared" si="1"/>
        <v>1</v>
      </c>
      <c r="F61" s="11">
        <f t="shared" si="2"/>
        <v>1089000000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363</v>
      </c>
      <c r="E62" s="11">
        <f t="shared" si="1"/>
        <v>0</v>
      </c>
      <c r="F62" s="11">
        <f t="shared" si="2"/>
        <v>-9840567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363</v>
      </c>
      <c r="E63" s="11">
        <f t="shared" si="1"/>
        <v>0</v>
      </c>
      <c r="F63" s="11">
        <f t="shared" si="2"/>
        <v>-11975007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363</v>
      </c>
      <c r="E64" s="11">
        <f t="shared" si="1"/>
        <v>1</v>
      </c>
      <c r="F64" s="11">
        <f t="shared" si="2"/>
        <v>1086000000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363</v>
      </c>
      <c r="E65" s="11">
        <f t="shared" si="1"/>
        <v>1</v>
      </c>
      <c r="F65" s="11">
        <f t="shared" si="2"/>
        <v>1075140000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363</v>
      </c>
      <c r="E66" s="11">
        <f t="shared" si="1"/>
        <v>1</v>
      </c>
      <c r="F66" s="11">
        <f t="shared" si="2"/>
        <v>362000000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363</v>
      </c>
      <c r="E67" s="11">
        <f t="shared" ref="E67:E130" si="4">IF(B67&gt;0,1,0)</f>
        <v>1</v>
      </c>
      <c r="F67" s="11">
        <f t="shared" ref="F67:F170" si="5">B67*(D67-E67)</f>
        <v>10860000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362</v>
      </c>
      <c r="E68" s="11">
        <f t="shared" si="4"/>
        <v>1</v>
      </c>
      <c r="F68" s="11">
        <f t="shared" si="5"/>
        <v>10830000000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361</v>
      </c>
      <c r="E69" s="11">
        <f t="shared" si="4"/>
        <v>0</v>
      </c>
      <c r="F69" s="11">
        <f t="shared" si="5"/>
        <v>-72200000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361</v>
      </c>
      <c r="E70" s="11">
        <f t="shared" si="4"/>
        <v>1</v>
      </c>
      <c r="F70" s="11">
        <f t="shared" si="5"/>
        <v>504000000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361</v>
      </c>
      <c r="E71" s="11">
        <f t="shared" si="4"/>
        <v>1</v>
      </c>
      <c r="F71" s="11">
        <f t="shared" si="5"/>
        <v>936000000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361</v>
      </c>
      <c r="E72" s="11">
        <f t="shared" si="4"/>
        <v>0</v>
      </c>
      <c r="F72" s="11">
        <f t="shared" si="5"/>
        <v>-361000000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359</v>
      </c>
      <c r="E73" s="11">
        <f t="shared" si="4"/>
        <v>1</v>
      </c>
      <c r="F73" s="11">
        <f t="shared" si="5"/>
        <v>5370000000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354</v>
      </c>
      <c r="E74" s="11">
        <f t="shared" si="4"/>
        <v>0</v>
      </c>
      <c r="F74" s="11">
        <f t="shared" si="5"/>
        <v>-5311486800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352</v>
      </c>
      <c r="E75" s="11">
        <f t="shared" si="4"/>
        <v>0</v>
      </c>
      <c r="F75" s="11">
        <f t="shared" si="5"/>
        <v>-1056000000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352</v>
      </c>
      <c r="E76" s="11">
        <f t="shared" si="4"/>
        <v>0</v>
      </c>
      <c r="F76" s="11">
        <f t="shared" si="5"/>
        <v>-70400000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352</v>
      </c>
      <c r="E77" s="11">
        <f t="shared" si="4"/>
        <v>0</v>
      </c>
      <c r="F77" s="11">
        <f t="shared" si="5"/>
        <v>-4225056000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348</v>
      </c>
      <c r="E78" s="11">
        <f t="shared" si="4"/>
        <v>0</v>
      </c>
      <c r="F78" s="11">
        <f t="shared" si="5"/>
        <v>-1044313200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343</v>
      </c>
      <c r="E79" s="11">
        <f t="shared" si="4"/>
        <v>1</v>
      </c>
      <c r="F79" s="11">
        <f t="shared" si="5"/>
        <v>7866000000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338</v>
      </c>
      <c r="E80" s="11">
        <f t="shared" si="4"/>
        <v>0</v>
      </c>
      <c r="F80" s="11">
        <f t="shared" si="5"/>
        <v>-202969000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338</v>
      </c>
      <c r="E81" s="11">
        <f t="shared" si="4"/>
        <v>0</v>
      </c>
      <c r="F81" s="11">
        <f t="shared" si="5"/>
        <v>-67600000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337</v>
      </c>
      <c r="E82" s="11">
        <f t="shared" si="4"/>
        <v>1</v>
      </c>
      <c r="F82" s="11">
        <f t="shared" si="5"/>
        <v>95162256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337</v>
      </c>
      <c r="E83" s="11">
        <f t="shared" si="4"/>
        <v>0</v>
      </c>
      <c r="F83" s="11">
        <f t="shared" si="5"/>
        <v>-67400000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335</v>
      </c>
      <c r="E84" s="11">
        <f t="shared" si="4"/>
        <v>1</v>
      </c>
      <c r="F84" s="11">
        <f t="shared" si="5"/>
        <v>668000000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332</v>
      </c>
      <c r="E85" s="11">
        <f t="shared" si="4"/>
        <v>0</v>
      </c>
      <c r="F85" s="11">
        <f t="shared" si="5"/>
        <v>-66400000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326</v>
      </c>
      <c r="E86" s="11">
        <f t="shared" si="4"/>
        <v>0</v>
      </c>
      <c r="F86" s="11">
        <f t="shared" si="5"/>
        <v>-65200000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324</v>
      </c>
      <c r="E87" s="11">
        <f t="shared" si="4"/>
        <v>0</v>
      </c>
      <c r="F87" s="11">
        <f t="shared" si="5"/>
        <v>-429300000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309</v>
      </c>
      <c r="E88" s="11">
        <f t="shared" si="4"/>
        <v>0</v>
      </c>
      <c r="F88" s="11">
        <f t="shared" si="5"/>
        <v>-154500000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309</v>
      </c>
      <c r="E89" s="11">
        <f t="shared" si="4"/>
        <v>0</v>
      </c>
      <c r="F89" s="11">
        <f t="shared" si="5"/>
        <v>-37080000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307</v>
      </c>
      <c r="E90" s="11">
        <f t="shared" si="4"/>
        <v>1</v>
      </c>
      <c r="F90" s="11">
        <f t="shared" si="5"/>
        <v>131030730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304</v>
      </c>
      <c r="E91" s="11">
        <f t="shared" si="4"/>
        <v>0</v>
      </c>
      <c r="F91" s="11">
        <f t="shared" si="5"/>
        <v>-912608000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302</v>
      </c>
      <c r="E92" s="11">
        <f t="shared" si="4"/>
        <v>0</v>
      </c>
      <c r="F92" s="11">
        <f t="shared" si="5"/>
        <v>-61910000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302</v>
      </c>
      <c r="E93" s="11">
        <f t="shared" si="4"/>
        <v>0</v>
      </c>
      <c r="F93" s="11">
        <f t="shared" si="5"/>
        <v>-105851000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291</v>
      </c>
      <c r="E94" s="11">
        <f t="shared" si="4"/>
        <v>1</v>
      </c>
      <c r="F94" s="11">
        <f t="shared" si="5"/>
        <v>290000000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286</v>
      </c>
      <c r="E95" s="11">
        <f t="shared" si="4"/>
        <v>1</v>
      </c>
      <c r="F95" s="11">
        <f t="shared" si="5"/>
        <v>2565000000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284</v>
      </c>
      <c r="E96" s="11">
        <f t="shared" si="4"/>
        <v>0</v>
      </c>
      <c r="F96" s="11">
        <f t="shared" si="5"/>
        <v>-7384000000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284</v>
      </c>
      <c r="E97" s="11">
        <f t="shared" si="4"/>
        <v>0</v>
      </c>
      <c r="F97" s="11">
        <f t="shared" si="5"/>
        <v>-7384000000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284</v>
      </c>
      <c r="E98" s="11">
        <f t="shared" si="4"/>
        <v>1</v>
      </c>
      <c r="F98" s="11">
        <f t="shared" si="5"/>
        <v>7358000000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284</v>
      </c>
      <c r="E99" s="11">
        <f t="shared" si="4"/>
        <v>0</v>
      </c>
      <c r="F99" s="11">
        <f t="shared" si="5"/>
        <v>-56800000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282</v>
      </c>
      <c r="E100" s="11">
        <f t="shared" si="4"/>
        <v>1</v>
      </c>
      <c r="F100" s="11">
        <f t="shared" si="5"/>
        <v>8205200000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277</v>
      </c>
      <c r="E101" s="11">
        <f t="shared" si="4"/>
        <v>1</v>
      </c>
      <c r="F101" s="11">
        <f t="shared" si="5"/>
        <v>110384820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276</v>
      </c>
      <c r="E102" s="11">
        <f t="shared" si="4"/>
        <v>1</v>
      </c>
      <c r="F102" s="11">
        <f t="shared" si="5"/>
        <v>550000000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275</v>
      </c>
      <c r="E103" s="11">
        <f t="shared" si="4"/>
        <v>1</v>
      </c>
      <c r="F103" s="11">
        <f t="shared" si="5"/>
        <v>2055000000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275</v>
      </c>
      <c r="E104" s="11">
        <f t="shared" si="4"/>
        <v>0</v>
      </c>
      <c r="F104" s="11">
        <f t="shared" si="5"/>
        <v>-18150000000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275</v>
      </c>
      <c r="E105" s="11">
        <f t="shared" si="4"/>
        <v>0</v>
      </c>
      <c r="F105" s="11">
        <f t="shared" si="5"/>
        <v>-39875000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273</v>
      </c>
      <c r="E106" s="11">
        <f t="shared" si="4"/>
        <v>1</v>
      </c>
      <c r="F106" s="11">
        <f t="shared" si="5"/>
        <v>1632000000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271</v>
      </c>
      <c r="E107" s="11">
        <f t="shared" si="4"/>
        <v>0</v>
      </c>
      <c r="F107" s="11">
        <f t="shared" si="5"/>
        <v>-1627598900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268</v>
      </c>
      <c r="E108" s="11">
        <f t="shared" si="4"/>
        <v>1</v>
      </c>
      <c r="F108" s="11">
        <f t="shared" si="5"/>
        <v>1602000000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256</v>
      </c>
      <c r="E109" s="11">
        <f t="shared" si="4"/>
        <v>0</v>
      </c>
      <c r="F109" s="11">
        <f t="shared" si="5"/>
        <v>-30720000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255</v>
      </c>
      <c r="E110" s="11">
        <f t="shared" si="4"/>
        <v>1</v>
      </c>
      <c r="F110" s="11">
        <f t="shared" si="5"/>
        <v>1016000000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254</v>
      </c>
      <c r="E111" s="11">
        <f t="shared" si="4"/>
        <v>1</v>
      </c>
      <c r="F111" s="11">
        <f t="shared" si="5"/>
        <v>708400000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250</v>
      </c>
      <c r="E112" s="11">
        <f t="shared" si="4"/>
        <v>0</v>
      </c>
      <c r="F112" s="11">
        <f t="shared" si="5"/>
        <v>-50000000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249</v>
      </c>
      <c r="E113" s="11">
        <f t="shared" si="4"/>
        <v>1</v>
      </c>
      <c r="F113" s="11">
        <f t="shared" si="5"/>
        <v>17932880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232</v>
      </c>
      <c r="E114" s="11">
        <f t="shared" si="4"/>
        <v>0</v>
      </c>
      <c r="F114" s="11">
        <f t="shared" si="5"/>
        <v>-46400000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231</v>
      </c>
      <c r="E115" s="11">
        <f t="shared" si="4"/>
        <v>0</v>
      </c>
      <c r="F115" s="23">
        <f t="shared" si="5"/>
        <v>-2541000000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231</v>
      </c>
      <c r="E116" s="11">
        <f t="shared" si="4"/>
        <v>0</v>
      </c>
      <c r="F116" s="11">
        <f t="shared" si="5"/>
        <v>-46200000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229</v>
      </c>
      <c r="E117" s="11">
        <f t="shared" si="4"/>
        <v>0</v>
      </c>
      <c r="F117" s="11">
        <f t="shared" si="5"/>
        <v>-103164500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229</v>
      </c>
      <c r="E118" s="11">
        <f t="shared" si="4"/>
        <v>0</v>
      </c>
      <c r="F118" s="11">
        <f t="shared" si="5"/>
        <v>-45800000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223</v>
      </c>
      <c r="E119" s="11">
        <f t="shared" si="4"/>
        <v>0</v>
      </c>
      <c r="F119" s="11">
        <f t="shared" si="5"/>
        <v>-34464650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223</v>
      </c>
      <c r="E120" s="11">
        <f t="shared" si="4"/>
        <v>0</v>
      </c>
      <c r="F120" s="11">
        <f t="shared" si="5"/>
        <v>-71360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222</v>
      </c>
      <c r="E121" s="11">
        <f t="shared" si="4"/>
        <v>0</v>
      </c>
      <c r="F121" s="11">
        <f t="shared" si="5"/>
        <v>-95904000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216</v>
      </c>
      <c r="E122" s="11">
        <f t="shared" si="4"/>
        <v>1</v>
      </c>
      <c r="F122" s="11">
        <f t="shared" si="5"/>
        <v>15919245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195</v>
      </c>
      <c r="E123" s="11">
        <f t="shared" si="4"/>
        <v>0</v>
      </c>
      <c r="F123" s="11">
        <f t="shared" si="5"/>
        <v>-10140000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154</v>
      </c>
      <c r="E124" s="11">
        <f t="shared" si="4"/>
        <v>1</v>
      </c>
      <c r="F124" s="11">
        <f t="shared" si="5"/>
        <v>181611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153</v>
      </c>
      <c r="E125" s="11">
        <f t="shared" si="4"/>
        <v>1</v>
      </c>
      <c r="F125" s="11">
        <f t="shared" si="5"/>
        <v>364800000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151</v>
      </c>
      <c r="E126" s="11">
        <f t="shared" si="4"/>
        <v>1</v>
      </c>
      <c r="F126" s="11">
        <f t="shared" si="5"/>
        <v>201420000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151</v>
      </c>
      <c r="E127" s="11">
        <f t="shared" si="4"/>
        <v>1</v>
      </c>
      <c r="F127" s="11">
        <f t="shared" si="5"/>
        <v>201420000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139</v>
      </c>
      <c r="E128" s="11">
        <f t="shared" si="4"/>
        <v>0</v>
      </c>
      <c r="F128" s="11">
        <f t="shared" si="5"/>
        <v>-27800000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137</v>
      </c>
      <c r="E129" s="11">
        <f t="shared" si="4"/>
        <v>0</v>
      </c>
      <c r="F129" s="11">
        <f>B129*(D129-E129)</f>
        <v>-2139666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136</v>
      </c>
      <c r="E130" s="11">
        <f t="shared" si="4"/>
        <v>0</v>
      </c>
      <c r="F130" s="11">
        <f t="shared" si="5"/>
        <v>-27200000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135</v>
      </c>
      <c r="E131" s="11">
        <f t="shared" ref="E131:E171" si="7">IF(B131&gt;0,1,0)</f>
        <v>0</v>
      </c>
      <c r="F131" s="11">
        <f t="shared" si="5"/>
        <v>-27000000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134</v>
      </c>
      <c r="E132" s="11">
        <f t="shared" si="7"/>
        <v>0</v>
      </c>
      <c r="F132" s="11">
        <f t="shared" si="5"/>
        <v>-52260000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134</v>
      </c>
      <c r="E133" s="11">
        <f t="shared" si="7"/>
        <v>0</v>
      </c>
      <c r="F133" s="11">
        <f t="shared" si="5"/>
        <v>-3283000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133</v>
      </c>
      <c r="E134" s="11">
        <f t="shared" si="7"/>
        <v>0</v>
      </c>
      <c r="F134" s="11">
        <f t="shared" si="5"/>
        <v>-12635000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129</v>
      </c>
      <c r="E135" s="11">
        <f t="shared" si="7"/>
        <v>0</v>
      </c>
      <c r="F135" s="11">
        <f t="shared" si="5"/>
        <v>-25800000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127</v>
      </c>
      <c r="E136" s="11">
        <f t="shared" si="7"/>
        <v>1</v>
      </c>
      <c r="F136" s="11">
        <f t="shared" si="5"/>
        <v>6300000000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126</v>
      </c>
      <c r="E137" s="11">
        <f t="shared" si="7"/>
        <v>1</v>
      </c>
      <c r="F137" s="11">
        <f t="shared" si="5"/>
        <v>1500000000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124</v>
      </c>
      <c r="E138" s="11">
        <f t="shared" si="7"/>
        <v>1</v>
      </c>
      <c r="F138" s="11">
        <f t="shared" si="5"/>
        <v>246000000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123</v>
      </c>
      <c r="E139" s="11">
        <f t="shared" si="7"/>
        <v>1</v>
      </c>
      <c r="F139" s="11">
        <f t="shared" si="5"/>
        <v>10679636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110</v>
      </c>
      <c r="E140" s="11">
        <f t="shared" si="7"/>
        <v>0</v>
      </c>
      <c r="F140" s="11">
        <f t="shared" si="5"/>
        <v>-330099000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109</v>
      </c>
      <c r="E141" s="11">
        <f t="shared" si="7"/>
        <v>0</v>
      </c>
      <c r="F141" s="11">
        <f t="shared" si="5"/>
        <v>-327098100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92</v>
      </c>
      <c r="E142" s="11">
        <f t="shared" si="7"/>
        <v>1</v>
      </c>
      <c r="F142" s="11">
        <f t="shared" si="5"/>
        <v>54784275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92</v>
      </c>
      <c r="E143" s="11">
        <f t="shared" si="7"/>
        <v>0</v>
      </c>
      <c r="F143" s="11">
        <f t="shared" si="5"/>
        <v>-4232000000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61</v>
      </c>
      <c r="E144" s="11">
        <f t="shared" si="7"/>
        <v>1</v>
      </c>
      <c r="F144" s="11">
        <f t="shared" si="5"/>
        <v>9246420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60</v>
      </c>
      <c r="E145" s="11">
        <f t="shared" si="7"/>
        <v>1</v>
      </c>
      <c r="F145" s="11">
        <f t="shared" si="5"/>
        <v>177000000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57</v>
      </c>
      <c r="E146" s="11">
        <f t="shared" si="7"/>
        <v>0</v>
      </c>
      <c r="F146" s="11">
        <f t="shared" si="5"/>
        <v>-11400000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52</v>
      </c>
      <c r="E147" s="11">
        <f t="shared" si="7"/>
        <v>0</v>
      </c>
      <c r="F147" s="11">
        <f t="shared" si="5"/>
        <v>-10400000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51</v>
      </c>
      <c r="E148" s="11">
        <f t="shared" si="7"/>
        <v>0</v>
      </c>
      <c r="F148" s="11">
        <f t="shared" si="5"/>
        <v>-10200000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47</v>
      </c>
      <c r="E149" s="11">
        <f t="shared" si="7"/>
        <v>0</v>
      </c>
      <c r="F149" s="11">
        <f t="shared" si="5"/>
        <v>-9400000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46</v>
      </c>
      <c r="E150" s="11">
        <f t="shared" si="7"/>
        <v>1</v>
      </c>
      <c r="F150" s="11">
        <f t="shared" si="5"/>
        <v>1083303000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44</v>
      </c>
      <c r="E151" s="11">
        <f t="shared" si="7"/>
        <v>0</v>
      </c>
      <c r="F151" s="11">
        <f t="shared" si="5"/>
        <v>-8800000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38</v>
      </c>
      <c r="E152" s="11">
        <f t="shared" si="7"/>
        <v>0</v>
      </c>
      <c r="F152" s="11">
        <f t="shared" si="5"/>
        <v>-1140000000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37</v>
      </c>
      <c r="E153" s="11">
        <f t="shared" si="7"/>
        <v>0</v>
      </c>
      <c r="F153" s="11">
        <f t="shared" si="5"/>
        <v>-1924000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37</v>
      </c>
      <c r="E154" s="11">
        <f t="shared" si="7"/>
        <v>0</v>
      </c>
      <c r="F154" s="11">
        <f t="shared" si="5"/>
        <v>-5032000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32</v>
      </c>
      <c r="E155" s="11">
        <f t="shared" si="7"/>
        <v>1</v>
      </c>
      <c r="F155" s="11">
        <f t="shared" si="5"/>
        <v>93000000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31</v>
      </c>
      <c r="E156" s="11">
        <f t="shared" si="7"/>
        <v>1</v>
      </c>
      <c r="F156" s="11">
        <f t="shared" si="5"/>
        <v>5673090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71" si="8">D158+C157</f>
        <v>31</v>
      </c>
      <c r="E157" s="11">
        <f t="shared" si="7"/>
        <v>1</v>
      </c>
      <c r="F157" s="11">
        <f t="shared" si="5"/>
        <v>726831000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0</v>
      </c>
      <c r="D158" s="11">
        <f t="shared" si="8"/>
        <v>23</v>
      </c>
      <c r="E158" s="11">
        <f t="shared" si="7"/>
        <v>1</v>
      </c>
      <c r="F158" s="11">
        <f t="shared" si="5"/>
        <v>534494400</v>
      </c>
      <c r="G158" s="11" t="s">
        <v>783</v>
      </c>
    </row>
    <row r="159" spans="1:11" x14ac:dyDescent="0.25">
      <c r="A159" s="11" t="s">
        <v>789</v>
      </c>
      <c r="B159" s="3">
        <v>-201000</v>
      </c>
      <c r="C159" s="11">
        <v>5</v>
      </c>
      <c r="D159" s="11">
        <f t="shared" si="8"/>
        <v>23</v>
      </c>
      <c r="E159" s="11">
        <f t="shared" si="7"/>
        <v>0</v>
      </c>
      <c r="F159" s="11">
        <f t="shared" si="5"/>
        <v>-4623000</v>
      </c>
      <c r="G159" s="11" t="s">
        <v>796</v>
      </c>
    </row>
    <row r="160" spans="1:11" x14ac:dyDescent="0.25">
      <c r="A160" s="11" t="s">
        <v>797</v>
      </c>
      <c r="B160" s="3">
        <v>-200000</v>
      </c>
      <c r="C160" s="11">
        <v>3</v>
      </c>
      <c r="D160" s="11">
        <f t="shared" si="8"/>
        <v>18</v>
      </c>
      <c r="E160" s="11">
        <f t="shared" si="7"/>
        <v>0</v>
      </c>
      <c r="F160" s="11">
        <f t="shared" si="5"/>
        <v>-3600000</v>
      </c>
      <c r="G160" s="11" t="s">
        <v>798</v>
      </c>
    </row>
    <row r="161" spans="1:7" x14ac:dyDescent="0.25">
      <c r="A161" s="11" t="s">
        <v>804</v>
      </c>
      <c r="B161" s="3">
        <v>-200000</v>
      </c>
      <c r="C161" s="11">
        <v>4</v>
      </c>
      <c r="D161" s="11">
        <f t="shared" si="8"/>
        <v>15</v>
      </c>
      <c r="E161" s="11">
        <f t="shared" si="7"/>
        <v>0</v>
      </c>
      <c r="F161" s="11">
        <f t="shared" si="5"/>
        <v>-3000000</v>
      </c>
      <c r="G161" s="11" t="s">
        <v>798</v>
      </c>
    </row>
    <row r="162" spans="1:7" x14ac:dyDescent="0.25">
      <c r="A162" s="11" t="s">
        <v>806</v>
      </c>
      <c r="B162" s="3">
        <v>-200000</v>
      </c>
      <c r="C162" s="11">
        <v>3</v>
      </c>
      <c r="D162" s="11">
        <f t="shared" si="8"/>
        <v>11</v>
      </c>
      <c r="E162" s="11">
        <f t="shared" si="7"/>
        <v>0</v>
      </c>
      <c r="F162" s="11">
        <f t="shared" si="5"/>
        <v>-2200000</v>
      </c>
      <c r="G162" s="11" t="s">
        <v>798</v>
      </c>
    </row>
    <row r="163" spans="1:7" x14ac:dyDescent="0.25">
      <c r="A163" s="11" t="s">
        <v>807</v>
      </c>
      <c r="B163" s="3">
        <v>-200000</v>
      </c>
      <c r="C163" s="11">
        <v>7</v>
      </c>
      <c r="D163" s="11">
        <f t="shared" si="8"/>
        <v>8</v>
      </c>
      <c r="E163" s="11">
        <f t="shared" si="7"/>
        <v>0</v>
      </c>
      <c r="F163" s="11">
        <f t="shared" si="5"/>
        <v>-1600000</v>
      </c>
      <c r="G163" s="11" t="s">
        <v>798</v>
      </c>
    </row>
    <row r="164" spans="1:7" x14ac:dyDescent="0.25">
      <c r="A164" s="11" t="s">
        <v>653</v>
      </c>
      <c r="B164" s="3">
        <v>457674</v>
      </c>
      <c r="C164" s="11">
        <v>1</v>
      </c>
      <c r="D164" s="11">
        <f t="shared" si="8"/>
        <v>1</v>
      </c>
      <c r="E164" s="11">
        <f t="shared" si="7"/>
        <v>1</v>
      </c>
      <c r="F164" s="11">
        <f t="shared" si="5"/>
        <v>0</v>
      </c>
      <c r="G164" s="11" t="s">
        <v>811</v>
      </c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63703520</v>
      </c>
      <c r="C172" s="11"/>
      <c r="D172" s="11"/>
      <c r="E172" s="11"/>
      <c r="F172" s="29">
        <f>SUM(F2:F170)</f>
        <v>9544826172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17675604.022222221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G28" sqref="G2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63703520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815</v>
      </c>
      <c r="J10" s="2" t="s">
        <v>85</v>
      </c>
      <c r="K10" s="43">
        <v>-7800000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72">
        <f>K16</f>
        <v>66253520</v>
      </c>
      <c r="G11" s="29">
        <f t="shared" si="0"/>
        <v>961658.36525768042</v>
      </c>
      <c r="H11" s="11"/>
      <c r="J11" s="2" t="s">
        <v>459</v>
      </c>
      <c r="K11" s="43">
        <v>3300000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66253520</v>
      </c>
      <c r="L16" s="25"/>
      <c r="M16" s="11" t="s">
        <v>785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67053520</v>
      </c>
      <c r="L17" s="25"/>
      <c r="M17" s="11" t="s">
        <v>679</v>
      </c>
      <c r="N17" s="29">
        <f>سارا!D144</f>
        <v>23553314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123253520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30</v>
      </c>
      <c r="S20" s="29">
        <f>Q20*R20</f>
        <v>180000000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1800000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799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133674267</v>
      </c>
      <c r="P25" s="11"/>
      <c r="Q25" s="29"/>
      <c r="R25" s="29"/>
      <c r="S25" s="29">
        <f>SUM(S19:S22)</f>
        <v>660000000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7" workbookViewId="0">
      <selection activeCell="R15" sqref="R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61000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26000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1500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41000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1500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1500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1500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7000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8000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1500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36000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1000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226000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226000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226000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226000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2017-11-25T08:09:46Z</dcterms:modified>
</cp:coreProperties>
</file>