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اسفند 96" sheetId="31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</sheets>
  <calcPr calcId="145621"/>
</workbook>
</file>

<file path=xl/calcChain.xml><?xml version="1.0" encoding="utf-8"?>
<calcChain xmlns="http://schemas.openxmlformats.org/spreadsheetml/2006/main">
  <c r="S35" i="18" l="1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53" i="16" s="1"/>
  <c r="S14" i="10" l="1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52" i="16"/>
  <c r="E51" i="16" s="1"/>
  <c r="E50" i="16" s="1"/>
  <c r="E49" i="16" s="1"/>
  <c r="E48" i="16" s="1"/>
  <c r="E47" i="16" s="1"/>
  <c r="E46" i="16" s="1"/>
  <c r="E45" i="16" s="1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I6" i="31"/>
  <c r="H6" i="31"/>
  <c r="G6" i="31"/>
  <c r="D6" i="3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G30" i="31" s="1"/>
  <c r="I2" i="31"/>
  <c r="I25" i="31" s="1"/>
  <c r="D24" i="31"/>
  <c r="B24" i="31"/>
  <c r="G44" i="10"/>
  <c r="D143" i="20"/>
  <c r="B126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E124" i="13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E125" i="13"/>
  <c r="G104" i="13" l="1"/>
  <c r="G103" i="13"/>
  <c r="H30" i="31"/>
  <c r="I30" i="31"/>
  <c r="G102" i="13"/>
  <c r="D190" i="15" l="1"/>
  <c r="D189" i="15" s="1"/>
  <c r="E184" i="15"/>
  <c r="E185" i="15"/>
  <c r="E186" i="15"/>
  <c r="E187" i="15"/>
  <c r="E188" i="15"/>
  <c r="E189" i="15"/>
  <c r="E190" i="15"/>
  <c r="E183" i="15"/>
  <c r="D188" i="15" l="1"/>
  <c r="F189" i="15"/>
  <c r="F190" i="15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87" i="15" l="1"/>
  <c r="F188" i="15"/>
  <c r="S28" i="18"/>
  <c r="D186" i="15" l="1"/>
  <c r="F187" i="15"/>
  <c r="D141" i="20"/>
  <c r="D185" i="15" l="1"/>
  <c r="F186" i="15"/>
  <c r="F2" i="16"/>
  <c r="G2" i="16" s="1"/>
  <c r="D184" i="15" l="1"/>
  <c r="F185" i="15"/>
  <c r="S27" i="18"/>
  <c r="S29" i="18"/>
  <c r="S30" i="18"/>
  <c r="S26" i="18"/>
  <c r="D140" i="20"/>
  <c r="D183" i="15" l="1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7" i="20"/>
  <c r="K148" i="20"/>
  <c r="K149" i="20"/>
  <c r="K150" i="20"/>
  <c r="K151" i="20"/>
  <c r="K152" i="20"/>
  <c r="K153" i="20"/>
  <c r="K154" i="20"/>
  <c r="K155" i="20"/>
  <c r="J147" i="20"/>
  <c r="J148" i="20"/>
  <c r="J149" i="20"/>
  <c r="J150" i="20"/>
  <c r="J151" i="20"/>
  <c r="J152" i="20"/>
  <c r="J153" i="20"/>
  <c r="J154" i="20"/>
  <c r="J155" i="20"/>
  <c r="I147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6" i="20" l="1"/>
  <c r="J146" i="20"/>
  <c r="I146" i="20"/>
  <c r="J145" i="20"/>
  <c r="J144" i="20"/>
  <c r="I145" i="20"/>
  <c r="K145" i="20"/>
  <c r="I144" i="20"/>
  <c r="K144" i="20"/>
  <c r="J143" i="20"/>
  <c r="I143" i="20"/>
  <c r="K143" i="20"/>
  <c r="D182" i="15"/>
  <c r="D181" i="15" s="1"/>
  <c r="F183" i="15"/>
  <c r="J142" i="20"/>
  <c r="K142" i="20"/>
  <c r="I142" i="20"/>
  <c r="K141" i="20"/>
  <c r="J141" i="20"/>
  <c r="K140" i="20"/>
  <c r="J140" i="20"/>
  <c r="G43" i="10"/>
  <c r="S25" i="18" l="1"/>
  <c r="S24" i="18" l="1"/>
  <c r="S23" i="18" l="1"/>
  <c r="S22" i="18" l="1"/>
  <c r="D138" i="20" l="1"/>
  <c r="G42" i="10" l="1"/>
  <c r="N44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D180" i="15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S20" i="18"/>
  <c r="S19" i="18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1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91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K8" i="18" s="1"/>
  <c r="K17" i="18" s="1"/>
  <c r="B27" i="14"/>
  <c r="E21" i="14"/>
  <c r="E20" i="14" s="1"/>
  <c r="K16" i="18" l="1"/>
  <c r="E33" i="13"/>
  <c r="G34" i="13"/>
  <c r="I97" i="20"/>
  <c r="K97" i="20"/>
  <c r="J97" i="20"/>
  <c r="F108" i="15"/>
  <c r="C20" i="18"/>
  <c r="E19" i="14"/>
  <c r="G20" i="14"/>
  <c r="G21" i="14"/>
  <c r="F14" i="18" l="1"/>
  <c r="K18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5" i="18" l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6" i="13" s="1"/>
  <c r="K66" i="20"/>
  <c r="J66" i="20"/>
  <c r="I66" i="20"/>
  <c r="F77" i="15"/>
  <c r="C51" i="18"/>
  <c r="G129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91" i="15" l="1"/>
  <c r="F194" i="15" s="1"/>
</calcChain>
</file>

<file path=xl/sharedStrings.xml><?xml version="1.0" encoding="utf-8"?>
<sst xmlns="http://schemas.openxmlformats.org/spreadsheetml/2006/main" count="2285" uniqueCount="952">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</sst>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5" sqref="F5"/>
    </sheetView>
  </sheetViews>
  <sheetFormatPr defaultRowHeight="15" x14ac:dyDescent="0.25"/>
  <cols>
    <col min="1" max="1" width="10.7109375" bestFit="1" customWidth="1"/>
    <col min="2" max="2" width="15.140625" bestFit="1" customWidth="1"/>
    <col min="3" max="3" width="14.85546875" bestFit="1" customWidth="1"/>
    <col min="4" max="4" width="15.14062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920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934</v>
      </c>
      <c r="B4" s="18">
        <v>-10000</v>
      </c>
      <c r="C4" s="18">
        <v>-5000</v>
      </c>
      <c r="D4" s="3">
        <f t="shared" si="0"/>
        <v>-5000</v>
      </c>
      <c r="E4" s="11" t="s">
        <v>940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35157987</v>
      </c>
      <c r="C24" s="3">
        <f>SUM(C2:C22)</f>
        <v>7485814</v>
      </c>
      <c r="D24" s="3">
        <f>SUM(D2:D22)</f>
        <v>27672173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1073889110</v>
      </c>
      <c r="H25" s="18">
        <f>SUM(H2:H23)</f>
        <v>243653920</v>
      </c>
      <c r="I25" s="18">
        <f>SUM(I2:I23)</f>
        <v>830235190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f>G25*100000/365000000</f>
        <v>294216.19452054793</v>
      </c>
      <c r="H30" s="18">
        <f>G30*H25/G25</f>
        <v>66754.498630136979</v>
      </c>
      <c r="I30" s="18">
        <f>G30*I25/G25</f>
        <v>227461.69589041095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6949922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7" sqref="F14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6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745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753</v>
      </c>
      <c r="B133" s="18">
        <v>-1210700</v>
      </c>
      <c r="C133" s="18">
        <v>0</v>
      </c>
      <c r="D133" s="18">
        <f t="shared" si="12"/>
        <v>-1210700</v>
      </c>
      <c r="E133" s="11" t="s">
        <v>754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770</v>
      </c>
      <c r="B134" s="18">
        <v>-65000</v>
      </c>
      <c r="C134" s="18">
        <v>0</v>
      </c>
      <c r="D134" s="18">
        <f t="shared" si="12"/>
        <v>-65000</v>
      </c>
      <c r="E134" s="11" t="s">
        <v>773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770</v>
      </c>
      <c r="B135" s="18">
        <v>-32300</v>
      </c>
      <c r="C135" s="18">
        <v>0</v>
      </c>
      <c r="D135" s="18">
        <f t="shared" si="12"/>
        <v>-32300</v>
      </c>
      <c r="E135" s="11" t="s">
        <v>774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781</v>
      </c>
      <c r="B136" s="18">
        <v>-1000000</v>
      </c>
      <c r="C136" s="18">
        <v>-1000000</v>
      </c>
      <c r="D136" s="18">
        <f t="shared" si="12"/>
        <v>0</v>
      </c>
      <c r="E136" s="11" t="s">
        <v>782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809</v>
      </c>
      <c r="B138" s="18">
        <v>-1000500</v>
      </c>
      <c r="C138" s="18">
        <v>-1000500</v>
      </c>
      <c r="D138" s="18">
        <f t="shared" si="12"/>
        <v>0</v>
      </c>
      <c r="E138" s="11" t="s">
        <v>810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830</v>
      </c>
      <c r="B139" s="18">
        <v>282240</v>
      </c>
      <c r="C139" s="18">
        <v>88807</v>
      </c>
      <c r="D139" s="18">
        <f t="shared" si="12"/>
        <v>193433</v>
      </c>
      <c r="E139" s="11" t="s">
        <v>833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835</v>
      </c>
      <c r="B140" s="18">
        <v>1500000</v>
      </c>
      <c r="C140" s="18">
        <v>0</v>
      </c>
      <c r="D140" s="18">
        <f t="shared" si="12"/>
        <v>1500000</v>
      </c>
      <c r="E140" s="11" t="s">
        <v>836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858</v>
      </c>
      <c r="B141" s="18">
        <v>0</v>
      </c>
      <c r="C141" s="18">
        <v>-1000000</v>
      </c>
      <c r="D141" s="18">
        <f t="shared" si="12"/>
        <v>1000000</v>
      </c>
      <c r="E141" s="11" t="s">
        <v>857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871</v>
      </c>
      <c r="B142" s="18">
        <v>290893</v>
      </c>
      <c r="C142" s="18">
        <v>81022</v>
      </c>
      <c r="D142" s="18">
        <f t="shared" si="12"/>
        <v>209871</v>
      </c>
      <c r="E142" s="11" t="s">
        <v>877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900</v>
      </c>
      <c r="B143" s="18">
        <v>0</v>
      </c>
      <c r="C143" s="18">
        <v>-1000000</v>
      </c>
      <c r="D143" s="18">
        <f t="shared" si="12"/>
        <v>1000000</v>
      </c>
      <c r="E143" s="11" t="s">
        <v>904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909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934</v>
      </c>
      <c r="B145" s="18">
        <v>-10000</v>
      </c>
      <c r="C145" s="18">
        <v>-5000</v>
      </c>
      <c r="D145" s="18">
        <f t="shared" si="12"/>
        <v>-5000</v>
      </c>
      <c r="E145" s="75" t="s">
        <v>940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920</v>
      </c>
      <c r="B146" s="18">
        <v>-1000500</v>
      </c>
      <c r="C146" s="18">
        <v>-1000500</v>
      </c>
      <c r="D146" s="18">
        <f t="shared" si="12"/>
        <v>0</v>
      </c>
      <c r="E146" s="11" t="s">
        <v>921</v>
      </c>
      <c r="F146" s="11">
        <v>1</v>
      </c>
      <c r="G146" s="36">
        <f t="shared" si="17"/>
        <v>1</v>
      </c>
      <c r="H146" s="11">
        <f t="shared" si="14"/>
        <v>0</v>
      </c>
      <c r="I146" s="11">
        <f t="shared" si="13"/>
        <v>-1000500</v>
      </c>
      <c r="J146" s="11">
        <f t="shared" si="15"/>
        <v>-1000500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35157627</v>
      </c>
      <c r="C156" s="29">
        <f>SUM(C2:C154)</f>
        <v>7485814</v>
      </c>
      <c r="D156" s="29">
        <f>SUM(D2:D154)</f>
        <v>27671813</v>
      </c>
      <c r="E156" s="11"/>
      <c r="F156" s="11"/>
      <c r="G156" s="11"/>
      <c r="H156" s="11"/>
      <c r="I156" s="29">
        <f>SUM(I2:I155)</f>
        <v>15143330232</v>
      </c>
      <c r="J156" s="29">
        <f>SUM(J2:J155)</f>
        <v>5928537167</v>
      </c>
      <c r="K156" s="29">
        <f>SUM(K2:K155)</f>
        <v>9214793065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24307111.126805779</v>
      </c>
      <c r="J159" s="29">
        <f>J156/G2</f>
        <v>9516111.0224719103</v>
      </c>
      <c r="K159" s="29">
        <f>K156/G2</f>
        <v>14791000.104333868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876</v>
      </c>
      <c r="J163">
        <f>J156/I156*1448696</f>
        <v>567157.15421269776</v>
      </c>
      <c r="K163">
        <f>K156/I156*1448696</f>
        <v>881538.84578730213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745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739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744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753</v>
      </c>
      <c r="B4" s="18">
        <v>-1210700</v>
      </c>
      <c r="C4" s="18">
        <v>0</v>
      </c>
      <c r="D4" s="3">
        <f t="shared" si="0"/>
        <v>-1210700</v>
      </c>
      <c r="E4" s="11" t="s">
        <v>754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-97300</v>
      </c>
      <c r="C5" s="18">
        <v>0</v>
      </c>
      <c r="D5" s="3">
        <f t="shared" si="0"/>
        <v>-97300</v>
      </c>
      <c r="E5" s="20" t="s">
        <v>775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-1000000</v>
      </c>
      <c r="C6" s="18">
        <v>-1000000</v>
      </c>
      <c r="D6" s="3">
        <f t="shared" si="0"/>
        <v>0</v>
      </c>
      <c r="E6" s="19" t="s">
        <v>782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755</v>
      </c>
      <c r="G31" s="9" t="s">
        <v>785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765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809</v>
      </c>
      <c r="B4" s="18">
        <v>-1000500</v>
      </c>
      <c r="C4" s="18">
        <v>-1000500</v>
      </c>
      <c r="D4" s="3">
        <f t="shared" si="0"/>
        <v>0</v>
      </c>
      <c r="E4" s="11" t="s">
        <v>810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830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803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811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812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830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835</v>
      </c>
      <c r="B3" s="18">
        <v>1500000</v>
      </c>
      <c r="C3" s="18">
        <v>0</v>
      </c>
      <c r="D3" s="43">
        <f t="shared" ref="D3:D22" si="0">B3-C3</f>
        <v>1500000</v>
      </c>
      <c r="E3" s="20" t="s">
        <v>836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856</v>
      </c>
      <c r="B4" s="18">
        <v>0</v>
      </c>
      <c r="C4" s="18">
        <v>-1000000</v>
      </c>
      <c r="D4" s="3">
        <f t="shared" si="0"/>
        <v>1000000</v>
      </c>
      <c r="E4" s="11" t="s">
        <v>857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844</v>
      </c>
      <c r="G31" s="9" t="s">
        <v>911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845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855</v>
      </c>
    </row>
    <row r="36" spans="4:17" x14ac:dyDescent="0.25">
      <c r="D36" s="42">
        <v>-10000</v>
      </c>
      <c r="E36" s="41" t="s">
        <v>865</v>
      </c>
    </row>
    <row r="37" spans="4:17" x14ac:dyDescent="0.25">
      <c r="D37" s="7">
        <v>-180000</v>
      </c>
      <c r="E37" s="41" t="s">
        <v>870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zoomScaleNormal="100" workbookViewId="0">
      <pane ySplit="1" topLeftCell="A98" activePane="bottomLeft" state="frozen"/>
      <selection pane="bottomLeft" activeCell="D104" sqref="D10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468</v>
      </c>
      <c r="F2" s="11">
        <f>IF(B2&gt;0,1,0)</f>
        <v>1</v>
      </c>
      <c r="G2" s="11">
        <f>B2*(E2-F2)</f>
        <v>23350000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464</v>
      </c>
      <c r="F3" s="11">
        <f t="shared" ref="F3:F38" si="1">IF(B3&gt;0,1,0)</f>
        <v>1</v>
      </c>
      <c r="G3" s="11">
        <f t="shared" ref="G3:G23" si="2">B3*(E3-F3)</f>
        <v>1389000000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463</v>
      </c>
      <c r="F4" s="11">
        <f t="shared" si="1"/>
        <v>1</v>
      </c>
      <c r="G4" s="11">
        <f t="shared" si="2"/>
        <v>1386000000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463</v>
      </c>
      <c r="F5" s="11">
        <f t="shared" si="1"/>
        <v>1</v>
      </c>
      <c r="G5" s="11">
        <f t="shared" si="2"/>
        <v>6930000000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462</v>
      </c>
      <c r="F6" s="11">
        <f t="shared" si="1"/>
        <v>1</v>
      </c>
      <c r="G6" s="11">
        <f t="shared" si="2"/>
        <v>1383000000</v>
      </c>
      <c r="K6" t="s">
        <v>288</v>
      </c>
      <c r="L6" s="34">
        <v>410023079974</v>
      </c>
      <c r="M6" s="33" t="s">
        <v>874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461</v>
      </c>
      <c r="F7" s="11">
        <f t="shared" si="1"/>
        <v>0</v>
      </c>
      <c r="G7" s="11">
        <f t="shared" si="2"/>
        <v>-1383000000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461</v>
      </c>
      <c r="F8" s="11">
        <f t="shared" si="1"/>
        <v>0</v>
      </c>
      <c r="G8" s="11">
        <f t="shared" si="2"/>
        <v>-92200000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461</v>
      </c>
      <c r="F9" s="11">
        <f t="shared" si="1"/>
        <v>1</v>
      </c>
      <c r="G9" s="11">
        <f>B9*(E9-F9)</f>
        <v>1380000000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460</v>
      </c>
      <c r="F10" s="11">
        <f t="shared" si="1"/>
        <v>1</v>
      </c>
      <c r="G10" s="11">
        <f t="shared" si="2"/>
        <v>1377000000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460</v>
      </c>
      <c r="F11" s="11">
        <f t="shared" si="1"/>
        <v>1</v>
      </c>
      <c r="G11" s="11">
        <f t="shared" si="2"/>
        <v>11475000000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457</v>
      </c>
      <c r="F12" s="11">
        <f t="shared" si="1"/>
        <v>1</v>
      </c>
      <c r="G12" s="11">
        <f t="shared" si="2"/>
        <v>455238480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457</v>
      </c>
      <c r="F13" s="11">
        <f t="shared" si="1"/>
        <v>1</v>
      </c>
      <c r="G13" s="11">
        <f t="shared" si="2"/>
        <v>1368000000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457</v>
      </c>
      <c r="F14" s="11">
        <f t="shared" si="1"/>
        <v>1</v>
      </c>
      <c r="G14" s="11">
        <f t="shared" si="2"/>
        <v>543139776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445</v>
      </c>
      <c r="F15" s="11">
        <f t="shared" si="1"/>
        <v>1</v>
      </c>
      <c r="G15" s="11">
        <f t="shared" si="2"/>
        <v>888000000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433</v>
      </c>
      <c r="F16" s="11">
        <f t="shared" si="1"/>
        <v>1</v>
      </c>
      <c r="G16" s="11">
        <f t="shared" si="2"/>
        <v>1296000000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432</v>
      </c>
      <c r="F17" s="11">
        <f t="shared" si="1"/>
        <v>1</v>
      </c>
      <c r="G17" s="11">
        <f t="shared" si="2"/>
        <v>1293000000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431</v>
      </c>
      <c r="F18" s="11">
        <f t="shared" si="1"/>
        <v>1</v>
      </c>
      <c r="G18" s="11">
        <f t="shared" si="2"/>
        <v>817000000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416</v>
      </c>
      <c r="F19" s="11">
        <f t="shared" si="1"/>
        <v>1</v>
      </c>
      <c r="G19" s="11">
        <f t="shared" si="2"/>
        <v>333872895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415</v>
      </c>
      <c r="F20" s="11">
        <f t="shared" si="1"/>
        <v>1</v>
      </c>
      <c r="G20" s="11">
        <f t="shared" si="2"/>
        <v>1242000000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409</v>
      </c>
      <c r="F21" s="11">
        <f t="shared" si="1"/>
        <v>1</v>
      </c>
      <c r="G21" s="11">
        <f t="shared" si="2"/>
        <v>204000000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395</v>
      </c>
      <c r="F22" s="11">
        <f t="shared" si="1"/>
        <v>0</v>
      </c>
      <c r="G22" s="11">
        <f t="shared" si="2"/>
        <v>-1185000000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387</v>
      </c>
      <c r="F23" s="11">
        <f t="shared" si="1"/>
        <v>1</v>
      </c>
      <c r="G23" s="11">
        <f t="shared" si="2"/>
        <v>1158000000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387</v>
      </c>
      <c r="F24" s="11">
        <f t="shared" si="1"/>
        <v>1</v>
      </c>
      <c r="G24" s="11">
        <f>B24*(E24-F24)</f>
        <v>243505398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385</v>
      </c>
      <c r="F25" s="11">
        <f t="shared" si="1"/>
        <v>0</v>
      </c>
      <c r="G25" s="11">
        <f t="shared" ref="G25:G30" si="3">B25*(E25-F25)</f>
        <v>-1232346500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383</v>
      </c>
      <c r="F26" s="11">
        <f t="shared" si="1"/>
        <v>0</v>
      </c>
      <c r="G26" s="11">
        <f t="shared" si="3"/>
        <v>-1149344700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381</v>
      </c>
      <c r="F27" s="11">
        <f t="shared" si="1"/>
        <v>1</v>
      </c>
      <c r="G27" s="11">
        <f t="shared" si="3"/>
        <v>380000000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381</v>
      </c>
      <c r="F28" s="11">
        <f t="shared" si="1"/>
        <v>1</v>
      </c>
      <c r="G28" s="11">
        <f t="shared" si="3"/>
        <v>2280000000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381</v>
      </c>
      <c r="F29" s="11">
        <f t="shared" si="1"/>
        <v>1</v>
      </c>
      <c r="G29" s="11">
        <f t="shared" si="3"/>
        <v>2204000000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381</v>
      </c>
      <c r="F30" s="11">
        <f t="shared" si="1"/>
        <v>0</v>
      </c>
      <c r="G30" s="11">
        <f t="shared" si="3"/>
        <v>-1905000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380</v>
      </c>
      <c r="F31" s="11">
        <f t="shared" si="1"/>
        <v>0</v>
      </c>
      <c r="G31" s="11">
        <f>B31*(E31-F31)</f>
        <v>-9880000000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378</v>
      </c>
      <c r="F32" s="11">
        <f t="shared" si="1"/>
        <v>0</v>
      </c>
      <c r="G32" s="11">
        <f>B32*(E32-F32)</f>
        <v>-9903600000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359</v>
      </c>
      <c r="F33" s="11">
        <f t="shared" si="1"/>
        <v>1</v>
      </c>
      <c r="G33" s="11">
        <f>B33*(E33-F33)</f>
        <v>117067790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341</v>
      </c>
      <c r="F34" s="11">
        <f t="shared" si="1"/>
        <v>1</v>
      </c>
      <c r="G34" s="11">
        <f t="shared" ref="G34:G125" si="4">B34*(E34-F34)</f>
        <v>9656000000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341</v>
      </c>
      <c r="F35" s="11">
        <f t="shared" si="1"/>
        <v>1</v>
      </c>
      <c r="G35" s="12">
        <f t="shared" si="4"/>
        <v>3740000000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326</v>
      </c>
      <c r="F36" s="11">
        <f t="shared" si="1"/>
        <v>1</v>
      </c>
      <c r="G36" s="11">
        <f t="shared" si="4"/>
        <v>136077825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326</v>
      </c>
      <c r="F37" s="11">
        <f t="shared" si="1"/>
        <v>0</v>
      </c>
      <c r="G37" s="11">
        <f t="shared" si="4"/>
        <v>-293400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325</v>
      </c>
      <c r="F38" s="11">
        <f t="shared" si="1"/>
        <v>1</v>
      </c>
      <c r="G38" s="12">
        <f t="shared" si="4"/>
        <v>648000000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325</v>
      </c>
      <c r="F39" s="11">
        <f>IF(B39&gt;0,1,0)</f>
        <v>1</v>
      </c>
      <c r="G39" s="11">
        <f t="shared" si="4"/>
        <v>648000000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311</v>
      </c>
      <c r="F40" s="11">
        <f>IF(B40&gt;0,1,0)</f>
        <v>0</v>
      </c>
      <c r="G40" s="11">
        <f t="shared" si="4"/>
        <v>-62200000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311</v>
      </c>
      <c r="F41" s="11">
        <f>IF(B41&gt;0,1,0)</f>
        <v>0</v>
      </c>
      <c r="G41" s="11">
        <f t="shared" si="4"/>
        <v>-192820000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311</v>
      </c>
      <c r="F42" s="11">
        <f t="shared" ref="F42:F125" si="5">IF(B42&gt;0,1,0)</f>
        <v>0</v>
      </c>
      <c r="G42" s="11">
        <f t="shared" si="4"/>
        <v>-37320000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309</v>
      </c>
      <c r="F43" s="11">
        <f t="shared" si="5"/>
        <v>1</v>
      </c>
      <c r="G43" s="11">
        <f t="shared" si="4"/>
        <v>200200000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309</v>
      </c>
      <c r="F44" s="11">
        <f t="shared" si="5"/>
        <v>0</v>
      </c>
      <c r="G44" s="11">
        <f t="shared" si="4"/>
        <v>-1545000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309</v>
      </c>
      <c r="F45" s="11">
        <f t="shared" si="5"/>
        <v>1</v>
      </c>
      <c r="G45" s="11">
        <f t="shared" si="4"/>
        <v>8932000000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305</v>
      </c>
      <c r="F46" s="11">
        <f t="shared" si="5"/>
        <v>0</v>
      </c>
      <c r="G46" s="11">
        <f t="shared" si="4"/>
        <v>-61000000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302</v>
      </c>
      <c r="F47" s="11">
        <f t="shared" si="5"/>
        <v>0</v>
      </c>
      <c r="G47" s="11">
        <f t="shared" si="4"/>
        <v>-60400000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301</v>
      </c>
      <c r="F48" s="11">
        <f t="shared" si="5"/>
        <v>0</v>
      </c>
      <c r="G48" s="11">
        <f t="shared" si="4"/>
        <v>-60200000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296</v>
      </c>
      <c r="F49" s="11">
        <f t="shared" si="5"/>
        <v>1</v>
      </c>
      <c r="G49" s="11">
        <f t="shared" si="4"/>
        <v>885000000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296</v>
      </c>
      <c r="F50" s="11">
        <f t="shared" si="5"/>
        <v>1</v>
      </c>
      <c r="G50" s="12">
        <f t="shared" si="4"/>
        <v>885000000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295</v>
      </c>
      <c r="F51" s="11">
        <f t="shared" si="5"/>
        <v>1</v>
      </c>
      <c r="G51" s="11">
        <f t="shared" si="4"/>
        <v>225144318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295</v>
      </c>
      <c r="F52" s="11">
        <f t="shared" si="5"/>
        <v>0</v>
      </c>
      <c r="G52" s="11">
        <f t="shared" si="4"/>
        <v>-59000000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288</v>
      </c>
      <c r="F53" s="11">
        <f t="shared" si="5"/>
        <v>0</v>
      </c>
      <c r="G53" s="11">
        <f t="shared" si="4"/>
        <v>-115344000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279</v>
      </c>
      <c r="F54" s="11">
        <f t="shared" si="5"/>
        <v>0</v>
      </c>
      <c r="G54" s="11">
        <f t="shared" si="4"/>
        <v>-279110484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273</v>
      </c>
      <c r="F55" s="11">
        <f t="shared" si="5"/>
        <v>0</v>
      </c>
      <c r="G55" s="11">
        <f t="shared" si="4"/>
        <v>-10920000000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264</v>
      </c>
      <c r="F56" s="11">
        <f t="shared" si="5"/>
        <v>1</v>
      </c>
      <c r="G56" s="11">
        <f t="shared" si="4"/>
        <v>227666476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237</v>
      </c>
      <c r="F57" s="11">
        <f t="shared" si="5"/>
        <v>0</v>
      </c>
      <c r="G57" s="11">
        <f t="shared" si="4"/>
        <v>-11897400000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236</v>
      </c>
      <c r="F58" s="11">
        <f t="shared" si="5"/>
        <v>0</v>
      </c>
      <c r="G58" s="11">
        <f t="shared" si="4"/>
        <v>-2879318000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233</v>
      </c>
      <c r="F59" s="11">
        <f t="shared" si="5"/>
        <v>1</v>
      </c>
      <c r="G59" s="11">
        <f t="shared" si="4"/>
        <v>124098192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232</v>
      </c>
      <c r="F60" s="11">
        <f t="shared" si="5"/>
        <v>0</v>
      </c>
      <c r="G60" s="11">
        <f t="shared" si="4"/>
        <v>-78416000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230</v>
      </c>
      <c r="F61" s="11">
        <f t="shared" si="5"/>
        <v>0</v>
      </c>
      <c r="G61" s="11">
        <f t="shared" si="4"/>
        <v>-34500000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226</v>
      </c>
      <c r="F62" s="11">
        <f t="shared" si="5"/>
        <v>0</v>
      </c>
      <c r="G62" s="11">
        <f t="shared" si="4"/>
        <v>-22600000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222</v>
      </c>
      <c r="F63" s="11">
        <f t="shared" si="5"/>
        <v>0</v>
      </c>
      <c r="G63" s="11">
        <f t="shared" si="4"/>
        <v>-44400000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222</v>
      </c>
      <c r="F64" s="11">
        <f t="shared" si="5"/>
        <v>0</v>
      </c>
      <c r="G64" s="11">
        <f t="shared" si="4"/>
        <v>-19314000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218</v>
      </c>
      <c r="F65" s="11">
        <f t="shared" si="5"/>
        <v>0</v>
      </c>
      <c r="G65" s="11">
        <f t="shared" si="4"/>
        <v>-5988460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217</v>
      </c>
      <c r="F66" s="11">
        <f t="shared" si="5"/>
        <v>0</v>
      </c>
      <c r="G66" s="11">
        <f t="shared" si="4"/>
        <v>-72478000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5" si="6">D67+E68</f>
        <v>212</v>
      </c>
      <c r="F67" s="11">
        <f t="shared" si="5"/>
        <v>0</v>
      </c>
      <c r="G67" s="11">
        <f t="shared" si="4"/>
        <v>-4240000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211</v>
      </c>
      <c r="F68" s="11">
        <f t="shared" si="5"/>
        <v>0</v>
      </c>
      <c r="G68" s="11">
        <f t="shared" si="4"/>
        <v>-63405500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211</v>
      </c>
      <c r="F69" s="11">
        <f t="shared" si="5"/>
        <v>0</v>
      </c>
      <c r="G69" s="11">
        <f t="shared" si="4"/>
        <v>-21100000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206</v>
      </c>
      <c r="F70" s="11">
        <f t="shared" si="5"/>
        <v>0</v>
      </c>
      <c r="G70" s="11">
        <f t="shared" si="4"/>
        <v>-41200000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202</v>
      </c>
      <c r="F71" s="11">
        <f t="shared" si="5"/>
        <v>1</v>
      </c>
      <c r="G71" s="11">
        <f t="shared" si="4"/>
        <v>3093189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202</v>
      </c>
      <c r="F72" s="11">
        <f t="shared" si="5"/>
        <v>1</v>
      </c>
      <c r="G72" s="11">
        <f t="shared" si="4"/>
        <v>804000000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202</v>
      </c>
      <c r="F73" s="11">
        <f t="shared" si="5"/>
        <v>1</v>
      </c>
      <c r="G73" s="11">
        <f t="shared" si="4"/>
        <v>522600000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202</v>
      </c>
      <c r="F74" s="11">
        <f t="shared" si="5"/>
        <v>1</v>
      </c>
      <c r="G74" s="11">
        <f t="shared" si="4"/>
        <v>603000000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199</v>
      </c>
      <c r="F75" s="11">
        <f t="shared" si="5"/>
        <v>0</v>
      </c>
      <c r="G75" s="11">
        <f t="shared" si="4"/>
        <v>-39800000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196</v>
      </c>
      <c r="F76" s="11">
        <f t="shared" si="5"/>
        <v>0</v>
      </c>
      <c r="G76" s="11">
        <f t="shared" si="4"/>
        <v>-392137200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196</v>
      </c>
      <c r="F77" s="11">
        <f t="shared" si="5"/>
        <v>0</v>
      </c>
      <c r="G77" s="11">
        <f t="shared" si="4"/>
        <v>-39200000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192</v>
      </c>
      <c r="F78" s="11">
        <f t="shared" si="5"/>
        <v>1</v>
      </c>
      <c r="G78" s="11">
        <f t="shared" si="4"/>
        <v>382000000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184</v>
      </c>
      <c r="F79" s="11">
        <f t="shared" si="5"/>
        <v>0</v>
      </c>
      <c r="G79" s="11">
        <f t="shared" si="4"/>
        <v>-184092000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184</v>
      </c>
      <c r="F80" s="11">
        <f t="shared" si="5"/>
        <v>0</v>
      </c>
      <c r="G80" s="11">
        <f t="shared" si="4"/>
        <v>-26118800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181</v>
      </c>
      <c r="F81" s="11">
        <f t="shared" si="5"/>
        <v>0</v>
      </c>
      <c r="G81" s="11">
        <f t="shared" si="4"/>
        <v>-162990500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171</v>
      </c>
      <c r="F82" s="11">
        <f t="shared" si="5"/>
        <v>1</v>
      </c>
      <c r="G82" s="11">
        <f t="shared" si="4"/>
        <v>13812670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149</v>
      </c>
      <c r="F83" s="11">
        <f t="shared" si="5"/>
        <v>1</v>
      </c>
      <c r="G83" s="11">
        <f t="shared" si="4"/>
        <v>7400000000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148</v>
      </c>
      <c r="F84" s="11">
        <f t="shared" si="5"/>
        <v>1</v>
      </c>
      <c r="G84" s="11">
        <f t="shared" si="4"/>
        <v>4410000000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148</v>
      </c>
      <c r="F85" s="11">
        <f t="shared" si="5"/>
        <v>0</v>
      </c>
      <c r="G85" s="11">
        <f t="shared" si="4"/>
        <v>-10730000000</v>
      </c>
    </row>
    <row r="86" spans="1:7" x14ac:dyDescent="0.25">
      <c r="A86" s="11" t="s">
        <v>733</v>
      </c>
      <c r="B86" s="38">
        <v>-281000</v>
      </c>
      <c r="C86" s="11" t="s">
        <v>746</v>
      </c>
      <c r="D86" s="11">
        <v>5</v>
      </c>
      <c r="E86" s="11">
        <f t="shared" si="6"/>
        <v>147</v>
      </c>
      <c r="F86" s="11">
        <f t="shared" si="5"/>
        <v>0</v>
      </c>
      <c r="G86" s="11">
        <f t="shared" si="4"/>
        <v>-41307000</v>
      </c>
    </row>
    <row r="87" spans="1:7" x14ac:dyDescent="0.25">
      <c r="A87" s="11" t="s">
        <v>739</v>
      </c>
      <c r="B87" s="38">
        <v>2500000</v>
      </c>
      <c r="C87" s="11" t="s">
        <v>743</v>
      </c>
      <c r="D87" s="11">
        <v>1</v>
      </c>
      <c r="E87" s="11">
        <f t="shared" si="6"/>
        <v>142</v>
      </c>
      <c r="F87" s="11">
        <f t="shared" si="5"/>
        <v>1</v>
      </c>
      <c r="G87" s="11">
        <f t="shared" si="4"/>
        <v>352500000</v>
      </c>
    </row>
    <row r="88" spans="1:7" x14ac:dyDescent="0.25">
      <c r="A88" s="11" t="s">
        <v>633</v>
      </c>
      <c r="B88" s="38">
        <v>78340</v>
      </c>
      <c r="C88" s="11" t="s">
        <v>744</v>
      </c>
      <c r="D88" s="11">
        <v>5</v>
      </c>
      <c r="E88" s="11">
        <f t="shared" si="6"/>
        <v>141</v>
      </c>
      <c r="F88" s="11">
        <f t="shared" si="5"/>
        <v>1</v>
      </c>
      <c r="G88" s="11">
        <f t="shared" si="4"/>
        <v>10967600</v>
      </c>
    </row>
    <row r="89" spans="1:7" x14ac:dyDescent="0.25">
      <c r="A89" s="11" t="s">
        <v>751</v>
      </c>
      <c r="B89" s="38">
        <v>15000000</v>
      </c>
      <c r="C89" s="11" t="s">
        <v>752</v>
      </c>
      <c r="D89" s="11">
        <v>25</v>
      </c>
      <c r="E89" s="11">
        <f t="shared" si="6"/>
        <v>136</v>
      </c>
      <c r="F89" s="11">
        <f t="shared" si="5"/>
        <v>1</v>
      </c>
      <c r="G89" s="11">
        <f t="shared" si="4"/>
        <v>2025000000</v>
      </c>
    </row>
    <row r="90" spans="1:7" x14ac:dyDescent="0.25">
      <c r="A90" s="11" t="s">
        <v>634</v>
      </c>
      <c r="B90" s="38">
        <v>244846</v>
      </c>
      <c r="C90" s="11" t="s">
        <v>786</v>
      </c>
      <c r="D90" s="11">
        <v>29</v>
      </c>
      <c r="E90" s="11">
        <f t="shared" si="6"/>
        <v>111</v>
      </c>
      <c r="F90" s="11">
        <f t="shared" si="5"/>
        <v>1</v>
      </c>
      <c r="G90" s="11">
        <f t="shared" si="4"/>
        <v>26933060</v>
      </c>
    </row>
    <row r="91" spans="1:7" x14ac:dyDescent="0.25">
      <c r="A91" s="11" t="s">
        <v>830</v>
      </c>
      <c r="B91" s="38">
        <v>272155</v>
      </c>
      <c r="C91" s="11" t="s">
        <v>832</v>
      </c>
      <c r="D91" s="11">
        <v>30</v>
      </c>
      <c r="E91" s="11">
        <f t="shared" si="6"/>
        <v>82</v>
      </c>
      <c r="F91" s="11">
        <f t="shared" si="5"/>
        <v>1</v>
      </c>
      <c r="G91" s="11">
        <f t="shared" si="4"/>
        <v>22044555</v>
      </c>
    </row>
    <row r="92" spans="1:7" x14ac:dyDescent="0.25">
      <c r="A92" s="11" t="s">
        <v>871</v>
      </c>
      <c r="B92" s="38">
        <v>3000000</v>
      </c>
      <c r="C92" s="11" t="s">
        <v>873</v>
      </c>
      <c r="D92" s="11">
        <v>0</v>
      </c>
      <c r="E92" s="11">
        <f t="shared" si="6"/>
        <v>52</v>
      </c>
      <c r="F92" s="11">
        <f t="shared" si="5"/>
        <v>1</v>
      </c>
      <c r="G92" s="11">
        <f t="shared" si="4"/>
        <v>153000000</v>
      </c>
    </row>
    <row r="93" spans="1:7" x14ac:dyDescent="0.25">
      <c r="A93" s="11" t="s">
        <v>871</v>
      </c>
      <c r="B93" s="35">
        <v>274385</v>
      </c>
      <c r="C93" s="11" t="s">
        <v>264</v>
      </c>
      <c r="D93" s="11">
        <v>1</v>
      </c>
      <c r="E93" s="11">
        <f t="shared" si="6"/>
        <v>52</v>
      </c>
      <c r="F93" s="11">
        <f t="shared" si="5"/>
        <v>1</v>
      </c>
      <c r="G93" s="11">
        <f t="shared" si="4"/>
        <v>13993635</v>
      </c>
    </row>
    <row r="94" spans="1:7" x14ac:dyDescent="0.25">
      <c r="A94" s="11" t="s">
        <v>880</v>
      </c>
      <c r="B94" s="38">
        <v>5500000</v>
      </c>
      <c r="C94" s="11" t="s">
        <v>881</v>
      </c>
      <c r="D94" s="11">
        <v>1</v>
      </c>
      <c r="E94" s="11">
        <f t="shared" si="6"/>
        <v>51</v>
      </c>
      <c r="F94" s="11">
        <f t="shared" si="5"/>
        <v>1</v>
      </c>
      <c r="G94" s="11">
        <f t="shared" si="4"/>
        <v>275000000</v>
      </c>
    </row>
    <row r="95" spans="1:7" x14ac:dyDescent="0.25">
      <c r="A95" s="11" t="s">
        <v>882</v>
      </c>
      <c r="B95" s="38">
        <v>3000000</v>
      </c>
      <c r="C95" s="11" t="s">
        <v>883</v>
      </c>
      <c r="D95" s="11">
        <v>1</v>
      </c>
      <c r="E95" s="11">
        <f t="shared" si="6"/>
        <v>50</v>
      </c>
      <c r="F95" s="11">
        <f t="shared" si="5"/>
        <v>1</v>
      </c>
      <c r="G95" s="11">
        <f t="shared" si="4"/>
        <v>147000000</v>
      </c>
    </row>
    <row r="96" spans="1:7" x14ac:dyDescent="0.25">
      <c r="A96" s="11" t="s">
        <v>884</v>
      </c>
      <c r="B96" s="38">
        <v>3000000</v>
      </c>
      <c r="C96" s="11" t="s">
        <v>885</v>
      </c>
      <c r="D96" s="11">
        <v>1</v>
      </c>
      <c r="E96" s="11">
        <f t="shared" si="6"/>
        <v>49</v>
      </c>
      <c r="F96" s="11">
        <f t="shared" si="5"/>
        <v>1</v>
      </c>
      <c r="G96" s="11">
        <f t="shared" si="4"/>
        <v>144000000</v>
      </c>
    </row>
    <row r="97" spans="1:7" x14ac:dyDescent="0.25">
      <c r="A97" s="11" t="s">
        <v>886</v>
      </c>
      <c r="B97" s="38">
        <v>3000000</v>
      </c>
      <c r="C97" s="11" t="s">
        <v>887</v>
      </c>
      <c r="D97" s="11">
        <v>1</v>
      </c>
      <c r="E97" s="11">
        <f t="shared" si="6"/>
        <v>48</v>
      </c>
      <c r="F97" s="11">
        <f t="shared" si="5"/>
        <v>1</v>
      </c>
      <c r="G97" s="11">
        <f t="shared" si="4"/>
        <v>141000000</v>
      </c>
    </row>
    <row r="98" spans="1:7" x14ac:dyDescent="0.25">
      <c r="A98" s="11" t="s">
        <v>888</v>
      </c>
      <c r="B98" s="38">
        <v>3000000</v>
      </c>
      <c r="C98" s="11" t="s">
        <v>889</v>
      </c>
      <c r="D98" s="11">
        <v>1</v>
      </c>
      <c r="E98" s="11">
        <f t="shared" si="6"/>
        <v>47</v>
      </c>
      <c r="F98" s="11">
        <f t="shared" si="5"/>
        <v>1</v>
      </c>
      <c r="G98" s="11">
        <f t="shared" si="4"/>
        <v>138000000</v>
      </c>
    </row>
    <row r="99" spans="1:7" x14ac:dyDescent="0.25">
      <c r="A99" s="11" t="s">
        <v>890</v>
      </c>
      <c r="B99" s="38">
        <v>3000000</v>
      </c>
      <c r="C99" s="11" t="s">
        <v>891</v>
      </c>
      <c r="D99" s="11">
        <v>2</v>
      </c>
      <c r="E99" s="11">
        <f t="shared" si="6"/>
        <v>46</v>
      </c>
      <c r="F99" s="11">
        <f t="shared" si="5"/>
        <v>1</v>
      </c>
      <c r="G99" s="11">
        <f t="shared" si="4"/>
        <v>135000000</v>
      </c>
    </row>
    <row r="100" spans="1:7" x14ac:dyDescent="0.25">
      <c r="A100" s="11" t="s">
        <v>892</v>
      </c>
      <c r="B100" s="38">
        <v>999500</v>
      </c>
      <c r="C100" s="11" t="s">
        <v>906</v>
      </c>
      <c r="D100" s="11">
        <v>1</v>
      </c>
      <c r="E100" s="11">
        <f t="shared" si="6"/>
        <v>44</v>
      </c>
      <c r="F100" s="11">
        <f t="shared" si="5"/>
        <v>1</v>
      </c>
      <c r="G100" s="11">
        <f t="shared" si="4"/>
        <v>42978500</v>
      </c>
    </row>
    <row r="101" spans="1:7" ht="30" x14ac:dyDescent="0.25">
      <c r="A101" s="11" t="s">
        <v>905</v>
      </c>
      <c r="B101" s="38">
        <v>-1986700</v>
      </c>
      <c r="C101" s="74" t="s">
        <v>907</v>
      </c>
      <c r="D101" s="11">
        <v>21</v>
      </c>
      <c r="E101" s="11">
        <f t="shared" si="6"/>
        <v>43</v>
      </c>
      <c r="F101" s="11">
        <f t="shared" si="5"/>
        <v>0</v>
      </c>
      <c r="G101" s="11">
        <f t="shared" si="4"/>
        <v>-85428100</v>
      </c>
    </row>
    <row r="102" spans="1:7" ht="30" x14ac:dyDescent="0.25">
      <c r="A102" s="11" t="s">
        <v>909</v>
      </c>
      <c r="B102" s="38">
        <v>3000000</v>
      </c>
      <c r="C102" s="74" t="s">
        <v>910</v>
      </c>
      <c r="D102" s="11">
        <v>15</v>
      </c>
      <c r="E102" s="11">
        <f t="shared" si="6"/>
        <v>22</v>
      </c>
      <c r="F102" s="11">
        <f t="shared" si="5"/>
        <v>1</v>
      </c>
      <c r="G102" s="11">
        <f t="shared" si="4"/>
        <v>63000000</v>
      </c>
    </row>
    <row r="103" spans="1:7" x14ac:dyDescent="0.25">
      <c r="A103" s="11" t="s">
        <v>934</v>
      </c>
      <c r="B103" s="38">
        <v>-10000</v>
      </c>
      <c r="C103" s="74" t="s">
        <v>940</v>
      </c>
      <c r="D103" s="11">
        <v>6</v>
      </c>
      <c r="E103" s="11">
        <f t="shared" si="6"/>
        <v>7</v>
      </c>
      <c r="F103" s="11">
        <f t="shared" si="5"/>
        <v>0</v>
      </c>
      <c r="G103" s="11">
        <f t="shared" si="4"/>
        <v>-70000</v>
      </c>
    </row>
    <row r="104" spans="1:7" x14ac:dyDescent="0.25">
      <c r="A104" s="11" t="s">
        <v>942</v>
      </c>
      <c r="B104" s="38">
        <v>1999000</v>
      </c>
      <c r="C104" s="74" t="s">
        <v>943</v>
      </c>
      <c r="D104" s="11">
        <v>1</v>
      </c>
      <c r="E104" s="11">
        <f t="shared" si="6"/>
        <v>1</v>
      </c>
      <c r="F104" s="11">
        <f t="shared" si="5"/>
        <v>1</v>
      </c>
      <c r="G104" s="11">
        <f t="shared" si="4"/>
        <v>0</v>
      </c>
    </row>
    <row r="105" spans="1:7" x14ac:dyDescent="0.25">
      <c r="A105" s="11"/>
      <c r="B105" s="38"/>
      <c r="C105" s="74"/>
      <c r="D105" s="11">
        <v>0</v>
      </c>
      <c r="E105" s="11">
        <f t="shared" si="6"/>
        <v>0</v>
      </c>
      <c r="F105" s="11">
        <f t="shared" si="5"/>
        <v>0</v>
      </c>
      <c r="G105" s="11">
        <f t="shared" si="4"/>
        <v>0</v>
      </c>
    </row>
    <row r="106" spans="1:7" x14ac:dyDescent="0.25">
      <c r="A106" s="11"/>
      <c r="B106" s="38"/>
      <c r="C106" s="74"/>
      <c r="D106" s="11">
        <v>0</v>
      </c>
      <c r="E106" s="11">
        <f t="shared" si="6"/>
        <v>0</v>
      </c>
      <c r="F106" s="11">
        <f t="shared" si="5"/>
        <v>0</v>
      </c>
      <c r="G106" s="11">
        <f t="shared" si="4"/>
        <v>0</v>
      </c>
    </row>
    <row r="107" spans="1:7" x14ac:dyDescent="0.25">
      <c r="A107" s="11"/>
      <c r="B107" s="38"/>
      <c r="C107" s="74"/>
      <c r="D107" s="11">
        <v>0</v>
      </c>
      <c r="E107" s="11">
        <f t="shared" si="6"/>
        <v>0</v>
      </c>
      <c r="F107" s="11">
        <f t="shared" si="5"/>
        <v>0</v>
      </c>
      <c r="G107" s="11">
        <f t="shared" si="4"/>
        <v>0</v>
      </c>
    </row>
    <row r="108" spans="1:7" x14ac:dyDescent="0.25">
      <c r="A108" s="11"/>
      <c r="B108" s="38"/>
      <c r="C108" s="74"/>
      <c r="D108" s="11">
        <v>0</v>
      </c>
      <c r="E108" s="11">
        <f t="shared" si="6"/>
        <v>0</v>
      </c>
      <c r="F108" s="11">
        <f t="shared" si="5"/>
        <v>0</v>
      </c>
      <c r="G108" s="11">
        <f t="shared" si="4"/>
        <v>0</v>
      </c>
    </row>
    <row r="109" spans="1:7" x14ac:dyDescent="0.25">
      <c r="A109" s="11"/>
      <c r="B109" s="38"/>
      <c r="C109" s="74"/>
      <c r="D109" s="11">
        <v>0</v>
      </c>
      <c r="E109" s="11">
        <f t="shared" si="6"/>
        <v>0</v>
      </c>
      <c r="F109" s="11">
        <f t="shared" si="5"/>
        <v>0</v>
      </c>
      <c r="G109" s="11">
        <f t="shared" si="4"/>
        <v>0</v>
      </c>
    </row>
    <row r="110" spans="1:7" x14ac:dyDescent="0.25">
      <c r="A110" s="11"/>
      <c r="B110" s="38"/>
      <c r="C110" s="74"/>
      <c r="D110" s="11">
        <v>0</v>
      </c>
      <c r="E110" s="11">
        <f t="shared" si="6"/>
        <v>0</v>
      </c>
      <c r="F110" s="11">
        <f t="shared" si="5"/>
        <v>0</v>
      </c>
      <c r="G110" s="11">
        <f t="shared" si="4"/>
        <v>0</v>
      </c>
    </row>
    <row r="111" spans="1:7" x14ac:dyDescent="0.25">
      <c r="A111" s="11"/>
      <c r="B111" s="38"/>
      <c r="C111" s="74"/>
      <c r="D111" s="11">
        <v>0</v>
      </c>
      <c r="E111" s="11">
        <f t="shared" si="6"/>
        <v>0</v>
      </c>
      <c r="F111" s="11">
        <f t="shared" si="5"/>
        <v>0</v>
      </c>
      <c r="G111" s="11">
        <f t="shared" si="4"/>
        <v>0</v>
      </c>
    </row>
    <row r="112" spans="1:7" x14ac:dyDescent="0.25">
      <c r="A112" s="11"/>
      <c r="B112" s="38"/>
      <c r="C112" s="74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4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 t="s">
        <v>25</v>
      </c>
      <c r="B114" s="38"/>
      <c r="C114" s="74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/>
      <c r="B115" s="38"/>
      <c r="C115" s="74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4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4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4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4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 t="s">
        <v>25</v>
      </c>
      <c r="B120" s="38"/>
      <c r="C120" s="74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/>
      <c r="B121" s="38"/>
      <c r="C121" s="74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4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11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11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29">
        <f>SUM(B2:B125)</f>
        <v>61169293</v>
      </c>
      <c r="C126" s="11"/>
      <c r="D126" s="11"/>
      <c r="E126" s="11"/>
      <c r="F126" s="11"/>
      <c r="G126" s="29">
        <f>SUM(G2:G125)</f>
        <v>20740151715</v>
      </c>
    </row>
    <row r="127" spans="1:7" x14ac:dyDescent="0.25">
      <c r="A127" s="11"/>
      <c r="B127" s="11" t="s">
        <v>283</v>
      </c>
      <c r="C127" s="11"/>
      <c r="D127" s="11"/>
      <c r="E127" s="11"/>
      <c r="F127" s="11"/>
      <c r="G127" s="11" t="s">
        <v>284</v>
      </c>
    </row>
    <row r="128" spans="1:7" x14ac:dyDescent="0.25">
      <c r="A128" s="11"/>
      <c r="B128" s="11"/>
      <c r="C128" s="11"/>
      <c r="D128" s="11"/>
      <c r="E128" s="11"/>
      <c r="F128" s="11"/>
      <c r="G128" s="11"/>
    </row>
    <row r="129" spans="1:7" x14ac:dyDescent="0.25">
      <c r="A129" s="11"/>
      <c r="B129" s="11"/>
      <c r="C129" s="11"/>
      <c r="D129" s="11"/>
      <c r="E129" s="11"/>
      <c r="F129" s="11"/>
      <c r="G129" s="3">
        <f>G126/E2</f>
        <v>44316563.493589744</v>
      </c>
    </row>
    <row r="130" spans="1:7" x14ac:dyDescent="0.25">
      <c r="A130" s="11"/>
      <c r="B130" s="11"/>
      <c r="C130" s="11"/>
      <c r="D130" s="11"/>
      <c r="E130" s="11"/>
      <c r="F130" s="11"/>
      <c r="G130" s="11" t="s">
        <v>286</v>
      </c>
    </row>
    <row r="133" spans="1:7" ht="30" x14ac:dyDescent="0.25">
      <c r="B133" s="73" t="s">
        <v>875</v>
      </c>
    </row>
    <row r="134" spans="1:7" x14ac:dyDescent="0.25">
      <c r="B134" s="7"/>
    </row>
    <row r="136" spans="1:7" x14ac:dyDescent="0.25">
      <c r="B136" s="7"/>
    </row>
    <row r="137" spans="1:7" x14ac:dyDescent="0.25">
      <c r="G137" t="s">
        <v>575</v>
      </c>
    </row>
    <row r="138" spans="1:7" x14ac:dyDescent="0.25">
      <c r="G138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31" sqref="D31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830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900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909</v>
      </c>
      <c r="B4" s="39">
        <v>294852</v>
      </c>
      <c r="C4" s="39">
        <v>74657</v>
      </c>
      <c r="D4" s="35">
        <f t="shared" si="0"/>
        <v>220195</v>
      </c>
      <c r="E4" s="23" t="s">
        <v>919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902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1" workbookViewId="0">
      <selection activeCell="I64" sqref="I64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401</v>
      </c>
      <c r="F2" s="11">
        <f>IF(B2&gt;0,1,0)</f>
        <v>1</v>
      </c>
      <c r="G2" s="11">
        <f>B2*(E2-F2)</f>
        <v>20000000</v>
      </c>
    </row>
    <row r="3" spans="1:7" x14ac:dyDescent="0.25">
      <c r="A3" s="11" t="s">
        <v>472</v>
      </c>
      <c r="B3" s="3">
        <v>673</v>
      </c>
      <c r="C3" s="11" t="s">
        <v>939</v>
      </c>
      <c r="D3" s="11">
        <v>32</v>
      </c>
      <c r="E3" s="11">
        <f t="shared" ref="E3:E51" si="0">E4+D3</f>
        <v>356</v>
      </c>
      <c r="F3" s="11">
        <f t="shared" ref="F3:F69" si="1">IF(B3&gt;0,1,0)</f>
        <v>1</v>
      </c>
      <c r="G3" s="11">
        <f t="shared" ref="G3:G69" si="2">B3*(E3-F3)</f>
        <v>238915</v>
      </c>
    </row>
    <row r="4" spans="1:7" x14ac:dyDescent="0.25">
      <c r="A4" s="11" t="s">
        <v>510</v>
      </c>
      <c r="B4" s="3">
        <v>503</v>
      </c>
      <c r="C4" s="11" t="s">
        <v>939</v>
      </c>
      <c r="D4" s="11">
        <v>31</v>
      </c>
      <c r="E4" s="11">
        <f t="shared" si="0"/>
        <v>324</v>
      </c>
      <c r="F4" s="11">
        <f t="shared" si="1"/>
        <v>1</v>
      </c>
      <c r="G4" s="11">
        <f t="shared" si="2"/>
        <v>162469</v>
      </c>
    </row>
    <row r="5" spans="1:7" x14ac:dyDescent="0.25">
      <c r="A5" s="11" t="s">
        <v>551</v>
      </c>
      <c r="B5" s="3">
        <v>478</v>
      </c>
      <c r="C5" s="11" t="s">
        <v>939</v>
      </c>
      <c r="D5" s="11">
        <v>31</v>
      </c>
      <c r="E5" s="11">
        <f t="shared" si="0"/>
        <v>293</v>
      </c>
      <c r="F5" s="11">
        <f t="shared" si="1"/>
        <v>1</v>
      </c>
      <c r="G5" s="11">
        <f t="shared" si="2"/>
        <v>139576</v>
      </c>
    </row>
    <row r="6" spans="1:7" x14ac:dyDescent="0.25">
      <c r="A6" s="11" t="s">
        <v>585</v>
      </c>
      <c r="B6" s="3">
        <v>482</v>
      </c>
      <c r="C6" s="11" t="s">
        <v>939</v>
      </c>
      <c r="D6" s="11">
        <v>31</v>
      </c>
      <c r="E6" s="11">
        <f t="shared" si="0"/>
        <v>262</v>
      </c>
      <c r="F6" s="11">
        <f t="shared" si="1"/>
        <v>1</v>
      </c>
      <c r="G6" s="11">
        <f t="shared" si="2"/>
        <v>125802</v>
      </c>
    </row>
    <row r="7" spans="1:7" x14ac:dyDescent="0.25">
      <c r="A7" s="11" t="s">
        <v>628</v>
      </c>
      <c r="B7" s="3">
        <v>487</v>
      </c>
      <c r="C7" s="11" t="s">
        <v>939</v>
      </c>
      <c r="D7" s="11">
        <v>31</v>
      </c>
      <c r="E7" s="11">
        <f t="shared" si="0"/>
        <v>231</v>
      </c>
      <c r="F7" s="11">
        <f t="shared" si="1"/>
        <v>1</v>
      </c>
      <c r="G7" s="11">
        <f t="shared" si="2"/>
        <v>112010</v>
      </c>
    </row>
    <row r="8" spans="1:7" x14ac:dyDescent="0.25">
      <c r="A8" s="11" t="s">
        <v>631</v>
      </c>
      <c r="B8" s="3">
        <v>491</v>
      </c>
      <c r="C8" s="11" t="s">
        <v>939</v>
      </c>
      <c r="D8" s="11">
        <v>31</v>
      </c>
      <c r="E8" s="11">
        <f t="shared" si="0"/>
        <v>200</v>
      </c>
      <c r="F8" s="11">
        <f t="shared" si="1"/>
        <v>1</v>
      </c>
      <c r="G8" s="11">
        <f t="shared" si="2"/>
        <v>97709</v>
      </c>
    </row>
    <row r="9" spans="1:7" x14ac:dyDescent="0.25">
      <c r="A9" s="11" t="s">
        <v>632</v>
      </c>
      <c r="B9" s="3">
        <v>496</v>
      </c>
      <c r="C9" s="11" t="s">
        <v>939</v>
      </c>
      <c r="D9" s="11">
        <v>30</v>
      </c>
      <c r="E9" s="11">
        <f t="shared" si="0"/>
        <v>169</v>
      </c>
      <c r="F9" s="11">
        <f t="shared" si="1"/>
        <v>1</v>
      </c>
      <c r="G9" s="11">
        <f t="shared" si="2"/>
        <v>83328</v>
      </c>
    </row>
    <row r="10" spans="1:7" x14ac:dyDescent="0.25">
      <c r="A10" s="11" t="s">
        <v>633</v>
      </c>
      <c r="B10" s="3">
        <v>440</v>
      </c>
      <c r="C10" s="11" t="s">
        <v>939</v>
      </c>
      <c r="D10" s="11">
        <v>30</v>
      </c>
      <c r="E10" s="11">
        <f t="shared" si="0"/>
        <v>139</v>
      </c>
      <c r="F10" s="11">
        <f t="shared" si="1"/>
        <v>1</v>
      </c>
      <c r="G10" s="11">
        <f t="shared" si="2"/>
        <v>60720</v>
      </c>
    </row>
    <row r="11" spans="1:7" x14ac:dyDescent="0.25">
      <c r="A11" s="11" t="s">
        <v>634</v>
      </c>
      <c r="B11" s="3">
        <v>444</v>
      </c>
      <c r="C11" s="11" t="s">
        <v>939</v>
      </c>
      <c r="D11" s="11">
        <v>25</v>
      </c>
      <c r="E11" s="11">
        <f t="shared" si="0"/>
        <v>109</v>
      </c>
      <c r="F11" s="11">
        <f t="shared" si="1"/>
        <v>1</v>
      </c>
      <c r="G11" s="11">
        <f t="shared" si="2"/>
        <v>47952</v>
      </c>
    </row>
    <row r="12" spans="1:7" x14ac:dyDescent="0.25">
      <c r="A12" s="11" t="s">
        <v>817</v>
      </c>
      <c r="B12" s="3">
        <v>-10000</v>
      </c>
      <c r="C12" s="11" t="s">
        <v>503</v>
      </c>
      <c r="D12" s="11">
        <v>4</v>
      </c>
      <c r="E12" s="11">
        <f t="shared" si="0"/>
        <v>84</v>
      </c>
      <c r="F12" s="11">
        <f t="shared" si="1"/>
        <v>0</v>
      </c>
      <c r="G12" s="11">
        <f t="shared" si="2"/>
        <v>-840000</v>
      </c>
    </row>
    <row r="13" spans="1:7" x14ac:dyDescent="0.25">
      <c r="A13" s="11" t="s">
        <v>923</v>
      </c>
      <c r="B13" s="3">
        <v>436</v>
      </c>
      <c r="C13" s="11" t="s">
        <v>832</v>
      </c>
      <c r="D13" s="11">
        <v>3</v>
      </c>
      <c r="E13" s="11">
        <f t="shared" si="0"/>
        <v>80</v>
      </c>
      <c r="F13" s="11">
        <f t="shared" si="1"/>
        <v>1</v>
      </c>
      <c r="G13" s="11">
        <f t="shared" si="2"/>
        <v>34444</v>
      </c>
    </row>
    <row r="14" spans="1:7" x14ac:dyDescent="0.25">
      <c r="A14" s="11" t="s">
        <v>835</v>
      </c>
      <c r="B14" s="3">
        <v>1000000</v>
      </c>
      <c r="C14" s="11" t="s">
        <v>838</v>
      </c>
      <c r="D14" s="11">
        <v>3</v>
      </c>
      <c r="E14" s="11">
        <f t="shared" si="0"/>
        <v>77</v>
      </c>
      <c r="F14" s="11">
        <f t="shared" si="1"/>
        <v>1</v>
      </c>
      <c r="G14" s="11">
        <f t="shared" si="2"/>
        <v>76000000</v>
      </c>
    </row>
    <row r="15" spans="1:7" x14ac:dyDescent="0.25">
      <c r="A15" s="11" t="s">
        <v>840</v>
      </c>
      <c r="B15" s="3">
        <v>-95000</v>
      </c>
      <c r="C15" s="11" t="s">
        <v>503</v>
      </c>
      <c r="D15" s="11">
        <v>0</v>
      </c>
      <c r="E15" s="11">
        <f t="shared" si="0"/>
        <v>74</v>
      </c>
      <c r="F15" s="11">
        <f t="shared" si="1"/>
        <v>0</v>
      </c>
      <c r="G15" s="11">
        <f t="shared" si="2"/>
        <v>-7030000</v>
      </c>
    </row>
    <row r="16" spans="1:7" x14ac:dyDescent="0.25">
      <c r="A16" s="11" t="s">
        <v>840</v>
      </c>
      <c r="B16" s="3">
        <v>-70600</v>
      </c>
      <c r="C16" s="11" t="s">
        <v>841</v>
      </c>
      <c r="D16" s="11">
        <v>0</v>
      </c>
      <c r="E16" s="11">
        <f t="shared" si="0"/>
        <v>74</v>
      </c>
      <c r="F16" s="11">
        <f t="shared" si="1"/>
        <v>0</v>
      </c>
      <c r="G16" s="11">
        <f t="shared" si="2"/>
        <v>-5224400</v>
      </c>
    </row>
    <row r="17" spans="1:7" x14ac:dyDescent="0.25">
      <c r="A17" s="11" t="s">
        <v>840</v>
      </c>
      <c r="B17" s="3">
        <v>-450030</v>
      </c>
      <c r="C17" s="11" t="s">
        <v>842</v>
      </c>
      <c r="D17" s="11">
        <v>2</v>
      </c>
      <c r="E17" s="11">
        <f t="shared" si="0"/>
        <v>74</v>
      </c>
      <c r="F17" s="11">
        <f t="shared" si="1"/>
        <v>0</v>
      </c>
      <c r="G17" s="11">
        <f t="shared" si="2"/>
        <v>-33302220</v>
      </c>
    </row>
    <row r="18" spans="1:7" x14ac:dyDescent="0.25">
      <c r="A18" s="11" t="s">
        <v>843</v>
      </c>
      <c r="B18" s="3">
        <v>-109047</v>
      </c>
      <c r="C18" s="11" t="s">
        <v>506</v>
      </c>
      <c r="D18" s="11">
        <v>1</v>
      </c>
      <c r="E18" s="11">
        <f t="shared" si="0"/>
        <v>72</v>
      </c>
      <c r="F18" s="11">
        <f t="shared" si="1"/>
        <v>0</v>
      </c>
      <c r="G18" s="11">
        <f t="shared" si="2"/>
        <v>-7851384</v>
      </c>
    </row>
    <row r="19" spans="1:7" x14ac:dyDescent="0.25">
      <c r="A19" s="11" t="s">
        <v>846</v>
      </c>
      <c r="B19" s="3">
        <v>-26000</v>
      </c>
      <c r="C19" s="11" t="s">
        <v>847</v>
      </c>
      <c r="D19" s="11">
        <v>3</v>
      </c>
      <c r="E19" s="11">
        <f t="shared" si="0"/>
        <v>71</v>
      </c>
      <c r="F19" s="11">
        <f t="shared" si="1"/>
        <v>0</v>
      </c>
      <c r="G19" s="11">
        <f t="shared" si="2"/>
        <v>-1846000</v>
      </c>
    </row>
    <row r="20" spans="1:7" x14ac:dyDescent="0.25">
      <c r="A20" s="11" t="s">
        <v>851</v>
      </c>
      <c r="B20" s="3">
        <v>-80000</v>
      </c>
      <c r="C20" s="11" t="s">
        <v>503</v>
      </c>
      <c r="D20" s="11">
        <v>2</v>
      </c>
      <c r="E20" s="11">
        <f t="shared" si="0"/>
        <v>68</v>
      </c>
      <c r="F20" s="11">
        <f t="shared" si="1"/>
        <v>0</v>
      </c>
      <c r="G20" s="11">
        <f t="shared" si="2"/>
        <v>-5440000</v>
      </c>
    </row>
    <row r="21" spans="1:7" x14ac:dyDescent="0.25">
      <c r="A21" s="11" t="s">
        <v>853</v>
      </c>
      <c r="B21" s="3">
        <v>-95000</v>
      </c>
      <c r="C21" s="11" t="s">
        <v>503</v>
      </c>
      <c r="D21" s="11">
        <v>2</v>
      </c>
      <c r="E21" s="11">
        <f t="shared" si="0"/>
        <v>66</v>
      </c>
      <c r="F21" s="11">
        <f t="shared" si="1"/>
        <v>0</v>
      </c>
      <c r="G21" s="11">
        <f t="shared" si="2"/>
        <v>-6270000</v>
      </c>
    </row>
    <row r="22" spans="1:7" x14ac:dyDescent="0.25">
      <c r="A22" s="11" t="s">
        <v>856</v>
      </c>
      <c r="B22" s="3">
        <v>-15670</v>
      </c>
      <c r="C22" s="11" t="s">
        <v>656</v>
      </c>
      <c r="D22" s="11">
        <v>1</v>
      </c>
      <c r="E22" s="11">
        <f t="shared" si="0"/>
        <v>64</v>
      </c>
      <c r="F22" s="11">
        <f t="shared" si="1"/>
        <v>0</v>
      </c>
      <c r="G22" s="11">
        <f t="shared" si="2"/>
        <v>-1002880</v>
      </c>
    </row>
    <row r="23" spans="1:7" x14ac:dyDescent="0.25">
      <c r="A23" s="11" t="s">
        <v>859</v>
      </c>
      <c r="B23" s="3">
        <v>-95500</v>
      </c>
      <c r="C23" s="11" t="s">
        <v>860</v>
      </c>
      <c r="D23" s="11">
        <v>1</v>
      </c>
      <c r="E23" s="11">
        <f t="shared" si="0"/>
        <v>63</v>
      </c>
      <c r="F23" s="11">
        <f t="shared" si="1"/>
        <v>0</v>
      </c>
      <c r="G23" s="11">
        <f t="shared" si="2"/>
        <v>-6016500</v>
      </c>
    </row>
    <row r="24" spans="1:7" x14ac:dyDescent="0.25">
      <c r="A24" s="11" t="s">
        <v>861</v>
      </c>
      <c r="B24" s="3">
        <v>2000000</v>
      </c>
      <c r="C24" s="11" t="s">
        <v>862</v>
      </c>
      <c r="D24" s="11">
        <v>0</v>
      </c>
      <c r="E24" s="11">
        <f t="shared" si="0"/>
        <v>62</v>
      </c>
      <c r="F24" s="11">
        <f t="shared" si="1"/>
        <v>1</v>
      </c>
      <c r="G24" s="11">
        <f t="shared" si="2"/>
        <v>122000000</v>
      </c>
    </row>
    <row r="25" spans="1:7" x14ac:dyDescent="0.25">
      <c r="A25" s="11" t="s">
        <v>861</v>
      </c>
      <c r="B25" s="3">
        <v>-131450</v>
      </c>
      <c r="C25" s="11" t="s">
        <v>864</v>
      </c>
      <c r="D25" s="11">
        <v>6</v>
      </c>
      <c r="E25" s="11">
        <f t="shared" si="0"/>
        <v>62</v>
      </c>
      <c r="F25" s="11">
        <f t="shared" si="1"/>
        <v>0</v>
      </c>
      <c r="G25" s="11">
        <f t="shared" si="2"/>
        <v>-8149900</v>
      </c>
    </row>
    <row r="26" spans="1:7" x14ac:dyDescent="0.25">
      <c r="A26" s="11" t="s">
        <v>866</v>
      </c>
      <c r="B26" s="3">
        <v>-15120</v>
      </c>
      <c r="C26" s="11" t="s">
        <v>656</v>
      </c>
      <c r="D26" s="11">
        <v>2</v>
      </c>
      <c r="E26" s="11">
        <f t="shared" si="0"/>
        <v>56</v>
      </c>
      <c r="F26" s="11">
        <f t="shared" si="1"/>
        <v>0</v>
      </c>
      <c r="G26" s="11">
        <f t="shared" si="2"/>
        <v>-846720</v>
      </c>
    </row>
    <row r="27" spans="1:7" x14ac:dyDescent="0.25">
      <c r="A27" s="11" t="s">
        <v>867</v>
      </c>
      <c r="B27" s="3">
        <v>-200000</v>
      </c>
      <c r="C27" s="11" t="s">
        <v>503</v>
      </c>
      <c r="D27" s="11">
        <v>1</v>
      </c>
      <c r="E27" s="11">
        <f t="shared" si="0"/>
        <v>54</v>
      </c>
      <c r="F27" s="11">
        <f t="shared" si="1"/>
        <v>0</v>
      </c>
      <c r="G27" s="11">
        <f t="shared" si="2"/>
        <v>-10800000</v>
      </c>
    </row>
    <row r="28" spans="1:7" x14ac:dyDescent="0.25">
      <c r="A28" s="11" t="s">
        <v>868</v>
      </c>
      <c r="B28" s="3">
        <v>-180500</v>
      </c>
      <c r="C28" s="11" t="s">
        <v>869</v>
      </c>
      <c r="D28" s="11">
        <v>3</v>
      </c>
      <c r="E28" s="11">
        <f t="shared" si="0"/>
        <v>53</v>
      </c>
      <c r="F28" s="11">
        <f t="shared" si="1"/>
        <v>0</v>
      </c>
      <c r="G28" s="11">
        <f t="shared" si="2"/>
        <v>-9566500</v>
      </c>
    </row>
    <row r="29" spans="1:7" x14ac:dyDescent="0.25">
      <c r="A29" s="11" t="s">
        <v>871</v>
      </c>
      <c r="B29" s="35">
        <v>7117</v>
      </c>
      <c r="C29" s="11" t="s">
        <v>878</v>
      </c>
      <c r="D29" s="11">
        <v>4</v>
      </c>
      <c r="E29" s="11">
        <f t="shared" si="0"/>
        <v>50</v>
      </c>
      <c r="F29" s="11">
        <f t="shared" si="1"/>
        <v>1</v>
      </c>
      <c r="G29" s="11">
        <f t="shared" si="2"/>
        <v>348733</v>
      </c>
    </row>
    <row r="30" spans="1:7" x14ac:dyDescent="0.25">
      <c r="A30" s="11" t="s">
        <v>886</v>
      </c>
      <c r="B30" s="3">
        <v>-10000</v>
      </c>
      <c r="C30" s="11" t="s">
        <v>503</v>
      </c>
      <c r="D30" s="11">
        <v>4</v>
      </c>
      <c r="E30" s="11">
        <f t="shared" si="0"/>
        <v>46</v>
      </c>
      <c r="F30" s="11">
        <f t="shared" si="1"/>
        <v>0</v>
      </c>
      <c r="G30" s="11">
        <f t="shared" si="2"/>
        <v>-460000</v>
      </c>
    </row>
    <row r="31" spans="1:7" x14ac:dyDescent="0.25">
      <c r="A31" s="11" t="s">
        <v>892</v>
      </c>
      <c r="B31" s="3">
        <v>-47053</v>
      </c>
      <c r="C31" s="11" t="s">
        <v>893</v>
      </c>
      <c r="D31" s="11">
        <v>6</v>
      </c>
      <c r="E31" s="11">
        <f t="shared" si="0"/>
        <v>42</v>
      </c>
      <c r="F31" s="11">
        <f t="shared" si="1"/>
        <v>0</v>
      </c>
      <c r="G31" s="11">
        <f t="shared" si="2"/>
        <v>-1976226</v>
      </c>
    </row>
    <row r="32" spans="1:7" x14ac:dyDescent="0.25">
      <c r="A32" s="11" t="s">
        <v>894</v>
      </c>
      <c r="B32" s="3">
        <v>-33870</v>
      </c>
      <c r="C32" s="11" t="s">
        <v>895</v>
      </c>
      <c r="D32" s="11">
        <v>4</v>
      </c>
      <c r="E32" s="11">
        <f t="shared" si="0"/>
        <v>36</v>
      </c>
      <c r="F32" s="11">
        <f t="shared" si="1"/>
        <v>0</v>
      </c>
      <c r="G32" s="11">
        <f t="shared" si="2"/>
        <v>-1219320</v>
      </c>
    </row>
    <row r="33" spans="1:9" x14ac:dyDescent="0.25">
      <c r="A33" s="11" t="s">
        <v>896</v>
      </c>
      <c r="B33" s="3">
        <v>-22000</v>
      </c>
      <c r="C33" s="11" t="s">
        <v>897</v>
      </c>
      <c r="D33" s="11">
        <v>0</v>
      </c>
      <c r="E33" s="11">
        <f t="shared" si="0"/>
        <v>32</v>
      </c>
      <c r="F33" s="11">
        <f t="shared" si="1"/>
        <v>0</v>
      </c>
      <c r="G33" s="11">
        <f t="shared" si="2"/>
        <v>-704000</v>
      </c>
    </row>
    <row r="34" spans="1:9" x14ac:dyDescent="0.25">
      <c r="A34" s="11" t="s">
        <v>896</v>
      </c>
      <c r="B34" s="3">
        <v>-250000</v>
      </c>
      <c r="C34" s="11" t="s">
        <v>898</v>
      </c>
      <c r="D34" s="11">
        <v>0</v>
      </c>
      <c r="E34" s="11">
        <f t="shared" si="0"/>
        <v>32</v>
      </c>
      <c r="F34" s="11">
        <f t="shared" si="1"/>
        <v>0</v>
      </c>
      <c r="G34" s="11">
        <f t="shared" si="2"/>
        <v>-8000000</v>
      </c>
    </row>
    <row r="35" spans="1:9" x14ac:dyDescent="0.25">
      <c r="A35" s="11" t="s">
        <v>896</v>
      </c>
      <c r="B35" s="3">
        <v>-650500</v>
      </c>
      <c r="C35" s="11" t="s">
        <v>899</v>
      </c>
      <c r="D35" s="11">
        <v>2</v>
      </c>
      <c r="E35" s="11">
        <f t="shared" si="0"/>
        <v>32</v>
      </c>
      <c r="F35" s="11">
        <f t="shared" si="1"/>
        <v>0</v>
      </c>
      <c r="G35" s="11">
        <f t="shared" si="2"/>
        <v>-20816000</v>
      </c>
    </row>
    <row r="36" spans="1:9" x14ac:dyDescent="0.25">
      <c r="A36" s="11" t="s">
        <v>900</v>
      </c>
      <c r="B36" s="3">
        <v>-200000</v>
      </c>
      <c r="C36" s="11" t="s">
        <v>503</v>
      </c>
      <c r="D36" s="11">
        <v>3</v>
      </c>
      <c r="E36" s="11">
        <f t="shared" si="0"/>
        <v>30</v>
      </c>
      <c r="F36" s="11">
        <f t="shared" si="1"/>
        <v>0</v>
      </c>
      <c r="G36" s="11">
        <f t="shared" si="2"/>
        <v>-6000000</v>
      </c>
    </row>
    <row r="37" spans="1:9" x14ac:dyDescent="0.25">
      <c r="A37" s="11" t="s">
        <v>901</v>
      </c>
      <c r="B37" s="3">
        <v>-200000</v>
      </c>
      <c r="C37" s="11" t="s">
        <v>503</v>
      </c>
      <c r="D37" s="11">
        <v>0</v>
      </c>
      <c r="E37" s="11">
        <f t="shared" si="0"/>
        <v>27</v>
      </c>
      <c r="F37" s="11">
        <f t="shared" si="1"/>
        <v>0</v>
      </c>
      <c r="G37" s="11">
        <f t="shared" si="2"/>
        <v>-5400000</v>
      </c>
    </row>
    <row r="38" spans="1:9" x14ac:dyDescent="0.25">
      <c r="A38" s="11" t="s">
        <v>924</v>
      </c>
      <c r="B38" s="3">
        <v>-26274</v>
      </c>
      <c r="C38" s="11" t="s">
        <v>61</v>
      </c>
      <c r="D38" s="11">
        <v>1</v>
      </c>
      <c r="E38" s="11">
        <f t="shared" si="0"/>
        <v>27</v>
      </c>
      <c r="F38" s="11">
        <f t="shared" si="1"/>
        <v>0</v>
      </c>
      <c r="G38" s="11">
        <f t="shared" si="2"/>
        <v>-709398</v>
      </c>
    </row>
    <row r="39" spans="1:9" x14ac:dyDescent="0.25">
      <c r="A39" s="11" t="s">
        <v>925</v>
      </c>
      <c r="B39" s="3">
        <v>-10070</v>
      </c>
      <c r="C39" s="11" t="s">
        <v>61</v>
      </c>
      <c r="D39" s="11">
        <v>1</v>
      </c>
      <c r="E39" s="11">
        <f t="shared" si="0"/>
        <v>26</v>
      </c>
      <c r="F39" s="11">
        <f t="shared" si="1"/>
        <v>0</v>
      </c>
      <c r="G39" s="11">
        <f t="shared" si="2"/>
        <v>-261820</v>
      </c>
    </row>
    <row r="40" spans="1:9" x14ac:dyDescent="0.25">
      <c r="A40" s="11" t="s">
        <v>926</v>
      </c>
      <c r="B40" s="3">
        <v>-30000</v>
      </c>
      <c r="C40" s="11" t="s">
        <v>927</v>
      </c>
      <c r="D40" s="11">
        <v>5</v>
      </c>
      <c r="E40" s="11">
        <f t="shared" si="0"/>
        <v>25</v>
      </c>
      <c r="F40" s="11">
        <f t="shared" si="1"/>
        <v>0</v>
      </c>
      <c r="G40" s="11">
        <f t="shared" si="2"/>
        <v>-750000</v>
      </c>
    </row>
    <row r="41" spans="1:9" x14ac:dyDescent="0.25">
      <c r="A41" s="11" t="s">
        <v>909</v>
      </c>
      <c r="B41" s="3">
        <v>7481</v>
      </c>
      <c r="C41" s="11" t="s">
        <v>928</v>
      </c>
      <c r="D41" s="11">
        <v>1</v>
      </c>
      <c r="E41" s="11">
        <f t="shared" si="0"/>
        <v>20</v>
      </c>
      <c r="F41" s="11">
        <f t="shared" si="1"/>
        <v>1</v>
      </c>
      <c r="G41" s="11">
        <f t="shared" si="2"/>
        <v>142139</v>
      </c>
    </row>
    <row r="42" spans="1:9" x14ac:dyDescent="0.25">
      <c r="A42" s="11" t="s">
        <v>912</v>
      </c>
      <c r="B42" s="3">
        <v>1000000</v>
      </c>
      <c r="C42" s="11" t="s">
        <v>913</v>
      </c>
      <c r="D42" s="11">
        <v>2</v>
      </c>
      <c r="E42" s="11">
        <f t="shared" si="0"/>
        <v>19</v>
      </c>
      <c r="F42" s="11">
        <f t="shared" si="1"/>
        <v>1</v>
      </c>
      <c r="G42" s="11">
        <f t="shared" si="2"/>
        <v>18000000</v>
      </c>
    </row>
    <row r="43" spans="1:9" x14ac:dyDescent="0.25">
      <c r="A43" s="11" t="s">
        <v>929</v>
      </c>
      <c r="B43" s="3">
        <v>-39330</v>
      </c>
      <c r="C43" s="11" t="s">
        <v>915</v>
      </c>
      <c r="D43" s="11">
        <v>3</v>
      </c>
      <c r="E43" s="11">
        <f t="shared" si="0"/>
        <v>17</v>
      </c>
      <c r="F43" s="11">
        <f t="shared" si="1"/>
        <v>0</v>
      </c>
      <c r="G43" s="11">
        <f t="shared" si="2"/>
        <v>-668610</v>
      </c>
    </row>
    <row r="44" spans="1:9" x14ac:dyDescent="0.25">
      <c r="A44" s="11" t="s">
        <v>930</v>
      </c>
      <c r="B44" s="3">
        <v>-35080</v>
      </c>
      <c r="C44" s="11" t="s">
        <v>61</v>
      </c>
      <c r="D44" s="11">
        <v>3</v>
      </c>
      <c r="E44" s="11">
        <f t="shared" si="0"/>
        <v>14</v>
      </c>
      <c r="F44" s="11">
        <f t="shared" si="1"/>
        <v>0</v>
      </c>
      <c r="G44" s="11">
        <f t="shared" si="2"/>
        <v>-491120</v>
      </c>
    </row>
    <row r="45" spans="1:9" x14ac:dyDescent="0.25">
      <c r="A45" s="11" t="s">
        <v>914</v>
      </c>
      <c r="B45" s="3">
        <v>-200000</v>
      </c>
      <c r="C45" s="11" t="s">
        <v>503</v>
      </c>
      <c r="D45" s="11">
        <v>1</v>
      </c>
      <c r="E45" s="11">
        <f t="shared" si="0"/>
        <v>11</v>
      </c>
      <c r="F45" s="11">
        <f t="shared" si="1"/>
        <v>0</v>
      </c>
      <c r="G45" s="11">
        <f t="shared" si="2"/>
        <v>-2200000</v>
      </c>
    </row>
    <row r="46" spans="1:9" x14ac:dyDescent="0.25">
      <c r="A46" s="11" t="s">
        <v>916</v>
      </c>
      <c r="B46" s="3">
        <v>-42370</v>
      </c>
      <c r="C46" s="11" t="s">
        <v>61</v>
      </c>
      <c r="D46" s="11">
        <v>1</v>
      </c>
      <c r="E46" s="11">
        <f t="shared" si="0"/>
        <v>10</v>
      </c>
      <c r="F46" s="11">
        <f t="shared" si="1"/>
        <v>0</v>
      </c>
      <c r="G46" s="11">
        <f t="shared" si="2"/>
        <v>-423700</v>
      </c>
    </row>
    <row r="47" spans="1:9" x14ac:dyDescent="0.25">
      <c r="A47" s="11" t="s">
        <v>931</v>
      </c>
      <c r="B47" s="3">
        <v>-42914</v>
      </c>
      <c r="C47" s="11" t="s">
        <v>61</v>
      </c>
      <c r="D47" s="11">
        <v>3</v>
      </c>
      <c r="E47" s="11">
        <f t="shared" si="0"/>
        <v>9</v>
      </c>
      <c r="F47" s="11">
        <f t="shared" si="1"/>
        <v>0</v>
      </c>
      <c r="G47" s="11">
        <f t="shared" si="2"/>
        <v>-386226</v>
      </c>
    </row>
    <row r="48" spans="1:9" x14ac:dyDescent="0.25">
      <c r="A48" s="11" t="s">
        <v>932</v>
      </c>
      <c r="B48" s="3">
        <v>-83000</v>
      </c>
      <c r="C48" s="11" t="s">
        <v>933</v>
      </c>
      <c r="D48" s="11">
        <v>1</v>
      </c>
      <c r="E48" s="11">
        <f t="shared" si="0"/>
        <v>6</v>
      </c>
      <c r="F48" s="11">
        <f t="shared" si="1"/>
        <v>0</v>
      </c>
      <c r="G48" s="11">
        <f t="shared" si="2"/>
        <v>-498000</v>
      </c>
      <c r="I48" t="s">
        <v>25</v>
      </c>
    </row>
    <row r="49" spans="1:7" x14ac:dyDescent="0.25">
      <c r="A49" s="11" t="s">
        <v>934</v>
      </c>
      <c r="B49" s="3">
        <v>-95000</v>
      </c>
      <c r="C49" s="11" t="s">
        <v>503</v>
      </c>
      <c r="D49" s="11">
        <v>2</v>
      </c>
      <c r="E49" s="11">
        <f t="shared" si="0"/>
        <v>5</v>
      </c>
      <c r="F49" s="11">
        <f t="shared" si="1"/>
        <v>0</v>
      </c>
      <c r="G49" s="11">
        <f t="shared" si="2"/>
        <v>-475000</v>
      </c>
    </row>
    <row r="50" spans="1:7" x14ac:dyDescent="0.25">
      <c r="A50" s="11" t="s">
        <v>935</v>
      </c>
      <c r="B50" s="3">
        <v>-180000</v>
      </c>
      <c r="C50" s="11" t="s">
        <v>936</v>
      </c>
      <c r="D50" s="11">
        <v>0</v>
      </c>
      <c r="E50" s="11">
        <f t="shared" si="0"/>
        <v>3</v>
      </c>
      <c r="F50" s="11">
        <f t="shared" si="1"/>
        <v>0</v>
      </c>
      <c r="G50" s="11">
        <f t="shared" si="2"/>
        <v>-540000</v>
      </c>
    </row>
    <row r="51" spans="1:7" x14ac:dyDescent="0.25">
      <c r="A51" s="11" t="s">
        <v>937</v>
      </c>
      <c r="B51" s="3">
        <v>-95000</v>
      </c>
      <c r="C51" s="11" t="s">
        <v>503</v>
      </c>
      <c r="D51" s="11">
        <v>2</v>
      </c>
      <c r="E51" s="11">
        <f t="shared" si="0"/>
        <v>3</v>
      </c>
      <c r="F51" s="11">
        <f t="shared" si="1"/>
        <v>0</v>
      </c>
      <c r="G51" s="11">
        <f t="shared" si="2"/>
        <v>-285000</v>
      </c>
    </row>
    <row r="52" spans="1:7" x14ac:dyDescent="0.25">
      <c r="A52" s="11" t="s">
        <v>938</v>
      </c>
      <c r="B52" s="3">
        <v>-12780</v>
      </c>
      <c r="C52" s="11" t="s">
        <v>61</v>
      </c>
      <c r="D52" s="11">
        <v>1</v>
      </c>
      <c r="E52" s="11">
        <f>E68+D52</f>
        <v>1</v>
      </c>
      <c r="F52" s="11">
        <f t="shared" si="1"/>
        <v>0</v>
      </c>
      <c r="G52" s="11">
        <f t="shared" si="2"/>
        <v>-12780</v>
      </c>
    </row>
    <row r="53" spans="1:7" x14ac:dyDescent="0.25">
      <c r="A53" s="11" t="s">
        <v>948</v>
      </c>
      <c r="B53" s="3">
        <v>-22000</v>
      </c>
      <c r="C53" s="11" t="s">
        <v>949</v>
      </c>
      <c r="D53" s="11">
        <v>1</v>
      </c>
      <c r="E53" s="11">
        <f t="shared" ref="E53:E69" si="3">E69+D53</f>
        <v>1</v>
      </c>
      <c r="F53" s="11">
        <f t="shared" si="1"/>
        <v>0</v>
      </c>
      <c r="G53" s="11">
        <f t="shared" si="2"/>
        <v>-22000</v>
      </c>
    </row>
    <row r="54" spans="1:7" x14ac:dyDescent="0.25">
      <c r="A54" s="11" t="s">
        <v>942</v>
      </c>
      <c r="B54" s="3">
        <v>999000</v>
      </c>
      <c r="C54" s="11" t="s">
        <v>946</v>
      </c>
      <c r="D54" s="11">
        <v>0</v>
      </c>
      <c r="E54" s="11">
        <f t="shared" si="3"/>
        <v>0</v>
      </c>
      <c r="F54" s="11">
        <f t="shared" si="1"/>
        <v>1</v>
      </c>
      <c r="G54" s="11">
        <f t="shared" si="2"/>
        <v>-999000</v>
      </c>
    </row>
    <row r="55" spans="1:7" x14ac:dyDescent="0.25">
      <c r="A55" s="11" t="s">
        <v>942</v>
      </c>
      <c r="B55" s="3">
        <v>106900</v>
      </c>
      <c r="C55" s="11" t="s">
        <v>947</v>
      </c>
      <c r="D55" s="11">
        <v>1</v>
      </c>
      <c r="E55" s="11">
        <f t="shared" si="3"/>
        <v>1</v>
      </c>
      <c r="F55" s="11">
        <f t="shared" si="1"/>
        <v>1</v>
      </c>
      <c r="G55" s="11">
        <f t="shared" si="2"/>
        <v>0</v>
      </c>
    </row>
    <row r="56" spans="1:7" x14ac:dyDescent="0.25">
      <c r="A56" s="11"/>
      <c r="B56" s="3"/>
      <c r="C56" s="11"/>
      <c r="D56" s="11"/>
      <c r="E56" s="11">
        <f t="shared" si="3"/>
        <v>0</v>
      </c>
      <c r="F56" s="11">
        <f t="shared" si="1"/>
        <v>0</v>
      </c>
      <c r="G56" s="11">
        <f t="shared" si="2"/>
        <v>0</v>
      </c>
    </row>
    <row r="57" spans="1:7" x14ac:dyDescent="0.25">
      <c r="A57" s="11"/>
      <c r="B57" s="3"/>
      <c r="C57" s="11"/>
      <c r="D57" s="11"/>
      <c r="E57" s="11">
        <f t="shared" si="3"/>
        <v>0</v>
      </c>
      <c r="F57" s="11">
        <f t="shared" si="1"/>
        <v>0</v>
      </c>
      <c r="G57" s="11">
        <f t="shared" si="2"/>
        <v>0</v>
      </c>
    </row>
    <row r="58" spans="1:7" x14ac:dyDescent="0.25">
      <c r="A58" s="11"/>
      <c r="B58" s="3"/>
      <c r="C58" s="11"/>
      <c r="D58" s="11"/>
      <c r="E58" s="11">
        <f t="shared" si="3"/>
        <v>0</v>
      </c>
      <c r="F58" s="11">
        <f t="shared" si="1"/>
        <v>0</v>
      </c>
      <c r="G58" s="11">
        <f t="shared" si="2"/>
        <v>0</v>
      </c>
    </row>
    <row r="59" spans="1:7" x14ac:dyDescent="0.25">
      <c r="A59" s="11"/>
      <c r="B59" s="3"/>
      <c r="C59" s="11"/>
      <c r="D59" s="11"/>
      <c r="E59" s="11">
        <f t="shared" si="3"/>
        <v>0</v>
      </c>
      <c r="F59" s="11">
        <f t="shared" si="1"/>
        <v>0</v>
      </c>
      <c r="G59" s="11">
        <f t="shared" si="2"/>
        <v>0</v>
      </c>
    </row>
    <row r="60" spans="1:7" x14ac:dyDescent="0.25">
      <c r="A60" s="11"/>
      <c r="B60" s="3"/>
      <c r="C60" s="11"/>
      <c r="D60" s="11"/>
      <c r="E60" s="11">
        <f t="shared" si="3"/>
        <v>0</v>
      </c>
      <c r="F60" s="11">
        <f t="shared" si="1"/>
        <v>0</v>
      </c>
      <c r="G60" s="11">
        <f t="shared" si="2"/>
        <v>0</v>
      </c>
    </row>
    <row r="61" spans="1:7" x14ac:dyDescent="0.25">
      <c r="A61" s="11"/>
      <c r="B61" s="3"/>
      <c r="C61" s="11"/>
      <c r="D61" s="11"/>
      <c r="E61" s="11">
        <f t="shared" si="3"/>
        <v>0</v>
      </c>
      <c r="F61" s="11">
        <f t="shared" si="1"/>
        <v>0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1274270</v>
      </c>
      <c r="C70" s="11"/>
      <c r="D70" s="11"/>
      <c r="E70" s="11"/>
      <c r="F70" s="11"/>
      <c r="G70" s="29">
        <f>SUM(G2:G30)</f>
        <v>114805154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286297.1421446384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workbookViewId="0">
      <pane ySplit="1" topLeftCell="A169" activePane="bottomLeft" state="frozen"/>
      <selection pane="bottomLeft" activeCell="B187" sqref="B18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735</v>
      </c>
      <c r="E2" s="11">
        <f>IF(B2&gt;0,1,0)</f>
        <v>1</v>
      </c>
      <c r="F2" s="11">
        <f>B2*(D2-E2)</f>
        <v>70977800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ref="D3:D66" si="0">D4+C3</f>
        <v>733</v>
      </c>
      <c r="E3" s="11">
        <f t="shared" ref="E3:E66" si="1">IF(B3&gt;0,1,0)</f>
        <v>1</v>
      </c>
      <c r="F3" s="11">
        <f t="shared" ref="F3:F66" si="2">B3*(D3-E3)</f>
        <v>2196000000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730</v>
      </c>
      <c r="E4" s="11">
        <f t="shared" si="1"/>
        <v>0</v>
      </c>
      <c r="F4" s="11">
        <f t="shared" si="2"/>
        <v>-146000000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728</v>
      </c>
      <c r="E5" s="11">
        <f t="shared" si="1"/>
        <v>0</v>
      </c>
      <c r="F5" s="11">
        <f t="shared" si="2"/>
        <v>-72800000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727</v>
      </c>
      <c r="E6" s="11">
        <f t="shared" si="1"/>
        <v>0</v>
      </c>
      <c r="F6" s="11">
        <f t="shared" si="2"/>
        <v>-39985000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726</v>
      </c>
      <c r="E7" s="11">
        <f t="shared" si="1"/>
        <v>0</v>
      </c>
      <c r="F7" s="11">
        <f t="shared" si="2"/>
        <v>-145200000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722</v>
      </c>
      <c r="E8" s="11">
        <f t="shared" si="1"/>
        <v>0</v>
      </c>
      <c r="F8" s="11">
        <f t="shared" si="2"/>
        <v>-144400000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712</v>
      </c>
      <c r="E9" s="11">
        <f t="shared" si="1"/>
        <v>0</v>
      </c>
      <c r="F9" s="11">
        <f t="shared" si="2"/>
        <v>-676756000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711</v>
      </c>
      <c r="E10" s="11">
        <f t="shared" si="1"/>
        <v>1</v>
      </c>
      <c r="F10" s="11">
        <f t="shared" si="2"/>
        <v>1420000000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709</v>
      </c>
      <c r="E11" s="11">
        <f t="shared" si="1"/>
        <v>0</v>
      </c>
      <c r="F11" s="11">
        <f t="shared" si="2"/>
        <v>-755085000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706</v>
      </c>
      <c r="E12" s="11">
        <f t="shared" si="1"/>
        <v>0</v>
      </c>
      <c r="F12" s="11">
        <f t="shared" si="2"/>
        <v>-31770000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705</v>
      </c>
      <c r="E13" s="11">
        <f t="shared" si="1"/>
        <v>0</v>
      </c>
      <c r="F13" s="11">
        <f t="shared" si="2"/>
        <v>-1410493500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701</v>
      </c>
      <c r="E14" s="11">
        <f t="shared" si="1"/>
        <v>0</v>
      </c>
      <c r="F14" s="11">
        <f t="shared" si="2"/>
        <v>-140200000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699</v>
      </c>
      <c r="E15" s="11">
        <f t="shared" si="1"/>
        <v>1</v>
      </c>
      <c r="F15" s="11">
        <f t="shared" si="2"/>
        <v>1396000000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699</v>
      </c>
      <c r="E16" s="11">
        <f t="shared" si="1"/>
        <v>1</v>
      </c>
      <c r="F16" s="11">
        <f t="shared" si="2"/>
        <v>1396000000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699</v>
      </c>
      <c r="E17" s="11">
        <f t="shared" si="1"/>
        <v>1</v>
      </c>
      <c r="F17" s="11">
        <f t="shared" si="2"/>
        <v>837600000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699</v>
      </c>
      <c r="E18" s="11">
        <f t="shared" si="1"/>
        <v>1</v>
      </c>
      <c r="F18" s="11">
        <f t="shared" si="2"/>
        <v>698000000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698</v>
      </c>
      <c r="E19" s="11">
        <f t="shared" si="1"/>
        <v>1</v>
      </c>
      <c r="F19" s="11">
        <f t="shared" si="2"/>
        <v>2091000000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698</v>
      </c>
      <c r="E20" s="11">
        <f t="shared" si="1"/>
        <v>0</v>
      </c>
      <c r="F20" s="11">
        <f t="shared" si="2"/>
        <v>-302024600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698</v>
      </c>
      <c r="E21" s="11">
        <f t="shared" si="1"/>
        <v>0</v>
      </c>
      <c r="F21" s="11">
        <f t="shared" si="2"/>
        <v>-302024600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698</v>
      </c>
      <c r="E22" s="11">
        <f t="shared" si="1"/>
        <v>0</v>
      </c>
      <c r="F22" s="11">
        <f t="shared" si="2"/>
        <v>-302024600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698</v>
      </c>
      <c r="E23" s="11">
        <f t="shared" si="1"/>
        <v>0</v>
      </c>
      <c r="F23" s="11">
        <f t="shared" si="2"/>
        <v>-302024600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698</v>
      </c>
      <c r="E24" s="11">
        <f t="shared" si="1"/>
        <v>0</v>
      </c>
      <c r="F24" s="11">
        <f t="shared" si="2"/>
        <v>-302024600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698</v>
      </c>
      <c r="E25" s="11">
        <f t="shared" si="1"/>
        <v>0</v>
      </c>
      <c r="F25" s="11">
        <f t="shared" si="2"/>
        <v>-139600000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697</v>
      </c>
      <c r="E26" s="11">
        <f t="shared" si="1"/>
        <v>1</v>
      </c>
      <c r="F26" s="11">
        <f t="shared" si="2"/>
        <v>2088000000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695</v>
      </c>
      <c r="E27" s="11">
        <f t="shared" si="1"/>
        <v>0</v>
      </c>
      <c r="F27" s="11">
        <f t="shared" si="2"/>
        <v>-139000000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694</v>
      </c>
      <c r="E28" s="11">
        <f t="shared" si="1"/>
        <v>1</v>
      </c>
      <c r="F28" s="11">
        <f t="shared" si="2"/>
        <v>1386000000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693</v>
      </c>
      <c r="E29" s="11">
        <f t="shared" si="1"/>
        <v>0</v>
      </c>
      <c r="F29" s="11">
        <f t="shared" si="2"/>
        <v>-4851554400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692</v>
      </c>
      <c r="E30" s="11">
        <f t="shared" si="1"/>
        <v>0</v>
      </c>
      <c r="F30" s="11">
        <f t="shared" si="2"/>
        <v>-2076622800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691</v>
      </c>
      <c r="E31" s="11">
        <f t="shared" si="1"/>
        <v>0</v>
      </c>
      <c r="F31" s="11">
        <f t="shared" si="2"/>
        <v>-1171866900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688</v>
      </c>
      <c r="E32" s="11">
        <f t="shared" si="1"/>
        <v>1</v>
      </c>
      <c r="F32" s="11">
        <f t="shared" si="2"/>
        <v>683084100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682</v>
      </c>
      <c r="E33" s="11">
        <f t="shared" si="1"/>
        <v>1</v>
      </c>
      <c r="F33" s="11">
        <f t="shared" si="2"/>
        <v>23896971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681</v>
      </c>
      <c r="E34" s="11">
        <f t="shared" si="1"/>
        <v>0</v>
      </c>
      <c r="F34" s="11">
        <f t="shared" si="2"/>
        <v>-578850000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673</v>
      </c>
      <c r="E35" s="11">
        <f t="shared" si="1"/>
        <v>0</v>
      </c>
      <c r="F35" s="11">
        <f t="shared" si="2"/>
        <v>-128206500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672</v>
      </c>
      <c r="E36" s="11">
        <f t="shared" si="1"/>
        <v>1</v>
      </c>
      <c r="F36" s="11">
        <f t="shared" si="2"/>
        <v>134200000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672</v>
      </c>
      <c r="E37" s="11">
        <f t="shared" si="1"/>
        <v>0</v>
      </c>
      <c r="F37" s="11">
        <f t="shared" si="2"/>
        <v>-134400000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650</v>
      </c>
      <c r="E38" s="11">
        <f t="shared" si="1"/>
        <v>1</v>
      </c>
      <c r="F38" s="11">
        <f t="shared" si="2"/>
        <v>195223094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649</v>
      </c>
      <c r="E39" s="11">
        <f t="shared" si="1"/>
        <v>0</v>
      </c>
      <c r="F39" s="11">
        <f t="shared" si="2"/>
        <v>-61655000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649</v>
      </c>
      <c r="E40" s="11">
        <f t="shared" si="1"/>
        <v>0</v>
      </c>
      <c r="F40" s="11">
        <f t="shared" si="2"/>
        <v>-57178847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644</v>
      </c>
      <c r="E41" s="11">
        <f t="shared" si="1"/>
        <v>0</v>
      </c>
      <c r="F41" s="11">
        <f t="shared" si="2"/>
        <v>-77280000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622</v>
      </c>
      <c r="E42" s="11">
        <f t="shared" si="1"/>
        <v>1</v>
      </c>
      <c r="F42" s="11">
        <f t="shared" si="2"/>
        <v>621126684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618</v>
      </c>
      <c r="E43" s="11">
        <f t="shared" si="1"/>
        <v>0</v>
      </c>
      <c r="F43" s="11">
        <f t="shared" si="2"/>
        <v>-49440000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614</v>
      </c>
      <c r="E44" s="11">
        <f t="shared" si="1"/>
        <v>0</v>
      </c>
      <c r="F44" s="11">
        <f t="shared" si="2"/>
        <v>-129571806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613</v>
      </c>
      <c r="E45" s="11">
        <f t="shared" si="1"/>
        <v>0</v>
      </c>
      <c r="F45" s="11">
        <f t="shared" si="2"/>
        <v>-122600000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612</v>
      </c>
      <c r="E46" s="11">
        <f t="shared" si="1"/>
        <v>0</v>
      </c>
      <c r="F46" s="11">
        <f t="shared" si="2"/>
        <v>-58140000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610</v>
      </c>
      <c r="E47" s="11">
        <f t="shared" si="1"/>
        <v>0</v>
      </c>
      <c r="F47" s="11">
        <f t="shared" si="2"/>
        <v>-27450000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610</v>
      </c>
      <c r="E48" s="11">
        <f t="shared" si="1"/>
        <v>0</v>
      </c>
      <c r="F48" s="11">
        <f t="shared" si="2"/>
        <v>-39149800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607</v>
      </c>
      <c r="E49" s="11">
        <f t="shared" si="1"/>
        <v>0</v>
      </c>
      <c r="F49" s="11">
        <f t="shared" si="2"/>
        <v>-16682788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606</v>
      </c>
      <c r="E50" s="11">
        <f t="shared" si="1"/>
        <v>0</v>
      </c>
      <c r="F50" s="11">
        <f t="shared" si="2"/>
        <v>-85446000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606</v>
      </c>
      <c r="E51" s="11">
        <f t="shared" si="1"/>
        <v>0</v>
      </c>
      <c r="F51" s="11">
        <f t="shared" si="2"/>
        <v>-16208076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605</v>
      </c>
      <c r="E52" s="11">
        <f t="shared" si="1"/>
        <v>0</v>
      </c>
      <c r="F52" s="11">
        <f t="shared" si="2"/>
        <v>-32246500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604</v>
      </c>
      <c r="E53" s="11">
        <f t="shared" si="1"/>
        <v>1</v>
      </c>
      <c r="F53" s="11">
        <f t="shared" si="2"/>
        <v>603000000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598</v>
      </c>
      <c r="E54" s="11">
        <f t="shared" si="1"/>
        <v>0</v>
      </c>
      <c r="F54" s="11">
        <f t="shared" si="2"/>
        <v>-12558000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597</v>
      </c>
      <c r="E55" s="11">
        <f t="shared" si="1"/>
        <v>0</v>
      </c>
      <c r="F55" s="11">
        <f t="shared" si="2"/>
        <v>-585358500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597</v>
      </c>
      <c r="E56" s="11">
        <f t="shared" si="1"/>
        <v>0</v>
      </c>
      <c r="F56" s="11">
        <f t="shared" si="2"/>
        <v>-26865000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584</v>
      </c>
      <c r="E57" s="11">
        <f t="shared" si="1"/>
        <v>1</v>
      </c>
      <c r="F57" s="11">
        <f t="shared" si="2"/>
        <v>1752025187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584</v>
      </c>
      <c r="E58" s="11">
        <f t="shared" si="1"/>
        <v>1</v>
      </c>
      <c r="F58" s="11">
        <f t="shared" si="2"/>
        <v>1166000000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583</v>
      </c>
      <c r="E59" s="11">
        <f t="shared" si="1"/>
        <v>1</v>
      </c>
      <c r="F59" s="11">
        <f t="shared" si="2"/>
        <v>1164000000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583</v>
      </c>
      <c r="E60" s="11">
        <f t="shared" si="1"/>
        <v>0</v>
      </c>
      <c r="F60" s="11">
        <f t="shared" si="2"/>
        <v>-4081874500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559</v>
      </c>
      <c r="E61" s="11">
        <f t="shared" si="1"/>
        <v>1</v>
      </c>
      <c r="F61" s="11">
        <f t="shared" si="2"/>
        <v>1674000000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558</v>
      </c>
      <c r="E62" s="11">
        <f t="shared" si="1"/>
        <v>0</v>
      </c>
      <c r="F62" s="11">
        <f t="shared" si="2"/>
        <v>-15126822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558</v>
      </c>
      <c r="E63" s="11">
        <f t="shared" si="1"/>
        <v>0</v>
      </c>
      <c r="F63" s="11">
        <f t="shared" si="2"/>
        <v>-18407862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558</v>
      </c>
      <c r="E64" s="11">
        <f t="shared" si="1"/>
        <v>1</v>
      </c>
      <c r="F64" s="11">
        <f t="shared" si="2"/>
        <v>1671000000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558</v>
      </c>
      <c r="E65" s="11">
        <f t="shared" si="1"/>
        <v>1</v>
      </c>
      <c r="F65" s="11">
        <f t="shared" si="2"/>
        <v>1654290000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si="0"/>
        <v>558</v>
      </c>
      <c r="E66" s="11">
        <f t="shared" si="1"/>
        <v>1</v>
      </c>
      <c r="F66" s="11">
        <f t="shared" si="2"/>
        <v>557000000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ref="D67:D130" si="3">D68+C67</f>
        <v>558</v>
      </c>
      <c r="E67" s="11">
        <f t="shared" ref="E67:E130" si="4">IF(B67&gt;0,1,0)</f>
        <v>1</v>
      </c>
      <c r="F67" s="11">
        <f t="shared" ref="F67:F189" si="5">B67*(D67-E67)</f>
        <v>16710000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557</v>
      </c>
      <c r="E68" s="11">
        <f t="shared" si="4"/>
        <v>1</v>
      </c>
      <c r="F68" s="11">
        <f t="shared" si="5"/>
        <v>16680000000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556</v>
      </c>
      <c r="E69" s="11">
        <f t="shared" si="4"/>
        <v>0</v>
      </c>
      <c r="F69" s="11">
        <f t="shared" si="5"/>
        <v>-111200000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556</v>
      </c>
      <c r="E70" s="11">
        <f t="shared" si="4"/>
        <v>1</v>
      </c>
      <c r="F70" s="11">
        <f t="shared" si="5"/>
        <v>777000000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556</v>
      </c>
      <c r="E71" s="11">
        <f t="shared" si="4"/>
        <v>1</v>
      </c>
      <c r="F71" s="11">
        <f t="shared" si="5"/>
        <v>1443000000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556</v>
      </c>
      <c r="E72" s="11">
        <f t="shared" si="4"/>
        <v>0</v>
      </c>
      <c r="F72" s="11">
        <f t="shared" si="5"/>
        <v>-556000000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554</v>
      </c>
      <c r="E73" s="11">
        <f t="shared" si="4"/>
        <v>1</v>
      </c>
      <c r="F73" s="11">
        <f t="shared" si="5"/>
        <v>8295000000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549</v>
      </c>
      <c r="E74" s="11">
        <f t="shared" si="4"/>
        <v>0</v>
      </c>
      <c r="F74" s="11">
        <f t="shared" si="5"/>
        <v>-8237305800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547</v>
      </c>
      <c r="E75" s="11">
        <f t="shared" si="4"/>
        <v>0</v>
      </c>
      <c r="F75" s="11">
        <f t="shared" si="5"/>
        <v>-1641000000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547</v>
      </c>
      <c r="E76" s="11">
        <f t="shared" si="4"/>
        <v>0</v>
      </c>
      <c r="F76" s="11">
        <f t="shared" si="5"/>
        <v>-109400000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547</v>
      </c>
      <c r="E77" s="11">
        <f t="shared" si="4"/>
        <v>0</v>
      </c>
      <c r="F77" s="11">
        <f t="shared" si="5"/>
        <v>-6565641000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543</v>
      </c>
      <c r="E78" s="11">
        <f t="shared" si="4"/>
        <v>0</v>
      </c>
      <c r="F78" s="11">
        <f t="shared" si="5"/>
        <v>-1629488700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538</v>
      </c>
      <c r="E79" s="11">
        <f t="shared" si="4"/>
        <v>1</v>
      </c>
      <c r="F79" s="11">
        <f t="shared" si="5"/>
        <v>12351000000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533</v>
      </c>
      <c r="E80" s="11">
        <f t="shared" si="4"/>
        <v>0</v>
      </c>
      <c r="F80" s="11">
        <f t="shared" si="5"/>
        <v>-320066500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533</v>
      </c>
      <c r="E81" s="11">
        <f t="shared" si="4"/>
        <v>0</v>
      </c>
      <c r="F81" s="11">
        <f t="shared" si="5"/>
        <v>-106600000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532</v>
      </c>
      <c r="E82" s="11">
        <f t="shared" si="4"/>
        <v>1</v>
      </c>
      <c r="F82" s="11">
        <f t="shared" si="5"/>
        <v>150390351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532</v>
      </c>
      <c r="E83" s="11">
        <f t="shared" si="4"/>
        <v>0</v>
      </c>
      <c r="F83" s="11">
        <f t="shared" si="5"/>
        <v>-106400000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530</v>
      </c>
      <c r="E84" s="11">
        <f t="shared" si="4"/>
        <v>1</v>
      </c>
      <c r="F84" s="11">
        <f t="shared" si="5"/>
        <v>1058000000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527</v>
      </c>
      <c r="E85" s="11">
        <f t="shared" si="4"/>
        <v>0</v>
      </c>
      <c r="F85" s="11">
        <f t="shared" si="5"/>
        <v>-105400000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521</v>
      </c>
      <c r="E86" s="11">
        <f t="shared" si="4"/>
        <v>0</v>
      </c>
      <c r="F86" s="11">
        <f t="shared" si="5"/>
        <v>-104200000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519</v>
      </c>
      <c r="E87" s="11">
        <f t="shared" si="4"/>
        <v>0</v>
      </c>
      <c r="F87" s="11">
        <f t="shared" si="5"/>
        <v>-687675000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504</v>
      </c>
      <c r="E88" s="11">
        <f t="shared" si="4"/>
        <v>0</v>
      </c>
      <c r="F88" s="11">
        <f t="shared" si="5"/>
        <v>-252000000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504</v>
      </c>
      <c r="E89" s="11">
        <f t="shared" si="4"/>
        <v>0</v>
      </c>
      <c r="F89" s="11">
        <f t="shared" si="5"/>
        <v>-60480000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502</v>
      </c>
      <c r="E90" s="11">
        <f t="shared" si="4"/>
        <v>1</v>
      </c>
      <c r="F90" s="11">
        <f t="shared" si="5"/>
        <v>214530705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499</v>
      </c>
      <c r="E91" s="11">
        <f t="shared" si="4"/>
        <v>0</v>
      </c>
      <c r="F91" s="11">
        <f t="shared" si="5"/>
        <v>-1497998000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497</v>
      </c>
      <c r="E92" s="11">
        <f t="shared" si="4"/>
        <v>0</v>
      </c>
      <c r="F92" s="11">
        <f t="shared" si="5"/>
        <v>-101885000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497</v>
      </c>
      <c r="E93" s="11">
        <f t="shared" si="4"/>
        <v>0</v>
      </c>
      <c r="F93" s="11">
        <f t="shared" si="5"/>
        <v>-174198500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486</v>
      </c>
      <c r="E94" s="11">
        <f t="shared" si="4"/>
        <v>1</v>
      </c>
      <c r="F94" s="11">
        <f t="shared" si="5"/>
        <v>485000000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481</v>
      </c>
      <c r="E95" s="11">
        <f t="shared" si="4"/>
        <v>1</v>
      </c>
      <c r="F95" s="11">
        <f t="shared" si="5"/>
        <v>4320000000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479</v>
      </c>
      <c r="E96" s="11">
        <f t="shared" si="4"/>
        <v>0</v>
      </c>
      <c r="F96" s="11">
        <f t="shared" si="5"/>
        <v>-12454000000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479</v>
      </c>
      <c r="E97" s="11">
        <f t="shared" si="4"/>
        <v>0</v>
      </c>
      <c r="F97" s="11">
        <f t="shared" si="5"/>
        <v>-12454000000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479</v>
      </c>
      <c r="E98" s="11">
        <f t="shared" si="4"/>
        <v>1</v>
      </c>
      <c r="F98" s="11">
        <f t="shared" si="5"/>
        <v>12428000000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479</v>
      </c>
      <c r="E99" s="11">
        <f t="shared" si="4"/>
        <v>0</v>
      </c>
      <c r="F99" s="11">
        <f t="shared" si="5"/>
        <v>-95800000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477</v>
      </c>
      <c r="E100" s="11">
        <f t="shared" si="4"/>
        <v>1</v>
      </c>
      <c r="F100" s="11">
        <f t="shared" si="5"/>
        <v>13899200000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472</v>
      </c>
      <c r="E101" s="11">
        <f t="shared" si="4"/>
        <v>1</v>
      </c>
      <c r="F101" s="11">
        <f t="shared" si="5"/>
        <v>188374095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471</v>
      </c>
      <c r="E102" s="11">
        <f t="shared" si="4"/>
        <v>1</v>
      </c>
      <c r="F102" s="11">
        <f t="shared" si="5"/>
        <v>940000000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470</v>
      </c>
      <c r="E103" s="11">
        <f t="shared" si="4"/>
        <v>1</v>
      </c>
      <c r="F103" s="11">
        <f t="shared" si="5"/>
        <v>3517500000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470</v>
      </c>
      <c r="E104" s="11">
        <f t="shared" si="4"/>
        <v>0</v>
      </c>
      <c r="F104" s="11">
        <f t="shared" si="5"/>
        <v>-31020000000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470</v>
      </c>
      <c r="E105" s="11">
        <f t="shared" si="4"/>
        <v>0</v>
      </c>
      <c r="F105" s="11">
        <f t="shared" si="5"/>
        <v>-68150000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468</v>
      </c>
      <c r="E106" s="11">
        <f t="shared" si="4"/>
        <v>1</v>
      </c>
      <c r="F106" s="11">
        <f t="shared" si="5"/>
        <v>2802000000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466</v>
      </c>
      <c r="E107" s="11">
        <f t="shared" si="4"/>
        <v>0</v>
      </c>
      <c r="F107" s="11">
        <f t="shared" si="5"/>
        <v>-2798749400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463</v>
      </c>
      <c r="E108" s="11">
        <f t="shared" si="4"/>
        <v>1</v>
      </c>
      <c r="F108" s="11">
        <f t="shared" si="5"/>
        <v>2772000000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451</v>
      </c>
      <c r="E109" s="11">
        <f t="shared" si="4"/>
        <v>0</v>
      </c>
      <c r="F109" s="11">
        <f t="shared" si="5"/>
        <v>-54120000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450</v>
      </c>
      <c r="E110" s="11">
        <f t="shared" si="4"/>
        <v>1</v>
      </c>
      <c r="F110" s="11">
        <f t="shared" si="5"/>
        <v>1796000000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449</v>
      </c>
      <c r="E111" s="11">
        <f t="shared" si="4"/>
        <v>1</v>
      </c>
      <c r="F111" s="11">
        <f t="shared" si="5"/>
        <v>1254400000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445</v>
      </c>
      <c r="E112" s="11">
        <f t="shared" si="4"/>
        <v>0</v>
      </c>
      <c r="F112" s="11">
        <f t="shared" si="5"/>
        <v>-89000000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444</v>
      </c>
      <c r="E113" s="11">
        <f t="shared" si="4"/>
        <v>1</v>
      </c>
      <c r="F113" s="11">
        <f t="shared" si="5"/>
        <v>32033330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427</v>
      </c>
      <c r="E114" s="11">
        <f t="shared" si="4"/>
        <v>0</v>
      </c>
      <c r="F114" s="11">
        <f t="shared" si="5"/>
        <v>-85400000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426</v>
      </c>
      <c r="E115" s="11">
        <f t="shared" si="4"/>
        <v>0</v>
      </c>
      <c r="F115" s="23">
        <f t="shared" si="5"/>
        <v>-4686000000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426</v>
      </c>
      <c r="E116" s="11">
        <f t="shared" si="4"/>
        <v>0</v>
      </c>
      <c r="F116" s="11">
        <f t="shared" si="5"/>
        <v>-85200000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424</v>
      </c>
      <c r="E117" s="11">
        <f t="shared" si="4"/>
        <v>0</v>
      </c>
      <c r="F117" s="11">
        <f t="shared" si="5"/>
        <v>-191012000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424</v>
      </c>
      <c r="E118" s="11">
        <f t="shared" si="4"/>
        <v>0</v>
      </c>
      <c r="F118" s="11">
        <f t="shared" si="5"/>
        <v>-84800000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418</v>
      </c>
      <c r="E119" s="11">
        <f t="shared" si="4"/>
        <v>0</v>
      </c>
      <c r="F119" s="11">
        <f t="shared" si="5"/>
        <v>-64601900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418</v>
      </c>
      <c r="E120" s="11">
        <f t="shared" si="4"/>
        <v>0</v>
      </c>
      <c r="F120" s="11">
        <f t="shared" si="5"/>
        <v>-133760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417</v>
      </c>
      <c r="E121" s="11">
        <f t="shared" si="4"/>
        <v>0</v>
      </c>
      <c r="F121" s="11">
        <f t="shared" si="5"/>
        <v>-180144000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411</v>
      </c>
      <c r="E122" s="11">
        <f t="shared" si="4"/>
        <v>1</v>
      </c>
      <c r="F122" s="11">
        <f t="shared" si="5"/>
        <v>30357630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390</v>
      </c>
      <c r="E123" s="11">
        <f t="shared" si="4"/>
        <v>0</v>
      </c>
      <c r="F123" s="11">
        <f t="shared" si="5"/>
        <v>-20280000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349</v>
      </c>
      <c r="E124" s="11">
        <f t="shared" si="4"/>
        <v>1</v>
      </c>
      <c r="F124" s="11">
        <f t="shared" si="5"/>
        <v>413076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348</v>
      </c>
      <c r="E125" s="11">
        <f t="shared" si="4"/>
        <v>1</v>
      </c>
      <c r="F125" s="11">
        <f t="shared" si="5"/>
        <v>832800000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346</v>
      </c>
      <c r="E126" s="11">
        <f t="shared" si="4"/>
        <v>1</v>
      </c>
      <c r="F126" s="11">
        <f t="shared" si="5"/>
        <v>463266000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346</v>
      </c>
      <c r="E127" s="11">
        <f t="shared" si="4"/>
        <v>1</v>
      </c>
      <c r="F127" s="11">
        <f t="shared" si="5"/>
        <v>463266000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334</v>
      </c>
      <c r="E128" s="11">
        <f t="shared" si="4"/>
        <v>0</v>
      </c>
      <c r="F128" s="11">
        <f t="shared" si="5"/>
        <v>-66800000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332</v>
      </c>
      <c r="E129" s="11">
        <f t="shared" si="4"/>
        <v>0</v>
      </c>
      <c r="F129" s="11">
        <f>B129*(D129-E129)</f>
        <v>-5185176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si="3"/>
        <v>331</v>
      </c>
      <c r="E130" s="11">
        <f t="shared" si="4"/>
        <v>0</v>
      </c>
      <c r="F130" s="11">
        <f t="shared" si="5"/>
        <v>-66200000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ref="D131:D155" si="6">D132+C131</f>
        <v>330</v>
      </c>
      <c r="E131" s="11">
        <f t="shared" ref="E131:E190" si="7">IF(B131&gt;0,1,0)</f>
        <v>0</v>
      </c>
      <c r="F131" s="11">
        <f t="shared" si="5"/>
        <v>-66000000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329</v>
      </c>
      <c r="E132" s="11">
        <f t="shared" si="7"/>
        <v>0</v>
      </c>
      <c r="F132" s="11">
        <f t="shared" si="5"/>
        <v>-128310000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329</v>
      </c>
      <c r="E133" s="11">
        <f t="shared" si="7"/>
        <v>0</v>
      </c>
      <c r="F133" s="11">
        <f t="shared" si="5"/>
        <v>-8060500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328</v>
      </c>
      <c r="E134" s="11">
        <f t="shared" si="7"/>
        <v>0</v>
      </c>
      <c r="F134" s="11">
        <f t="shared" si="5"/>
        <v>-31160000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324</v>
      </c>
      <c r="E135" s="11">
        <f t="shared" si="7"/>
        <v>0</v>
      </c>
      <c r="F135" s="11">
        <f t="shared" si="5"/>
        <v>-64800000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322</v>
      </c>
      <c r="E136" s="11">
        <f t="shared" si="7"/>
        <v>1</v>
      </c>
      <c r="F136" s="11">
        <f t="shared" si="5"/>
        <v>16050000000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321</v>
      </c>
      <c r="E137" s="11">
        <f t="shared" si="7"/>
        <v>1</v>
      </c>
      <c r="F137" s="11">
        <f t="shared" si="5"/>
        <v>3840000000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319</v>
      </c>
      <c r="E138" s="11">
        <f t="shared" si="7"/>
        <v>1</v>
      </c>
      <c r="F138" s="11">
        <f t="shared" si="5"/>
        <v>636000000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318</v>
      </c>
      <c r="E139" s="11">
        <f t="shared" si="7"/>
        <v>1</v>
      </c>
      <c r="F139" s="11">
        <f t="shared" si="5"/>
        <v>27749546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305</v>
      </c>
      <c r="E140" s="11">
        <f t="shared" si="7"/>
        <v>0</v>
      </c>
      <c r="F140" s="11">
        <f t="shared" si="5"/>
        <v>-915274500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304</v>
      </c>
      <c r="E141" s="11">
        <f t="shared" si="7"/>
        <v>0</v>
      </c>
      <c r="F141" s="11">
        <f t="shared" si="5"/>
        <v>-912273600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287</v>
      </c>
      <c r="E142" s="11">
        <f t="shared" si="7"/>
        <v>1</v>
      </c>
      <c r="F142" s="11">
        <f t="shared" si="5"/>
        <v>172179150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287</v>
      </c>
      <c r="E143" s="11">
        <f t="shared" si="7"/>
        <v>0</v>
      </c>
      <c r="F143" s="11">
        <f t="shared" si="5"/>
        <v>-13202000000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256</v>
      </c>
      <c r="E144" s="11">
        <f t="shared" si="7"/>
        <v>1</v>
      </c>
      <c r="F144" s="11">
        <f t="shared" si="5"/>
        <v>39297285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255</v>
      </c>
      <c r="E145" s="11">
        <f t="shared" si="7"/>
        <v>1</v>
      </c>
      <c r="F145" s="11">
        <f t="shared" si="5"/>
        <v>762000000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252</v>
      </c>
      <c r="E146" s="11">
        <f t="shared" si="7"/>
        <v>0</v>
      </c>
      <c r="F146" s="11">
        <f t="shared" si="5"/>
        <v>-50400000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247</v>
      </c>
      <c r="E147" s="11">
        <f t="shared" si="7"/>
        <v>0</v>
      </c>
      <c r="F147" s="11">
        <f t="shared" si="5"/>
        <v>-49400000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246</v>
      </c>
      <c r="E148" s="11">
        <f t="shared" si="7"/>
        <v>0</v>
      </c>
      <c r="F148" s="11">
        <f t="shared" si="5"/>
        <v>-49200000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242</v>
      </c>
      <c r="E149" s="11">
        <f t="shared" si="7"/>
        <v>0</v>
      </c>
      <c r="F149" s="11">
        <f t="shared" si="5"/>
        <v>-48400000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241</v>
      </c>
      <c r="E150" s="11">
        <f t="shared" si="7"/>
        <v>1</v>
      </c>
      <c r="F150" s="11">
        <f t="shared" si="5"/>
        <v>5777616000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239</v>
      </c>
      <c r="E151" s="11">
        <f t="shared" si="7"/>
        <v>0</v>
      </c>
      <c r="F151" s="11">
        <f t="shared" si="5"/>
        <v>-47800000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233</v>
      </c>
      <c r="E152" s="11">
        <f t="shared" si="7"/>
        <v>0</v>
      </c>
      <c r="F152" s="11">
        <f t="shared" si="5"/>
        <v>-6990000000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232</v>
      </c>
      <c r="E153" s="11">
        <f t="shared" si="7"/>
        <v>0</v>
      </c>
      <c r="F153" s="11">
        <f t="shared" si="5"/>
        <v>-12064000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232</v>
      </c>
      <c r="E154" s="11">
        <f t="shared" si="7"/>
        <v>0</v>
      </c>
      <c r="F154" s="11">
        <f t="shared" si="5"/>
        <v>-31552000</v>
      </c>
      <c r="G154" s="11" t="s">
        <v>735</v>
      </c>
    </row>
    <row r="155" spans="1:11" x14ac:dyDescent="0.25">
      <c r="A155" s="11" t="s">
        <v>739</v>
      </c>
      <c r="B155" s="3">
        <v>3000000</v>
      </c>
      <c r="C155" s="11">
        <v>1</v>
      </c>
      <c r="D155" s="11">
        <f t="shared" si="6"/>
        <v>227</v>
      </c>
      <c r="E155" s="11">
        <f t="shared" si="7"/>
        <v>1</v>
      </c>
      <c r="F155" s="11">
        <f t="shared" si="5"/>
        <v>678000000</v>
      </c>
      <c r="G155" s="11" t="s">
        <v>740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>D157+C156</f>
        <v>226</v>
      </c>
      <c r="E156" s="11">
        <f t="shared" si="7"/>
        <v>1</v>
      </c>
      <c r="F156" s="11">
        <f t="shared" si="5"/>
        <v>42548175</v>
      </c>
      <c r="G156" s="11" t="s">
        <v>741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ref="D157:D190" si="8">D158+C157</f>
        <v>226</v>
      </c>
      <c r="E157" s="11">
        <f t="shared" si="7"/>
        <v>1</v>
      </c>
      <c r="F157" s="11">
        <f t="shared" si="5"/>
        <v>5451232500</v>
      </c>
      <c r="G157" s="11" t="s">
        <v>742</v>
      </c>
    </row>
    <row r="158" spans="1:11" x14ac:dyDescent="0.25">
      <c r="A158" s="11" t="s">
        <v>762</v>
      </c>
      <c r="B158" s="3">
        <v>24295200</v>
      </c>
      <c r="C158" s="11">
        <v>0</v>
      </c>
      <c r="D158" s="11">
        <f t="shared" si="8"/>
        <v>218</v>
      </c>
      <c r="E158" s="11">
        <f t="shared" si="7"/>
        <v>1</v>
      </c>
      <c r="F158" s="11">
        <f t="shared" si="5"/>
        <v>5272058400</v>
      </c>
      <c r="G158" s="11" t="s">
        <v>756</v>
      </c>
    </row>
    <row r="159" spans="1:11" x14ac:dyDescent="0.25">
      <c r="A159" s="11" t="s">
        <v>762</v>
      </c>
      <c r="B159" s="3">
        <v>-201000</v>
      </c>
      <c r="C159" s="11">
        <v>5</v>
      </c>
      <c r="D159" s="11">
        <f t="shared" si="8"/>
        <v>218</v>
      </c>
      <c r="E159" s="11">
        <f t="shared" si="7"/>
        <v>0</v>
      </c>
      <c r="F159" s="11">
        <f t="shared" si="5"/>
        <v>-43818000</v>
      </c>
      <c r="G159" s="11" t="s">
        <v>769</v>
      </c>
    </row>
    <row r="160" spans="1:11" x14ac:dyDescent="0.25">
      <c r="A160" s="11" t="s">
        <v>770</v>
      </c>
      <c r="B160" s="3">
        <v>-200000</v>
      </c>
      <c r="C160" s="11">
        <v>3</v>
      </c>
      <c r="D160" s="11">
        <f t="shared" si="8"/>
        <v>213</v>
      </c>
      <c r="E160" s="11">
        <f t="shared" si="7"/>
        <v>0</v>
      </c>
      <c r="F160" s="11">
        <f t="shared" si="5"/>
        <v>-42600000</v>
      </c>
      <c r="G160" s="11" t="s">
        <v>771</v>
      </c>
    </row>
    <row r="161" spans="1:7" x14ac:dyDescent="0.25">
      <c r="A161" s="11" t="s">
        <v>777</v>
      </c>
      <c r="B161" s="3">
        <v>-200000</v>
      </c>
      <c r="C161" s="11">
        <v>4</v>
      </c>
      <c r="D161" s="11">
        <f t="shared" si="8"/>
        <v>210</v>
      </c>
      <c r="E161" s="11">
        <f t="shared" si="7"/>
        <v>0</v>
      </c>
      <c r="F161" s="11">
        <f t="shared" si="5"/>
        <v>-42000000</v>
      </c>
      <c r="G161" s="11" t="s">
        <v>771</v>
      </c>
    </row>
    <row r="162" spans="1:7" x14ac:dyDescent="0.25">
      <c r="A162" s="11" t="s">
        <v>779</v>
      </c>
      <c r="B162" s="3">
        <v>-200000</v>
      </c>
      <c r="C162" s="11">
        <v>3</v>
      </c>
      <c r="D162" s="11">
        <f t="shared" si="8"/>
        <v>206</v>
      </c>
      <c r="E162" s="11">
        <f t="shared" si="7"/>
        <v>0</v>
      </c>
      <c r="F162" s="11">
        <f t="shared" si="5"/>
        <v>-41200000</v>
      </c>
      <c r="G162" s="11" t="s">
        <v>771</v>
      </c>
    </row>
    <row r="163" spans="1:7" x14ac:dyDescent="0.25">
      <c r="A163" s="11" t="s">
        <v>780</v>
      </c>
      <c r="B163" s="3">
        <v>-200000</v>
      </c>
      <c r="C163" s="11">
        <v>7</v>
      </c>
      <c r="D163" s="11">
        <f t="shared" si="8"/>
        <v>203</v>
      </c>
      <c r="E163" s="11">
        <f t="shared" si="7"/>
        <v>0</v>
      </c>
      <c r="F163" s="11">
        <f t="shared" si="5"/>
        <v>-40600000</v>
      </c>
      <c r="G163" s="11" t="s">
        <v>771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8"/>
        <v>196</v>
      </c>
      <c r="E164" s="11">
        <f t="shared" si="7"/>
        <v>1</v>
      </c>
      <c r="F164" s="11">
        <f t="shared" si="5"/>
        <v>89246430</v>
      </c>
      <c r="G164" s="11" t="s">
        <v>784</v>
      </c>
    </row>
    <row r="165" spans="1:7" x14ac:dyDescent="0.25">
      <c r="A165" s="11" t="s">
        <v>789</v>
      </c>
      <c r="B165" s="3">
        <v>2700000</v>
      </c>
      <c r="C165" s="11">
        <v>0</v>
      </c>
      <c r="D165" s="11">
        <f t="shared" si="8"/>
        <v>193</v>
      </c>
      <c r="E165" s="11">
        <f t="shared" si="7"/>
        <v>1</v>
      </c>
      <c r="F165" s="11">
        <f t="shared" si="5"/>
        <v>518400000</v>
      </c>
      <c r="G165" s="11" t="s">
        <v>790</v>
      </c>
    </row>
    <row r="166" spans="1:7" x14ac:dyDescent="0.25">
      <c r="A166" s="11" t="s">
        <v>789</v>
      </c>
      <c r="B166" s="3">
        <v>2500000</v>
      </c>
      <c r="C166" s="11">
        <v>7</v>
      </c>
      <c r="D166" s="11">
        <f t="shared" si="8"/>
        <v>193</v>
      </c>
      <c r="E166" s="11">
        <f t="shared" si="7"/>
        <v>1</v>
      </c>
      <c r="F166" s="11">
        <f t="shared" si="5"/>
        <v>480000000</v>
      </c>
      <c r="G166" s="11" t="s">
        <v>791</v>
      </c>
    </row>
    <row r="167" spans="1:7" x14ac:dyDescent="0.25">
      <c r="A167" s="11" t="s">
        <v>804</v>
      </c>
      <c r="B167" s="3">
        <v>-200000</v>
      </c>
      <c r="C167" s="11">
        <v>2</v>
      </c>
      <c r="D167" s="11">
        <f t="shared" si="8"/>
        <v>186</v>
      </c>
      <c r="E167" s="11">
        <f t="shared" si="7"/>
        <v>0</v>
      </c>
      <c r="F167" s="11">
        <f t="shared" si="5"/>
        <v>-37200000</v>
      </c>
      <c r="G167" s="11" t="s">
        <v>503</v>
      </c>
    </row>
    <row r="168" spans="1:7" x14ac:dyDescent="0.25">
      <c r="A168" s="11" t="s">
        <v>806</v>
      </c>
      <c r="B168" s="3">
        <v>-200000</v>
      </c>
      <c r="C168" s="11">
        <v>6</v>
      </c>
      <c r="D168" s="11">
        <f t="shared" si="8"/>
        <v>184</v>
      </c>
      <c r="E168" s="11">
        <f t="shared" si="7"/>
        <v>0</v>
      </c>
      <c r="F168" s="11">
        <f t="shared" si="5"/>
        <v>-36800000</v>
      </c>
      <c r="G168" s="11" t="s">
        <v>503</v>
      </c>
    </row>
    <row r="169" spans="1:7" x14ac:dyDescent="0.25">
      <c r="A169" s="11" t="s">
        <v>808</v>
      </c>
      <c r="B169" s="3">
        <v>-200000</v>
      </c>
      <c r="C169" s="11">
        <v>3</v>
      </c>
      <c r="D169" s="11">
        <f t="shared" si="8"/>
        <v>178</v>
      </c>
      <c r="E169" s="11">
        <f t="shared" si="7"/>
        <v>0</v>
      </c>
      <c r="F169" s="11">
        <f t="shared" si="5"/>
        <v>-35600000</v>
      </c>
      <c r="G169" s="11" t="s">
        <v>503</v>
      </c>
    </row>
    <row r="170" spans="1:7" x14ac:dyDescent="0.25">
      <c r="A170" s="11" t="s">
        <v>813</v>
      </c>
      <c r="B170" s="3">
        <v>-200000</v>
      </c>
      <c r="C170" s="11">
        <v>0</v>
      </c>
      <c r="D170" s="11">
        <f t="shared" si="8"/>
        <v>175</v>
      </c>
      <c r="E170" s="11">
        <f t="shared" si="7"/>
        <v>0</v>
      </c>
      <c r="F170" s="11">
        <f t="shared" si="5"/>
        <v>-35000000</v>
      </c>
      <c r="G170" s="11" t="s">
        <v>503</v>
      </c>
    </row>
    <row r="171" spans="1:7" x14ac:dyDescent="0.25">
      <c r="A171" s="11" t="s">
        <v>813</v>
      </c>
      <c r="B171" s="3">
        <v>3000000</v>
      </c>
      <c r="C171" s="11">
        <v>3</v>
      </c>
      <c r="D171" s="11">
        <f t="shared" si="8"/>
        <v>175</v>
      </c>
      <c r="E171" s="11">
        <f t="shared" si="7"/>
        <v>1</v>
      </c>
      <c r="F171" s="11">
        <f t="shared" si="5"/>
        <v>522000000</v>
      </c>
      <c r="G171" s="11" t="s">
        <v>814</v>
      </c>
    </row>
    <row r="172" spans="1:7" x14ac:dyDescent="0.25">
      <c r="A172" s="11" t="s">
        <v>816</v>
      </c>
      <c r="B172" s="3">
        <v>-200000</v>
      </c>
      <c r="C172" s="11">
        <v>1</v>
      </c>
      <c r="D172" s="11">
        <f t="shared" si="8"/>
        <v>172</v>
      </c>
      <c r="E172" s="11">
        <f t="shared" si="7"/>
        <v>0</v>
      </c>
      <c r="F172" s="11">
        <f t="shared" si="5"/>
        <v>-34400000</v>
      </c>
      <c r="G172" s="11" t="s">
        <v>158</v>
      </c>
    </row>
    <row r="173" spans="1:7" x14ac:dyDescent="0.25">
      <c r="A173" s="11" t="s">
        <v>816</v>
      </c>
      <c r="B173" s="3">
        <v>3000000</v>
      </c>
      <c r="C173" s="11">
        <v>1</v>
      </c>
      <c r="D173" s="11">
        <f t="shared" si="8"/>
        <v>171</v>
      </c>
      <c r="E173" s="11">
        <f t="shared" si="7"/>
        <v>1</v>
      </c>
      <c r="F173" s="11">
        <f t="shared" si="5"/>
        <v>510000000</v>
      </c>
      <c r="G173" s="11" t="s">
        <v>819</v>
      </c>
    </row>
    <row r="174" spans="1:7" x14ac:dyDescent="0.25">
      <c r="A174" s="11" t="s">
        <v>817</v>
      </c>
      <c r="B174" s="3">
        <v>2000000</v>
      </c>
      <c r="C174" s="11">
        <v>1</v>
      </c>
      <c r="D174" s="11">
        <f t="shared" si="8"/>
        <v>170</v>
      </c>
      <c r="E174" s="11">
        <f t="shared" si="7"/>
        <v>1</v>
      </c>
      <c r="F174" s="11">
        <f t="shared" si="5"/>
        <v>338000000</v>
      </c>
      <c r="G174" s="11" t="s">
        <v>820</v>
      </c>
    </row>
    <row r="175" spans="1:7" x14ac:dyDescent="0.25">
      <c r="A175" s="11" t="s">
        <v>817</v>
      </c>
      <c r="B175" s="3">
        <v>1300000</v>
      </c>
      <c r="C175" s="11">
        <v>2</v>
      </c>
      <c r="D175" s="11">
        <f t="shared" si="8"/>
        <v>169</v>
      </c>
      <c r="E175" s="11">
        <f t="shared" si="7"/>
        <v>1</v>
      </c>
      <c r="F175" s="11">
        <f t="shared" si="5"/>
        <v>218400000</v>
      </c>
      <c r="G175" s="11" t="s">
        <v>821</v>
      </c>
    </row>
    <row r="176" spans="1:7" x14ac:dyDescent="0.25">
      <c r="A176" s="11" t="s">
        <v>825</v>
      </c>
      <c r="B176" s="3">
        <v>-200000</v>
      </c>
      <c r="C176" s="11">
        <v>0</v>
      </c>
      <c r="D176" s="11">
        <f t="shared" si="8"/>
        <v>167</v>
      </c>
      <c r="E176" s="11">
        <f t="shared" si="7"/>
        <v>0</v>
      </c>
      <c r="F176" s="11">
        <f t="shared" si="5"/>
        <v>-33400000</v>
      </c>
      <c r="G176" s="11" t="s">
        <v>771</v>
      </c>
    </row>
    <row r="177" spans="1:7" x14ac:dyDescent="0.25">
      <c r="A177" s="11" t="s">
        <v>825</v>
      </c>
      <c r="B177" s="3">
        <v>1700000</v>
      </c>
      <c r="C177" s="11">
        <v>1</v>
      </c>
      <c r="D177" s="11">
        <f t="shared" si="8"/>
        <v>167</v>
      </c>
      <c r="E177" s="11">
        <f t="shared" si="7"/>
        <v>1</v>
      </c>
      <c r="F177" s="11">
        <f t="shared" si="5"/>
        <v>282200000</v>
      </c>
      <c r="G177" s="11" t="s">
        <v>826</v>
      </c>
    </row>
    <row r="178" spans="1:7" x14ac:dyDescent="0.25">
      <c r="A178" s="11" t="s">
        <v>827</v>
      </c>
      <c r="B178" s="3">
        <v>-200000</v>
      </c>
      <c r="C178" s="11">
        <v>1</v>
      </c>
      <c r="D178" s="11">
        <f t="shared" si="8"/>
        <v>166</v>
      </c>
      <c r="E178" s="11">
        <f t="shared" si="7"/>
        <v>0</v>
      </c>
      <c r="F178" s="11">
        <f t="shared" si="5"/>
        <v>-33200000</v>
      </c>
      <c r="G178" s="11" t="s">
        <v>503</v>
      </c>
    </row>
    <row r="179" spans="1:7" x14ac:dyDescent="0.25">
      <c r="A179" s="11" t="s">
        <v>830</v>
      </c>
      <c r="B179" s="3">
        <v>571492</v>
      </c>
      <c r="C179" s="11">
        <v>3</v>
      </c>
      <c r="D179" s="11">
        <f t="shared" si="8"/>
        <v>165</v>
      </c>
      <c r="E179" s="11">
        <f t="shared" si="7"/>
        <v>1</v>
      </c>
      <c r="F179" s="11">
        <f t="shared" si="5"/>
        <v>93724688</v>
      </c>
      <c r="G179" s="11" t="s">
        <v>242</v>
      </c>
    </row>
    <row r="180" spans="1:7" x14ac:dyDescent="0.25">
      <c r="A180" s="11" t="s">
        <v>835</v>
      </c>
      <c r="B180" s="3">
        <v>3000000</v>
      </c>
      <c r="C180" s="11">
        <v>7</v>
      </c>
      <c r="D180" s="11">
        <f t="shared" si="8"/>
        <v>162</v>
      </c>
      <c r="E180" s="11">
        <f t="shared" si="7"/>
        <v>1</v>
      </c>
      <c r="F180" s="11">
        <f t="shared" si="5"/>
        <v>483000000</v>
      </c>
      <c r="G180" s="11" t="s">
        <v>839</v>
      </c>
    </row>
    <row r="181" spans="1:7" x14ac:dyDescent="0.25">
      <c r="A181" s="11" t="s">
        <v>848</v>
      </c>
      <c r="B181" s="3">
        <v>2000000</v>
      </c>
      <c r="C181" s="11">
        <v>8</v>
      </c>
      <c r="D181" s="11">
        <f t="shared" si="8"/>
        <v>155</v>
      </c>
      <c r="E181" s="11">
        <f t="shared" si="7"/>
        <v>1</v>
      </c>
      <c r="F181" s="11">
        <f t="shared" si="5"/>
        <v>308000000</v>
      </c>
      <c r="G181" s="11" t="s">
        <v>849</v>
      </c>
    </row>
    <row r="182" spans="1:7" x14ac:dyDescent="0.25">
      <c r="A182" s="11" t="s">
        <v>861</v>
      </c>
      <c r="B182" s="3">
        <v>-2200700</v>
      </c>
      <c r="C182" s="11">
        <v>12</v>
      </c>
      <c r="D182" s="11">
        <f t="shared" si="8"/>
        <v>147</v>
      </c>
      <c r="E182" s="11">
        <f t="shared" si="7"/>
        <v>0</v>
      </c>
      <c r="F182" s="11">
        <f t="shared" si="5"/>
        <v>-323502900</v>
      </c>
      <c r="G182" s="11" t="s">
        <v>863</v>
      </c>
    </row>
    <row r="183" spans="1:7" x14ac:dyDescent="0.25">
      <c r="A183" s="11" t="s">
        <v>871</v>
      </c>
      <c r="B183" s="3">
        <v>675087</v>
      </c>
      <c r="C183" s="11">
        <v>30</v>
      </c>
      <c r="D183" s="11">
        <f t="shared" si="8"/>
        <v>135</v>
      </c>
      <c r="E183" s="11">
        <f t="shared" si="7"/>
        <v>1</v>
      </c>
      <c r="F183" s="11">
        <f t="shared" si="5"/>
        <v>90461658</v>
      </c>
      <c r="G183" s="11" t="s">
        <v>264</v>
      </c>
    </row>
    <row r="184" spans="1:7" x14ac:dyDescent="0.25">
      <c r="A184" s="11" t="s">
        <v>909</v>
      </c>
      <c r="B184" s="3">
        <v>677000</v>
      </c>
      <c r="C184" s="11">
        <v>15</v>
      </c>
      <c r="D184" s="11">
        <f t="shared" si="8"/>
        <v>105</v>
      </c>
      <c r="E184" s="11">
        <f t="shared" si="7"/>
        <v>1</v>
      </c>
      <c r="F184" s="11">
        <f t="shared" si="5"/>
        <v>70408000</v>
      </c>
      <c r="G184" s="11" t="s">
        <v>401</v>
      </c>
    </row>
    <row r="185" spans="1:7" x14ac:dyDescent="0.25">
      <c r="A185" s="11" t="s">
        <v>934</v>
      </c>
      <c r="B185" s="3">
        <v>-10000</v>
      </c>
      <c r="C185" s="11">
        <v>5</v>
      </c>
      <c r="D185" s="11">
        <f t="shared" si="8"/>
        <v>90</v>
      </c>
      <c r="E185" s="11">
        <f t="shared" si="7"/>
        <v>0</v>
      </c>
      <c r="F185" s="11">
        <f t="shared" si="5"/>
        <v>-900000</v>
      </c>
      <c r="G185" s="11" t="s">
        <v>940</v>
      </c>
    </row>
    <row r="186" spans="1:7" x14ac:dyDescent="0.25">
      <c r="A186" s="11" t="s">
        <v>920</v>
      </c>
      <c r="B186" s="3">
        <v>0</v>
      </c>
      <c r="C186" s="11">
        <v>85</v>
      </c>
      <c r="D186" s="11">
        <f t="shared" si="8"/>
        <v>85</v>
      </c>
      <c r="E186" s="11">
        <f t="shared" si="7"/>
        <v>0</v>
      </c>
      <c r="F186" s="11">
        <f t="shared" si="5"/>
        <v>0</v>
      </c>
      <c r="G186" s="11"/>
    </row>
    <row r="187" spans="1:7" x14ac:dyDescent="0.25">
      <c r="A187" s="11" t="s">
        <v>25</v>
      </c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>
        <v>0</v>
      </c>
      <c r="C189" s="11">
        <v>0</v>
      </c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ref="F190" si="9">B190*(D190-E190)</f>
        <v>0</v>
      </c>
      <c r="G190" s="11"/>
    </row>
    <row r="191" spans="1:7" x14ac:dyDescent="0.25">
      <c r="A191" s="11"/>
      <c r="B191" s="29">
        <f>SUM(B2:B189)</f>
        <v>83216399</v>
      </c>
      <c r="C191" s="11"/>
      <c r="D191" s="11"/>
      <c r="E191" s="11"/>
      <c r="F191" s="29">
        <f>SUM(F2:F189)</f>
        <v>25311604018</v>
      </c>
      <c r="G191" s="11"/>
    </row>
    <row r="192" spans="1:7" x14ac:dyDescent="0.25">
      <c r="A192" s="11"/>
      <c r="B192" s="11" t="s">
        <v>283</v>
      </c>
      <c r="C192" s="11"/>
      <c r="D192" s="11"/>
      <c r="E192" s="11"/>
      <c r="F192" s="11" t="s">
        <v>284</v>
      </c>
      <c r="G192" s="11"/>
    </row>
    <row r="193" spans="1:7" x14ac:dyDescent="0.25">
      <c r="A193" s="11"/>
      <c r="B193" s="11"/>
      <c r="C193" s="11"/>
      <c r="D193" s="11"/>
      <c r="E193" s="11"/>
      <c r="F193" s="11"/>
      <c r="G193" s="11"/>
    </row>
    <row r="194" spans="1:7" x14ac:dyDescent="0.25">
      <c r="A194" s="11"/>
      <c r="B194" s="11"/>
      <c r="C194" s="11"/>
      <c r="D194" s="11"/>
      <c r="E194" s="11"/>
      <c r="F194" s="3">
        <f>F191/D2</f>
        <v>34437556.48707483</v>
      </c>
      <c r="G194" s="11"/>
    </row>
    <row r="195" spans="1:7" x14ac:dyDescent="0.25">
      <c r="A195" s="11"/>
      <c r="B195" s="11"/>
      <c r="C195" s="11"/>
      <c r="D195" s="11"/>
      <c r="E195" s="11"/>
      <c r="F195" s="11" t="s">
        <v>286</v>
      </c>
      <c r="G195" s="11"/>
    </row>
    <row r="200" spans="1:7" x14ac:dyDescent="0.25">
      <c r="D200" t="s">
        <v>25</v>
      </c>
    </row>
    <row r="201" spans="1:7" x14ac:dyDescent="0.25">
      <c r="B201" s="7"/>
    </row>
    <row r="203" spans="1:7" ht="75" x14ac:dyDescent="0.25">
      <c r="E203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L7" zoomScaleNormal="100" workbookViewId="0">
      <selection activeCell="Q32" sqref="Q3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8" width="16.140625" bestFit="1" customWidth="1"/>
    <col min="19" max="19" width="17.5703125" customWidth="1"/>
    <col min="20" max="20" width="50.7109375" bestFit="1" customWidth="1"/>
    <col min="21" max="21" width="16.140625" bestFit="1" customWidth="1"/>
  </cols>
  <sheetData>
    <row r="1" spans="1:20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737</v>
      </c>
      <c r="N1" s="11" t="s">
        <v>453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4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591</v>
      </c>
      <c r="J5" s="2"/>
      <c r="K5" s="2" t="s">
        <v>452</v>
      </c>
      <c r="M5" s="11" t="s">
        <v>717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627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J7" s="19" t="s">
        <v>300</v>
      </c>
      <c r="K7" s="43">
        <f>'مسکن ایلیا'!B191</f>
        <v>83216399</v>
      </c>
      <c r="M7" s="11" t="s">
        <v>718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J8" s="2" t="s">
        <v>454</v>
      </c>
      <c r="K8" s="43">
        <f>'مسکن علی سید الشهدا'!B70</f>
        <v>1274270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738</v>
      </c>
      <c r="J9" s="2" t="s">
        <v>684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788</v>
      </c>
      <c r="J10" s="2" t="s">
        <v>85</v>
      </c>
      <c r="K10" s="43">
        <v>-10450000</v>
      </c>
      <c r="M10" s="11" t="s">
        <v>720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834</v>
      </c>
      <c r="J11" s="2" t="s">
        <v>457</v>
      </c>
      <c r="K11" s="43">
        <v>75000</v>
      </c>
      <c r="M11" s="11" t="s">
        <v>721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v>71000000</v>
      </c>
      <c r="G12" s="29">
        <f t="shared" si="0"/>
        <v>-1893675.4310949892</v>
      </c>
      <c r="H12" s="11" t="s">
        <v>879</v>
      </c>
      <c r="J12" s="2" t="s">
        <v>736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>
        <v>73900000</v>
      </c>
      <c r="G13" s="29">
        <f t="shared" si="0"/>
        <v>-2859237.8770112991</v>
      </c>
      <c r="H13" s="11" t="s">
        <v>917</v>
      </c>
      <c r="J13" s="2" t="s">
        <v>941</v>
      </c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>
        <f>K16</f>
        <v>75115669</v>
      </c>
      <c r="G14" s="29">
        <f t="shared" si="0"/>
        <v>-2096257.4612188637</v>
      </c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757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599</v>
      </c>
      <c r="K16" s="3">
        <f>SUM(K7:K13)</f>
        <v>75115669</v>
      </c>
      <c r="L16" s="25"/>
      <c r="M16" s="11" t="s">
        <v>758</v>
      </c>
      <c r="N16" s="29">
        <f>'مسکن مریم یاران'!B126</f>
        <v>61169293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600</v>
      </c>
      <c r="K17" s="3">
        <f>K7+K8+K11</f>
        <v>84565669</v>
      </c>
      <c r="L17" s="25"/>
      <c r="M17" s="11" t="s">
        <v>658</v>
      </c>
      <c r="N17" s="29">
        <f>سارا!D156</f>
        <v>27671813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719</v>
      </c>
      <c r="K18" s="1">
        <f>K16+N7</f>
        <v>132115669</v>
      </c>
      <c r="M18" s="11" t="s">
        <v>759</v>
      </c>
      <c r="N18" s="29">
        <v>30000000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766</v>
      </c>
      <c r="N19" s="29">
        <v>5300000</v>
      </c>
      <c r="P19" s="29" t="s">
        <v>725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763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767</v>
      </c>
      <c r="N20" s="29">
        <v>3100000</v>
      </c>
      <c r="P20" s="29" t="s">
        <v>762</v>
      </c>
      <c r="Q20" s="29">
        <v>6000000</v>
      </c>
      <c r="R20" s="11">
        <v>25</v>
      </c>
      <c r="S20" s="29">
        <f t="shared" si="4"/>
        <v>150000000</v>
      </c>
      <c r="T20" s="11" t="s">
        <v>764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768</v>
      </c>
      <c r="N21" s="29">
        <v>10450000</v>
      </c>
      <c r="P21" s="29" t="s">
        <v>789</v>
      </c>
      <c r="Q21" s="29">
        <v>3500000</v>
      </c>
      <c r="R21" s="11">
        <v>19</v>
      </c>
      <c r="S21" s="29">
        <f t="shared" si="4"/>
        <v>66500000</v>
      </c>
      <c r="T21" s="11" t="s">
        <v>792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760</v>
      </c>
      <c r="N22" s="29">
        <v>1350000</v>
      </c>
      <c r="P22" s="29" t="s">
        <v>815</v>
      </c>
      <c r="Q22" s="29">
        <v>500000</v>
      </c>
      <c r="R22" s="11">
        <v>3</v>
      </c>
      <c r="S22" s="29">
        <f t="shared" si="4"/>
        <v>1500000</v>
      </c>
      <c r="T22" s="11" t="s">
        <v>818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8"/>
      <c r="K23" s="1" t="s">
        <v>322</v>
      </c>
      <c r="L23" s="1">
        <v>100000</v>
      </c>
      <c r="M23" s="11" t="s">
        <v>772</v>
      </c>
      <c r="N23" s="29">
        <v>1200000</v>
      </c>
      <c r="P23" s="29" t="s">
        <v>817</v>
      </c>
      <c r="Q23" s="29">
        <v>-2500000</v>
      </c>
      <c r="R23" s="11">
        <v>1</v>
      </c>
      <c r="S23" s="29">
        <f t="shared" si="4"/>
        <v>-2500000</v>
      </c>
      <c r="T23" s="11" t="s">
        <v>822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 t="s">
        <v>908</v>
      </c>
      <c r="N24" s="29">
        <v>5500000</v>
      </c>
      <c r="P24" s="29" t="s">
        <v>823</v>
      </c>
      <c r="Q24" s="29">
        <v>-5800000</v>
      </c>
      <c r="R24" s="11">
        <v>2</v>
      </c>
      <c r="S24" s="29">
        <f t="shared" si="4"/>
        <v>-11600000</v>
      </c>
      <c r="T24" s="11" t="s">
        <v>824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11"/>
      <c r="N25" s="29"/>
      <c r="P25" s="29" t="s">
        <v>827</v>
      </c>
      <c r="Q25" s="29">
        <v>-7500000</v>
      </c>
      <c r="R25" s="11">
        <v>4</v>
      </c>
      <c r="S25" s="29">
        <f t="shared" si="4"/>
        <v>-30000000</v>
      </c>
      <c r="T25" s="11" t="s">
        <v>828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M26" s="11"/>
      <c r="N26" s="11"/>
      <c r="P26" s="29" t="s">
        <v>835</v>
      </c>
      <c r="Q26" s="29">
        <v>-8500000</v>
      </c>
      <c r="R26" s="11">
        <v>7</v>
      </c>
      <c r="S26" s="29">
        <f>Q26*R26</f>
        <v>-59500000</v>
      </c>
      <c r="T26" s="11" t="s">
        <v>837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9" t="s">
        <v>6</v>
      </c>
      <c r="N27" s="29">
        <f>SUM(N16:N26)</f>
        <v>145741106</v>
      </c>
      <c r="P27" s="29" t="s">
        <v>848</v>
      </c>
      <c r="Q27" s="29">
        <v>-10500000</v>
      </c>
      <c r="R27" s="11">
        <v>20</v>
      </c>
      <c r="S27" s="29">
        <f t="shared" ref="S27:S30" si="5">Q27*R27</f>
        <v>-210000000</v>
      </c>
      <c r="T27" s="11" t="s">
        <v>850</v>
      </c>
      <c r="U27" s="25"/>
      <c r="V27" s="25"/>
      <c r="W27" s="25"/>
    </row>
    <row r="28" spans="1:23" ht="30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P28" s="29" t="s">
        <v>871</v>
      </c>
      <c r="Q28" s="29">
        <v>-7500000</v>
      </c>
      <c r="R28" s="11">
        <v>30</v>
      </c>
      <c r="S28" s="29">
        <f t="shared" si="5"/>
        <v>-225000000</v>
      </c>
      <c r="T28" s="36" t="s">
        <v>872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5"/>
      <c r="P29" s="29" t="s">
        <v>909</v>
      </c>
      <c r="Q29" s="29">
        <v>-4500000</v>
      </c>
      <c r="R29" s="11">
        <v>21</v>
      </c>
      <c r="S29" s="29">
        <f t="shared" si="5"/>
        <v>-94500000</v>
      </c>
      <c r="T29" s="11" t="s">
        <v>950</v>
      </c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P30" s="29" t="s">
        <v>942</v>
      </c>
      <c r="Q30" s="29">
        <v>-3500000</v>
      </c>
      <c r="R30" s="11">
        <v>16</v>
      </c>
      <c r="S30" s="29">
        <f t="shared" si="5"/>
        <v>-56000000</v>
      </c>
      <c r="T30" s="11" t="s">
        <v>951</v>
      </c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6"/>
      <c r="P31" s="29"/>
      <c r="Q31" s="29"/>
      <c r="R31" s="11"/>
      <c r="S31" s="29"/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M32" s="25"/>
      <c r="N32" s="25"/>
      <c r="O32" s="25"/>
      <c r="P32" s="29"/>
      <c r="Q32" s="29"/>
      <c r="R32" s="11"/>
      <c r="S32" s="29"/>
      <c r="T32" s="11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M33" s="25"/>
      <c r="N33" s="48" t="s">
        <v>801</v>
      </c>
      <c r="O33" s="48" t="s">
        <v>477</v>
      </c>
      <c r="P33" s="29" t="s">
        <v>25</v>
      </c>
      <c r="Q33" s="29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500000</v>
      </c>
      <c r="O34" s="48" t="s">
        <v>480</v>
      </c>
      <c r="P34" s="29"/>
      <c r="Q34" s="29"/>
      <c r="R34" s="11"/>
      <c r="S34" s="29"/>
      <c r="T34" s="11"/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328</v>
      </c>
      <c r="L35" s="1">
        <v>150000</v>
      </c>
      <c r="N35" s="47">
        <v>130000</v>
      </c>
      <c r="O35" s="48" t="s">
        <v>559</v>
      </c>
      <c r="P35" s="11"/>
      <c r="Q35" s="29"/>
      <c r="R35" s="29"/>
      <c r="S35" s="29">
        <f>SUM(S19:S34)</f>
        <v>8900000</v>
      </c>
      <c r="T35" s="11"/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300000</v>
      </c>
      <c r="O36" s="48" t="s">
        <v>797</v>
      </c>
      <c r="P36" s="11"/>
      <c r="Q36" s="11" t="s">
        <v>25</v>
      </c>
      <c r="R36" s="11"/>
      <c r="S36" s="70" t="s">
        <v>6</v>
      </c>
      <c r="T36" s="29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500000</v>
      </c>
      <c r="O37" s="48" t="s">
        <v>798</v>
      </c>
      <c r="P37" s="11"/>
      <c r="Q37" s="11"/>
      <c r="R37" s="11"/>
      <c r="S37" s="29"/>
      <c r="T37" s="11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500000</v>
      </c>
      <c r="O38" s="48" t="s">
        <v>799</v>
      </c>
      <c r="P38" s="29"/>
      <c r="Q38" s="11"/>
      <c r="R38" s="11"/>
      <c r="S38" s="11"/>
      <c r="T38" s="11" t="s">
        <v>724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75000</v>
      </c>
      <c r="O39" s="48" t="s">
        <v>800</v>
      </c>
      <c r="P39" s="11"/>
      <c r="Q39" s="11"/>
      <c r="R39" s="11"/>
      <c r="S39" s="11"/>
      <c r="T39" s="11" t="s">
        <v>761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450000</v>
      </c>
      <c r="O40" s="48" t="s">
        <v>802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500000</v>
      </c>
      <c r="O41" s="48" t="s">
        <v>565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479</v>
      </c>
      <c r="L42" s="3">
        <v>500000</v>
      </c>
      <c r="N42" s="47">
        <v>50000</v>
      </c>
      <c r="O42" s="48" t="s">
        <v>805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SUM(N34:N43)</f>
        <v>3145000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329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612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393</v>
      </c>
      <c r="F2">
        <v>1</v>
      </c>
      <c r="G2">
        <f>B2*(E2-F2)</f>
        <v>19600000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387</v>
      </c>
      <c r="F3">
        <v>1</v>
      </c>
      <c r="G3">
        <f t="shared" ref="G3:G21" si="1">B3*(E3-F3)</f>
        <v>5790000000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385</v>
      </c>
      <c r="F4">
        <v>0</v>
      </c>
      <c r="G4">
        <f t="shared" si="1"/>
        <v>-1155000000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384</v>
      </c>
      <c r="F5">
        <v>0</v>
      </c>
      <c r="G5">
        <f t="shared" si="1"/>
        <v>-1229145600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382</v>
      </c>
      <c r="F6">
        <v>0</v>
      </c>
      <c r="G6">
        <f t="shared" si="1"/>
        <v>-1146343800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380</v>
      </c>
      <c r="F7">
        <v>0</v>
      </c>
      <c r="G7">
        <f t="shared" si="1"/>
        <v>-2206242000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358</v>
      </c>
      <c r="F8">
        <v>0</v>
      </c>
      <c r="G8">
        <f t="shared" si="1"/>
        <v>19481286</v>
      </c>
    </row>
    <row r="9" spans="1:7" x14ac:dyDescent="0.25">
      <c r="A9" t="s">
        <v>817</v>
      </c>
      <c r="B9" s="3">
        <v>-80000</v>
      </c>
      <c r="C9" t="s">
        <v>829</v>
      </c>
      <c r="D9">
        <v>65</v>
      </c>
      <c r="E9">
        <f t="shared" si="0"/>
        <v>86</v>
      </c>
      <c r="F9">
        <v>1</v>
      </c>
      <c r="G9">
        <f>B9*(E9-F9)</f>
        <v>-6800000</v>
      </c>
    </row>
    <row r="10" spans="1:7" x14ac:dyDescent="0.25">
      <c r="A10" t="s">
        <v>912</v>
      </c>
      <c r="B10" s="3">
        <v>850000</v>
      </c>
      <c r="C10" t="s">
        <v>918</v>
      </c>
      <c r="D10">
        <v>14</v>
      </c>
      <c r="E10">
        <f t="shared" si="0"/>
        <v>21</v>
      </c>
      <c r="F10">
        <v>1</v>
      </c>
      <c r="G10">
        <f t="shared" si="1"/>
        <v>17000000</v>
      </c>
    </row>
    <row r="11" spans="1:7" x14ac:dyDescent="0.25">
      <c r="A11" t="s">
        <v>934</v>
      </c>
      <c r="B11" s="3">
        <v>-700000</v>
      </c>
      <c r="C11" t="s">
        <v>944</v>
      </c>
      <c r="D11">
        <v>6</v>
      </c>
      <c r="E11">
        <f t="shared" si="0"/>
        <v>7</v>
      </c>
      <c r="F11">
        <v>1</v>
      </c>
      <c r="G11">
        <f t="shared" si="1"/>
        <v>-4200000</v>
      </c>
    </row>
    <row r="12" spans="1:7" x14ac:dyDescent="0.25">
      <c r="A12" t="s">
        <v>942</v>
      </c>
      <c r="B12" s="3">
        <v>1000000</v>
      </c>
      <c r="C12" t="s">
        <v>945</v>
      </c>
      <c r="D12">
        <v>1</v>
      </c>
      <c r="E12">
        <f t="shared" si="0"/>
        <v>1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1166717</v>
      </c>
      <c r="G27" s="7">
        <f>SUM(G2:G21)</f>
        <v>98349886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250254.16284987278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" workbookViewId="0">
      <selection activeCell="P16" sqref="P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65000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30000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5500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45000</v>
      </c>
      <c r="H32" s="59" t="s">
        <v>807</v>
      </c>
      <c r="I32" s="11">
        <v>185000</v>
      </c>
      <c r="J32" s="11" t="s">
        <v>559</v>
      </c>
    </row>
    <row r="33" spans="6:23" x14ac:dyDescent="0.25">
      <c r="G33" s="11">
        <f t="shared" si="6"/>
        <v>5500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5500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5500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11000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12000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5500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40000</v>
      </c>
      <c r="H39" s="11" t="s">
        <v>750</v>
      </c>
      <c r="I39" s="11">
        <v>190000</v>
      </c>
      <c r="J39" s="11" t="s">
        <v>749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5000</v>
      </c>
      <c r="H40" s="11" t="s">
        <v>748</v>
      </c>
      <c r="I40" s="11">
        <v>225000</v>
      </c>
      <c r="J40" s="11" t="s">
        <v>747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14000</v>
      </c>
      <c r="H41" s="11" t="s">
        <v>795</v>
      </c>
      <c r="I41" s="11">
        <v>216000</v>
      </c>
      <c r="J41" s="11" t="s">
        <v>794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14000</v>
      </c>
      <c r="H42" s="11" t="s">
        <v>795</v>
      </c>
      <c r="I42" s="11">
        <v>216000</v>
      </c>
      <c r="J42" s="11" t="s">
        <v>796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3000</v>
      </c>
      <c r="H43" s="11" t="s">
        <v>830</v>
      </c>
      <c r="I43" s="11">
        <v>227000</v>
      </c>
      <c r="J43" s="11" t="s">
        <v>831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1000</v>
      </c>
      <c r="H44" s="11" t="s">
        <v>896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230000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اسفند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2018-03-12T12:26:29Z</dcterms:modified>
</cp:coreProperties>
</file>