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بهمن 96" sheetId="30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</sheets>
  <calcPr calcId="145621"/>
</workbook>
</file>

<file path=xl/calcChain.xml><?xml version="1.0" encoding="utf-8"?>
<calcChain xmlns="http://schemas.openxmlformats.org/spreadsheetml/2006/main">
  <c r="G21" i="16" l="1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E40" i="16"/>
  <c r="E39" i="16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D190" i="15" l="1"/>
  <c r="D189" i="15" s="1"/>
  <c r="E184" i="15"/>
  <c r="E185" i="15"/>
  <c r="E186" i="15"/>
  <c r="E187" i="15"/>
  <c r="E188" i="15"/>
  <c r="E189" i="15"/>
  <c r="E190" i="15"/>
  <c r="E183" i="15"/>
  <c r="D188" i="15" l="1"/>
  <c r="F189" i="15"/>
  <c r="F190" i="15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D187" i="15" l="1"/>
  <c r="F188" i="15"/>
  <c r="S28" i="18"/>
  <c r="D186" i="15" l="1"/>
  <c r="F187" i="15"/>
  <c r="D141" i="20"/>
  <c r="D185" i="15" l="1"/>
  <c r="F186" i="15"/>
  <c r="F5" i="16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" i="16"/>
  <c r="D184" i="15" l="1"/>
  <c r="F185" i="15"/>
  <c r="S27" i="18"/>
  <c r="S29" i="18"/>
  <c r="S30" i="18"/>
  <c r="S31" i="18" s="1"/>
  <c r="S26" i="18"/>
  <c r="D140" i="20"/>
  <c r="D183" i="15" l="1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D182" i="15" l="1"/>
  <c r="D181" i="15" s="1"/>
  <c r="F183" i="15"/>
  <c r="J142" i="20"/>
  <c r="K142" i="20"/>
  <c r="I142" i="20"/>
  <c r="K141" i="20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D180" i="15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G30" i="29" s="1"/>
  <c r="D2" i="29"/>
  <c r="G2" i="28"/>
  <c r="G25" i="28" s="1"/>
  <c r="H30" i="28" s="1"/>
  <c r="D136" i="20"/>
  <c r="H2" i="30" l="1"/>
  <c r="H25" i="30" s="1"/>
  <c r="C24" i="30"/>
  <c r="D2" i="30"/>
  <c r="G2" i="30"/>
  <c r="G25" i="30" s="1"/>
  <c r="G30" i="30" s="1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S20" i="18"/>
  <c r="S19" i="18"/>
  <c r="D133" i="20" l="1"/>
  <c r="B24" i="27"/>
  <c r="G39" i="10" l="1"/>
  <c r="G41" i="10"/>
  <c r="G40" i="10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97" i="13" l="1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91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42" i="16"/>
  <c r="K8" i="18" s="1"/>
  <c r="K17" i="18" s="1"/>
  <c r="B27" i="14"/>
  <c r="E21" i="14"/>
  <c r="E20" i="14" s="1"/>
  <c r="K16" i="18" l="1"/>
  <c r="F13" i="18" s="1"/>
  <c r="G13" i="18" s="1"/>
  <c r="E33" i="13"/>
  <c r="G34" i="13"/>
  <c r="I97" i="20"/>
  <c r="K97" i="20"/>
  <c r="J97" i="20"/>
  <c r="F108" i="15"/>
  <c r="C20" i="18"/>
  <c r="E19" i="14"/>
  <c r="G20" i="14"/>
  <c r="G21" i="14"/>
  <c r="G19" i="16" l="1"/>
  <c r="K18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42" i="16" l="1"/>
  <c r="G45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91" i="15" l="1"/>
  <c r="F194" i="15" s="1"/>
</calcChain>
</file>

<file path=xl/sharedStrings.xml><?xml version="1.0" encoding="utf-8"?>
<sst xmlns="http://schemas.openxmlformats.org/spreadsheetml/2006/main" count="2135" uniqueCount="889">
  <si>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</si>
  <si>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</si>
  <si>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</si>
  <si>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</si>
  <si>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</si>
  <si>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</si>
  <si>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</si>
  <si>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</si>
  <si>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</si>
  <si>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</si>
  <si>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</si>
  <si>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</si>
  <si>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</si>
  <si>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</si>
  <si>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</si>
  <si>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</si>
  <si>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</si>
  <si>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</si>
  <si>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</si>
  <si>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</si>
  <si>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</si>
  <si>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</si>
  <si>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</si>
  <si>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</si>
  <si>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</si>
  <si>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</si>
  <si>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</si>
  <si>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</si>
  <si>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</si>
  <si>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</si>
  <si>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</si>
  <si>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</si>
  <si>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</si>
  <si>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</si>
  <si>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</si>
  <si>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</si>
  <si>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</si>
  <si>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</si>
  <si>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</si>
  <si>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</si>
  <si>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</si>
  <si>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</si>
  <si>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</si>
  <si>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</si>
  <si>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</si>
  <si>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</si>
  <si>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</si>
  <si>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</si>
  <si>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</si>
  <si>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</si>
  <si>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</si>
  <si>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</si>
  <si>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</si>
  <si>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</si>
  <si>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</si>
  <si>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</si>
  <si>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</si>
  <si>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</si>
  <si>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</si>
  <si>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</si>
  <si>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</si>
  <si>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</si>
  <si>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</si>
  <si>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</si>
  <si>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</si>
  <si>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</si>
  <si>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</si>
  <si>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</si>
  <si>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</si>
  <si>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</si>
  <si>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</si>
  <si>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</si>
  <si>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</si>
  <si>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</si>
  <si>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</si>
  <si>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</si>
  <si>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</si>
  <si>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</si>
  <si>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</si>
  <si>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</si>
  <si>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</si>
  <si>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</si>
  <si>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</si>
  <si>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</si>
  <si>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</si>
  <si>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</si>
  <si>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</si>
  <si>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</si>
  <si>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</si>
  <si>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</si>
  <si>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</si>
  <si>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</si>
  <si>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</si>
  <si>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</si>
  <si>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</si>
  <si>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</si>
  <si>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</si>
  <si>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</si>
  <si>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</si>
  <si>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</si>
  <si>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</si>
  <si>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</si>
  <si>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</si>
  <si>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</si>
  <si>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</si>
  <si>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</si>
  <si>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</si>
  <si>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</si>
  <si>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</si>
  <si>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</si>
  <si>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</si>
  <si>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</si>
  <si>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</si>
  <si>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</si>
  <si>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</si>
  <si>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</si>
  <si>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</si>
  <si>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</si>
  <si>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</si>
  <si>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</si>
  <si>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</si>
  <si>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</si>
  <si>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</si>
  <si>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</si>
  <si>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</si>
  <si>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</si>
  <si>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</si>
  <si>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</si>
  <si>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</si>
  <si>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</si>
  <si>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</si>
  <si>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</si>
  <si>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</si>
  <si>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</si>
  <si>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</si>
  <si>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</si>
  <si>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</si>
  <si>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</si>
  <si>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</si>
  <si>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</si>
  <si>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</si>
  <si>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</si>
  <si>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</si>
  <si>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</si>
  <si>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</si>
  <si>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</si>
  <si>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</si>
  <si>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</si>
  <si>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</si>
  <si>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</si>
  <si>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</si>
  <si>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</si>
  <si>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</si>
  <si>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</si>
  <si>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</si>
  <si>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</si>
  <si>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</si>
  <si>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</si>
  <si>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</si>
  <si>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</si>
  <si>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</si>
  <si>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</si>
  <si>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</si>
  <si>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</si>
  <si>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</si>
  <si>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</si>
  <si>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</si>
  <si>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</si>
  <si>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</si>
  <si>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</si>
  <si>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</si>
  <si>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</si>
  <si>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</si>
  <si>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</si>
  <si>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</si>
  <si>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</si>
  <si>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</si>
  <si>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</si>
  <si>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</si>
  <si>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</si>
  <si>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</si>
  <si>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</si>
  <si>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</si>
  <si>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</si>
  <si>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</si>
  <si>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</si>
  <si>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</si>
  <si>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</si>
  <si>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</si>
  <si>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</si>
  <si>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</si>
  <si>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</si>
  <si>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</si>
  <si>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</si>
  <si>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</si>
  <si>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</si>
  <si>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</si>
  <si>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</si>
  <si>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</si>
  <si>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</si>
  <si>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</si>
  <si>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</si>
  <si>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</si>
  <si>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</si>
  <si>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</si>
  <si>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</si>
  <si>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</si>
  <si>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</si>
  <si>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</si>
  <si>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</si>
  <si>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</si>
  <si>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</si>
  <si>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</si>
  <si>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</si>
  <si>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</si>
  <si>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</si>
  <si>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</si>
  <si>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</si>
  <si>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</si>
  <si>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</si>
  <si>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</si>
  <si>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</si>
  <si>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</si>
  <si>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</si>
  <si>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</si>
  <si>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</si>
  <si>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</si>
  <si>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</si>
  <si>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</si>
  <si>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</si>
  <si>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</si>
  <si>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</si>
  <si>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</si>
  <si>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</si>
  <si>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</si>
  <si>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</si>
  <si>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</si>
  <si>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</si>
  <si>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</si>
  <si>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</si>
  <si>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</si>
  <si>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</si>
  <si>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</si>
  <si>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</si>
  <si>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</si>
  <si>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</si>
  <si>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</si>
  <si>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</si>
  <si>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</si>
  <si>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</si>
  <si>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</si>
  <si>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</si>
  <si>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</si>
  <si>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</si>
  <si>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</si>
  <si>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</si>
  <si>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</si>
  <si>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</si>
  <si>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</si>
  <si>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</si>
  <si>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</si>
  <si>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</si>
  <si>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</si>
  <si>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</si>
  <si>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</si>
  <si>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</si>
  <si>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</si>
  <si>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</si>
  <si>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</si>
  <si>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</si>
  <si>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</si>
  <si>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</si>
  <si>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</si>
  <si>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</si>
  <si>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</si>
  <si>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</si>
  <si>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</si>
  <si>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</si>
  <si>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</si>
  <si>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</si>
  <si>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</si>
  <si>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</si>
  <si>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</si>
  <si>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</si>
  <si>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</si>
  <si>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</si>
  <si>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</si>
  <si>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</si>
  <si>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</si>
  <si>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</si>
  <si>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</si>
  <si>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</si>
  <si>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</si>
  <si>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</si>
  <si>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</si>
  <si>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</si>
  <si>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</si>
  <si>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</si>
  <si>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</si>
  <si>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</si>
  <si>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</si>
  <si>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</si>
  <si>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</si>
  <si>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</si>
  <si>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</si>
  <si>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</si>
  <si>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</si>
  <si>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</si>
  <si>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</si>
  <si>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</si>
  <si>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</si>
  <si>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</si>
  <si>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</si>
  <si>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</si>
  <si>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</si>
  <si>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</si>
  <si>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</si>
  <si>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</si>
  <si>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</si>
  <si>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</si>
  <si>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</si>
  <si>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</si>
  <si>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</si>
  <si>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</si>
  <si>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</si>
  <si>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</si>
  <si>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</si>
  <si>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</si>
  <si>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</si>
  <si>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</si>
  <si>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</si>
  <si>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</si>
  <si>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</si>
  <si>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</si>
  <si>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</si>
  <si>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</si>
  <si>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</si>
  <si>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</si>
  <si>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</si>
  <si>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</si>
  <si>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</si>
  <si>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</si>
  <si>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</si>
  <si>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</si>
  <si>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</si>
  <si>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</si>
  <si>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</si>
  <si>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</si>
  <si>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</si>
  <si>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</si>
  <si>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</si>
  <si>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</si>
  <si>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</si>
  <si>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</si>
  <si>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</si>
  <si>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</si>
  <si>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</si>
  <si>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</si>
  <si>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</si>
  <si>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</si>
  <si>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</si>
  <si>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</si>
  <si>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</si>
  <si>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</si>
  <si>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</si>
  <si>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</si>
  <si>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</si>
  <si>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</si>
  <si>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</si>
  <si>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</si>
  <si>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</si>
  <si>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</si>
  <si>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</si>
  <si>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</si>
  <si>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</si>
  <si>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</si>
  <si>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</si>
  <si>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</si>
  <si>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</si>
  <si>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</si>
  <si>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</si>
  <si>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</si>
  <si>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</si>
  <si>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</si>
  <si>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</si>
  <si>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</si>
  <si>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</si>
  <si>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</si>
  <si>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</si>
  <si>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</si>
  <si>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</si>
  <si>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</si>
  <si>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</si>
  <si>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</si>
  <si>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</si>
  <si>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</si>
  <si>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</si>
  <si>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</si>
  <si>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</si>
  <si>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</si>
  <si>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</si>
  <si>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</si>
  <si>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</si>
  <si>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</si>
  <si>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</si>
  <si>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</si>
  <si>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</si>
  <si>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</si>
  <si>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</si>
  <si>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</si>
  <si>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</si>
  <si>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</si>
  <si>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</si>
  <si>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</si>
  <si>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</si>
  <si>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</si>
  <si>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</si>
  <si>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</si>
  <si>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</si>
  <si>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</si>
  <si>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</si>
  <si>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</si>
  <si>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</si>
  <si>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</si>
  <si>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</si>
  <si>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</si>
  <si>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</si>
  <si>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</si>
  <si>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</si>
  <si>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</si>
  <si>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</si>
  <si>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</si>
  <si>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</si>
  <si>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</si>
  <si>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</si>
  <si>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</si>
  <si>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</si>
  <si>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</si>
  <si>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</si>
  <si>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</si>
  <si>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</si>
  <si>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</si>
  <si>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</si>
  <si>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</si>
  <si>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</si>
  <si>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</si>
  <si>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</si>
  <si>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</si>
  <si>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</si>
  <si>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</si>
  <si>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</si>
  <si>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</si>
  <si>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</si>
  <si>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</si>
  <si>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</si>
  <si>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</si>
  <si>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</si>
  <si>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</si>
  <si>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</si>
  <si>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</si>
  <si>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</si>
  <si>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</si>
  <si>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</si>
  <si>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</si>
  <si>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</si>
  <si>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</si>
  <si>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</si>
  <si>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</si>
  <si>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</si>
  <si>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</si>
  <si>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</si>
  <si>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</si>
  <si>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</si>
  <si>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</si>
  <si>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</si>
  <si>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</si>
  <si>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</si>
  <si>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</si>
  <si>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</si>
  <si>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</si>
  <si>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</si>
  <si>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</si>
  <si>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</si>
  <si>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</si>
  <si>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</si>
  <si>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</si>
  <si>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</si>
  <si>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</si>
  <si>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</si>
  <si>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</si>
  <si>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</si>
  <si>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</si>
  <si>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</si>
  <si>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</si>
  <si>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</si>
  <si>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</si>
  <si>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</si>
  <si>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</si>
  <si>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</si>
  <si>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</si>
  <si>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</si>
  <si>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</si>
  <si>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</si>
  <si>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</si>
  <si>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</si>
  <si>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</si>
  <si>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</si>
  <si>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</si>
  <si>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</si>
  <si>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</si>
  <si>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</si>
  <si>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</si>
  <si>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</si>
  <si>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</si>
  <si>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</si>
  <si>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</si>
  <si>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</si>
  <si>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</si>
  <si>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</si>
  <si>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</si>
  <si>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</si>
  <si>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</si>
  <si>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</si>
  <si>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</si>
  <si>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</si>
  <si>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</si>
  <si>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</si>
  <si>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</si>
  <si>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</si>
  <si>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</si>
  <si>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</si>
  <si>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</si>
  <si>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</si>
  <si>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</si>
  <si>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</si>
  <si>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</si>
  <si>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</si>
  <si>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</si>
  <si>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</si>
  <si>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</si>
  <si>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</si>
  <si>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</si>
  <si>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</si>
  <si>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</si>
  <si>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</si>
  <si>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</si>
  <si>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</si>
  <si>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</si>
  <si>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</si>
  <si>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</si>
  <si>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</si>
  <si>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</si>
  <si>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</si>
  <si>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</si>
  <si>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</si>
  <si>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</si>
  <si>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</si>
  <si>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</si>
  <si>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</si>
  <si>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</si>
  <si>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</si>
  <si>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</si>
  <si>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</si>
  <si>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</si>
  <si>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</si>
  <si>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</si>
  <si>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</si>
  <si>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</si>
  <si>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</si>
  <si>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</si>
  <si>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</si>
  <si>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</si>
  <si>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</si>
  <si>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</si>
  <si>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</si>
  <si>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</si>
  <si>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</si>
  <si>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</si>
  <si>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</si>
  <si>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</si>
  <si>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</si>
  <si>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</si>
  <si>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</si>
  <si>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</si>
  <si>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</si>
  <si>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</si>
  <si>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</si>
  <si>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</si>
  <si>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</si>
  <si>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</si>
  <si>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</si>
  <si>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</si>
  <si>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</si>
  <si>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</si>
  <si>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</si>
  <si>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</si>
  <si>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</si>
  <si>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</si>
  <si>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</si>
  <si>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</si>
  <si>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</si>
  <si>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</si>
  <si>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</si>
  <si>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</si>
  <si>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</si>
  <si>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</si>
  <si>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</si>
  <si>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</si>
  <si>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</si>
  <si>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</si>
  <si>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</si>
  <si>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</si>
  <si>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</si>
  <si>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</si>
  <si>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</si>
  <si>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</si>
  <si>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</si>
  <si>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</si>
  <si>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</si>
  <si>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</si>
  <si>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</si>
  <si>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</si>
  <si>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</si>
  <si>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</si>
  <si>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</si>
  <si>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</si>
  <si>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</si>
  <si>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</si>
  <si>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</si>
  <si>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</si>
  <si>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</si>
  <si>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</si>
  <si>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</si>
  <si>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</si>
  <si>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</si>
  <si>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</si>
  <si>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</si>
  <si>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</si>
  <si>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</si>
  <si>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</si>
  <si>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</si>
  <si>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</si>
  <si>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</si>
  <si>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</si>
  <si>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</si>
  <si>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</si>
  <si>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</si>
  <si>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</si>
  <si>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</si>
  <si>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</si>
  <si>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</si>
  <si>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</si>
  <si>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</si>
  <si>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</si>
  <si>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</si>
  <si>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</si>
  <si>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</si>
  <si>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</si>
  <si>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</si>
  <si>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</si>
  <si>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</si>
  <si>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</si>
  <si>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</si>
  <si>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</si>
  <si>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</si>
  <si>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</si>
  <si>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</si>
  <si>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</si>
  <si>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</si>
  <si>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</si>
  <si>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</si>
  <si>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</si>
  <si>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</si>
  <si>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</si>
  <si>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</si>
  <si>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</si>
  <si>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</si>
  <si>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</si>
  <si>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</si>
  <si>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</si>
  <si>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</si>
  <si>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</si>
  <si>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</si>
  <si>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</si>
  <si>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</si>
  <si>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</si>
  <si>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</si>
  <si>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</si>
  <si>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</si>
  <si>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</si>
  <si>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</si>
  <si>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</si>
  <si>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</si>
  <si>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</si>
  <si>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</si>
  <si>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</si>
  <si>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</si>
  <si>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</si>
  <si>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</si>
  <si>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</si>
  <si>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</si>
  <si>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</si>
  <si>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</si>
  <si>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</si>
  <si>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</si>
  <si>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</si>
  <si>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</si>
  <si>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</si>
  <si>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</si>
  <si>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</si>
  <si>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</si>
  <si>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</si>
  <si>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</si>
  <si>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</si>
  <si>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</si>
  <si>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</si>
  <si>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</si>
  <si>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</si>
  <si>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</si>
  <si>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</si>
  <si>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</si>
  <si>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</si>
  <si>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</si>
  <si>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</si>
  <si>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</si>
  <si>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</si>
  <si>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</si>
  <si>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</si>
  <si>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</si>
  <si>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</si>
  <si>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</si>
  <si>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</si>
  <si>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</si>
  <si>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</si>
  <si>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</si>
  <si>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</si>
  <si>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</si>
  <si>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</si>
  <si>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</si>
  <si>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</si>
  <si>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</si>
  <si>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</si>
  <si>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</si>
  <si>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</si>
  <si>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</si>
  <si>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</si>
  <si>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</si>
  <si>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</si>
  <si>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</si>
  <si>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</si>
  <si>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</si>
  <si>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</si>
  <si>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</si>
  <si>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</si>
  <si>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</si>
  <si>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</si>
  <si>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</si>
  <si>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</si>
  <si>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</si>
  <si>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</si>
  <si>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</si>
  <si>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</si>
  <si>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</si>
  <si>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</si>
  <si>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</si>
  <si>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</si>
  <si>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</si>
  <si>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</si>
  <si>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</si>
  <si>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</si>
  <si>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</si>
  <si>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</si>
  <si>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</si>
  <si>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</si>
  <si>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</si>
  <si>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</si>
  <si>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</si>
  <si>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</si>
  <si>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</si>
  <si>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</si>
  <si>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</si>
  <si>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</si>
  <si>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</si>
  <si>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</si>
  <si>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</si>
  <si>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</si>
  <si>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</si>
  <si>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</si>
  <si>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</si>
  <si>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</si>
  <si>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</si>
  <si>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</si>
  <si>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</si>
  <si>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</si>
  <si>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</si>
  <si>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</si>
  <si>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</si>
  <si>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</si>
  <si>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</si>
  <si>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</si>
  <si>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</si>
  <si>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</si>
  <si>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</si>
  <si>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</si>
  <si>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</si>
  <si>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</si>
  <si>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</si>
  <si>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</si>
  <si>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</si>
  <si>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</si>
  <si>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</si>
  <si>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</si>
  <si>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</si>
  <si>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</si>
  <si>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</si>
  <si>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</si>
  <si>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</si>
  <si>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</si>
  <si>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</si>
  <si>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</si>
  <si>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</si>
  <si>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</si>
  <si>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</si>
  <si>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</si>
  <si>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</si>
  <si>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</si>
  <si>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</si>
  <si>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</si>
  <si>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</si>
  <si>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</si>
  <si>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</si>
  <si>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</si>
  <si>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</si>
  <si>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</si>
  <si>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</si>
  <si>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</si>
  <si>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</si>
  <si>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</si>
  <si>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</si>
  <si>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</si>
  <si>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</si>
  <si>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</si>
  <si>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</si>
  <si>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</si>
  <si>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</si>
  <si>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</si>
  <si>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</si>
  <si>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</si>
  <si>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</si>
  <si>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</si>
  <si>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</si>
  <si>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</si>
  <si>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</si>
  <si>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</si>
  <si>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</si>
  <si>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</si>
  <si>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</si>
  <si>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</si>
  <si>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</si>
  <si>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</si>
  <si>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</si>
  <si>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</si>
  <si>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</si>
  <si>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</si>
  <si>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</si>
  <si>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</si>
  <si>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</si>
  <si>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</si>
  <si>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</si>
  <si>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</si>
  <si>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</si>
  <si>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</si>
  <si>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</si>
  <si>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</si>
  <si>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</si>
  <si>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</si>
  <si>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</si>
  <si>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</si>
  <si>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</si>
  <si>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</si>
  <si>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</si>
  <si>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</si>
  <si>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4/3/1396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</si>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</sst>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36" sqref="F36"/>
    </sheetView>
  </sheetViews>
  <sheetFormatPr defaultRowHeight="15" x14ac:dyDescent="0.25"/>
  <cols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'دی 96'!B24</f>
        <v>35873635</v>
      </c>
      <c r="C2" s="1">
        <f>'دی 96'!C24</f>
        <v>9416750</v>
      </c>
      <c r="D2" s="3">
        <f>B2-C2</f>
        <v>26456885</v>
      </c>
      <c r="E2" s="2" t="s">
        <v>59</v>
      </c>
      <c r="F2">
        <v>30</v>
      </c>
      <c r="G2">
        <f>B2*F2</f>
        <v>1076209050</v>
      </c>
      <c r="H2">
        <f>C2*F2</f>
        <v>282502500</v>
      </c>
      <c r="I2">
        <f>D2*F2</f>
        <v>793706550</v>
      </c>
    </row>
    <row r="3" spans="1:17" x14ac:dyDescent="0.25">
      <c r="A3" s="20" t="s">
        <v>836</v>
      </c>
      <c r="B3" s="18">
        <v>0</v>
      </c>
      <c r="C3" s="18">
        <v>0</v>
      </c>
      <c r="D3" s="43">
        <f t="shared" ref="D3:D22" si="0">B3-C3</f>
        <v>0</v>
      </c>
      <c r="E3" s="20" t="s">
        <v>837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858</v>
      </c>
      <c r="B4" s="18">
        <v>0</v>
      </c>
      <c r="C4" s="18">
        <v>0</v>
      </c>
      <c r="D4" s="3">
        <f t="shared" si="0"/>
        <v>0</v>
      </c>
      <c r="E4" s="11" t="s">
        <v>859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9416750</v>
      </c>
      <c r="D24" s="3">
        <f>SUM(D2:D22)</f>
        <v>26456885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282502500</v>
      </c>
      <c r="I25" s="18">
        <f>SUM(I2:I23)</f>
        <v>793706550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71111922</v>
      </c>
      <c r="E30" s="41" t="s">
        <v>95</v>
      </c>
      <c r="G30" s="18">
        <f>G25*100000/365000000</f>
        <v>294851.79452054796</v>
      </c>
      <c r="H30" s="18">
        <f>G30*H25/G25</f>
        <v>77397.945205479453</v>
      </c>
      <c r="I30" s="18">
        <f>G30*I25/G25</f>
        <v>217453.84931506851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3" sqref="F1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2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745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753</v>
      </c>
      <c r="B133" s="18">
        <v>-1210700</v>
      </c>
      <c r="C133" s="18">
        <v>0</v>
      </c>
      <c r="D133" s="18">
        <f t="shared" si="12"/>
        <v>-1210700</v>
      </c>
      <c r="E133" s="11" t="s">
        <v>754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770</v>
      </c>
      <c r="B134" s="18">
        <v>-65000</v>
      </c>
      <c r="C134" s="18">
        <v>0</v>
      </c>
      <c r="D134" s="18">
        <f t="shared" si="12"/>
        <v>-65000</v>
      </c>
      <c r="E134" s="11" t="s">
        <v>773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770</v>
      </c>
      <c r="B135" s="18">
        <v>-32300</v>
      </c>
      <c r="C135" s="18">
        <v>0</v>
      </c>
      <c r="D135" s="18">
        <f t="shared" si="12"/>
        <v>-32300</v>
      </c>
      <c r="E135" s="11" t="s">
        <v>774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781</v>
      </c>
      <c r="B136" s="18">
        <v>-1000000</v>
      </c>
      <c r="C136" s="18">
        <v>-1000000</v>
      </c>
      <c r="D136" s="18">
        <f t="shared" si="12"/>
        <v>0</v>
      </c>
      <c r="E136" s="11" t="s">
        <v>782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810</v>
      </c>
      <c r="B138" s="18">
        <v>-1000500</v>
      </c>
      <c r="C138" s="18">
        <v>-1000500</v>
      </c>
      <c r="D138" s="18">
        <f t="shared" si="12"/>
        <v>0</v>
      </c>
      <c r="E138" s="11" t="s">
        <v>811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831</v>
      </c>
      <c r="B139" s="18">
        <v>282240</v>
      </c>
      <c r="C139" s="18">
        <v>88807</v>
      </c>
      <c r="D139" s="18">
        <f t="shared" si="12"/>
        <v>193433</v>
      </c>
      <c r="E139" s="11" t="s">
        <v>834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836</v>
      </c>
      <c r="B140" s="18">
        <v>1500000</v>
      </c>
      <c r="C140" s="18">
        <v>0</v>
      </c>
      <c r="D140" s="18">
        <f t="shared" si="12"/>
        <v>1500000</v>
      </c>
      <c r="E140" s="11" t="s">
        <v>837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860</v>
      </c>
      <c r="B141" s="18">
        <v>0</v>
      </c>
      <c r="C141" s="18">
        <v>-1000000</v>
      </c>
      <c r="D141" s="18">
        <f t="shared" si="12"/>
        <v>1000000</v>
      </c>
      <c r="E141" s="11" t="s">
        <v>859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873</v>
      </c>
      <c r="B142" s="18">
        <v>291225</v>
      </c>
      <c r="C142" s="18">
        <v>81115</v>
      </c>
      <c r="D142" s="18">
        <f t="shared" si="12"/>
        <v>210110</v>
      </c>
      <c r="E142" s="11" t="s">
        <v>879</v>
      </c>
      <c r="F142" s="11">
        <v>1</v>
      </c>
      <c r="G142" s="36">
        <f t="shared" si="17"/>
        <v>1</v>
      </c>
      <c r="H142" s="11">
        <f t="shared" si="14"/>
        <v>1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35873607</v>
      </c>
      <c r="C156" s="29">
        <f>SUM(C2:C154)</f>
        <v>9416750</v>
      </c>
      <c r="D156" s="29">
        <f>SUM(D2:D154)</f>
        <v>26456857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5936978051</v>
      </c>
      <c r="K156" s="29">
        <f>SUM(K2:K155)</f>
        <v>9197747786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9529659.7929373998</v>
      </c>
      <c r="K159" s="29">
        <f>K156/G2</f>
        <v>14763640.105939005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878</v>
      </c>
      <c r="J163">
        <f>J156/I156*1448696</f>
        <v>568287.55586340767</v>
      </c>
      <c r="K163">
        <f>K156/I156*1448696</f>
        <v>880408.44413659244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745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739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744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753</v>
      </c>
      <c r="B4" s="18">
        <v>-1210700</v>
      </c>
      <c r="C4" s="18">
        <v>0</v>
      </c>
      <c r="D4" s="3">
        <f t="shared" si="0"/>
        <v>-1210700</v>
      </c>
      <c r="E4" s="11" t="s">
        <v>754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-97300</v>
      </c>
      <c r="C5" s="18">
        <v>0</v>
      </c>
      <c r="D5" s="3">
        <f t="shared" si="0"/>
        <v>-97300</v>
      </c>
      <c r="E5" s="20" t="s">
        <v>775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-1000000</v>
      </c>
      <c r="C6" s="18">
        <v>-1000000</v>
      </c>
      <c r="D6" s="3">
        <f t="shared" si="0"/>
        <v>0</v>
      </c>
      <c r="E6" s="19" t="s">
        <v>782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755</v>
      </c>
      <c r="G31" s="9" t="s">
        <v>785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810</v>
      </c>
      <c r="B4" s="18">
        <v>-1000500</v>
      </c>
      <c r="C4" s="18">
        <v>-1000500</v>
      </c>
      <c r="D4" s="3">
        <f t="shared" si="0"/>
        <v>0</v>
      </c>
      <c r="E4" s="11" t="s">
        <v>811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37" sqref="F37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836</v>
      </c>
      <c r="B3" s="18">
        <v>1500000</v>
      </c>
      <c r="C3" s="18">
        <v>0</v>
      </c>
      <c r="D3" s="43">
        <f t="shared" ref="D3:D22" si="0">B3-C3</f>
        <v>1500000</v>
      </c>
      <c r="E3" s="20" t="s">
        <v>837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858</v>
      </c>
      <c r="B4" s="18">
        <v>0</v>
      </c>
      <c r="C4" s="18">
        <v>-1000000</v>
      </c>
      <c r="D4" s="3">
        <f t="shared" si="0"/>
        <v>1000000</v>
      </c>
      <c r="E4" s="11" t="s">
        <v>859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873</v>
      </c>
      <c r="B5" s="39">
        <v>291225</v>
      </c>
      <c r="C5" s="39">
        <v>81115</v>
      </c>
      <c r="D5" s="35">
        <f t="shared" si="0"/>
        <v>210110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9416750</v>
      </c>
      <c r="D24" s="3">
        <f>SUM(D2:D22)</f>
        <v>26456885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f>G25*100000/365000000</f>
        <v>291225.28767123289</v>
      </c>
      <c r="H30" s="18">
        <f>G30*H25/G25</f>
        <v>81114.808219178085</v>
      </c>
      <c r="I30" s="18">
        <f>G30*I25/G25</f>
        <v>210110.4794520548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846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854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856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857</v>
      </c>
    </row>
    <row r="36" spans="4:17" x14ac:dyDescent="0.25">
      <c r="D36" s="42">
        <v>-10000</v>
      </c>
      <c r="E36" s="41" t="s">
        <v>867</v>
      </c>
    </row>
    <row r="37" spans="4:17" x14ac:dyDescent="0.25">
      <c r="D37" s="7">
        <v>-180000</v>
      </c>
      <c r="E37" s="41" t="s">
        <v>872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4" activePane="bottomLeft" state="frozen"/>
      <selection pane="bottomLeft" activeCell="D98" sqref="D9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421</v>
      </c>
      <c r="F2" s="11">
        <f>IF(B2&gt;0,1,0)</f>
        <v>1</v>
      </c>
      <c r="G2" s="11">
        <f>B2*(E2-F2)</f>
        <v>21000000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417</v>
      </c>
      <c r="F3" s="11">
        <f t="shared" ref="F3:F38" si="1">IF(B3&gt;0,1,0)</f>
        <v>1</v>
      </c>
      <c r="G3" s="11">
        <f t="shared" ref="G3:G23" si="2">B3*(E3-F3)</f>
        <v>1248000000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416</v>
      </c>
      <c r="F4" s="11">
        <f t="shared" si="1"/>
        <v>1</v>
      </c>
      <c r="G4" s="11">
        <f t="shared" si="2"/>
        <v>1245000000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416</v>
      </c>
      <c r="F5" s="11">
        <f t="shared" si="1"/>
        <v>1</v>
      </c>
      <c r="G5" s="11">
        <f t="shared" si="2"/>
        <v>6225000000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415</v>
      </c>
      <c r="F6" s="11">
        <f t="shared" si="1"/>
        <v>1</v>
      </c>
      <c r="G6" s="11">
        <f t="shared" si="2"/>
        <v>1242000000</v>
      </c>
      <c r="K6" t="s">
        <v>288</v>
      </c>
      <c r="L6" s="34">
        <v>410023079974</v>
      </c>
      <c r="M6" s="33" t="s">
        <v>876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414</v>
      </c>
      <c r="F7" s="11">
        <f t="shared" si="1"/>
        <v>0</v>
      </c>
      <c r="G7" s="11">
        <f t="shared" si="2"/>
        <v>-1242000000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414</v>
      </c>
      <c r="F8" s="11">
        <f t="shared" si="1"/>
        <v>0</v>
      </c>
      <c r="G8" s="11">
        <f t="shared" si="2"/>
        <v>-82800000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414</v>
      </c>
      <c r="F9" s="11">
        <f t="shared" si="1"/>
        <v>1</v>
      </c>
      <c r="G9" s="11">
        <f>B9*(E9-F9)</f>
        <v>1239000000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413</v>
      </c>
      <c r="F10" s="11">
        <f t="shared" si="1"/>
        <v>1</v>
      </c>
      <c r="G10" s="11">
        <f t="shared" si="2"/>
        <v>1236000000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413</v>
      </c>
      <c r="F11" s="11">
        <f t="shared" si="1"/>
        <v>1</v>
      </c>
      <c r="G11" s="11">
        <f t="shared" si="2"/>
        <v>10300000000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410</v>
      </c>
      <c r="F12" s="11">
        <f t="shared" si="1"/>
        <v>1</v>
      </c>
      <c r="G12" s="11">
        <f t="shared" si="2"/>
        <v>408316970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410</v>
      </c>
      <c r="F13" s="11">
        <f t="shared" si="1"/>
        <v>1</v>
      </c>
      <c r="G13" s="11">
        <f t="shared" si="2"/>
        <v>1227000000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410</v>
      </c>
      <c r="F14" s="11">
        <f t="shared" si="1"/>
        <v>1</v>
      </c>
      <c r="G14" s="11">
        <f t="shared" si="2"/>
        <v>487158264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398</v>
      </c>
      <c r="F15" s="11">
        <f t="shared" si="1"/>
        <v>1</v>
      </c>
      <c r="G15" s="11">
        <f t="shared" si="2"/>
        <v>794000000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386</v>
      </c>
      <c r="F16" s="11">
        <f t="shared" si="1"/>
        <v>1</v>
      </c>
      <c r="G16" s="11">
        <f t="shared" si="2"/>
        <v>1155000000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385</v>
      </c>
      <c r="F17" s="11">
        <f t="shared" si="1"/>
        <v>1</v>
      </c>
      <c r="G17" s="11">
        <f t="shared" si="2"/>
        <v>1152000000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384</v>
      </c>
      <c r="F18" s="11">
        <f t="shared" si="1"/>
        <v>1</v>
      </c>
      <c r="G18" s="11">
        <f t="shared" si="2"/>
        <v>727700000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369</v>
      </c>
      <c r="F19" s="11">
        <f t="shared" si="1"/>
        <v>1</v>
      </c>
      <c r="G19" s="11">
        <f t="shared" si="2"/>
        <v>296060784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368</v>
      </c>
      <c r="F20" s="11">
        <f t="shared" si="1"/>
        <v>1</v>
      </c>
      <c r="G20" s="11">
        <f t="shared" si="2"/>
        <v>1101000000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362</v>
      </c>
      <c r="F21" s="11">
        <f t="shared" si="1"/>
        <v>1</v>
      </c>
      <c r="G21" s="11">
        <f t="shared" si="2"/>
        <v>180500000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348</v>
      </c>
      <c r="F22" s="11">
        <f t="shared" si="1"/>
        <v>0</v>
      </c>
      <c r="G22" s="11">
        <f t="shared" si="2"/>
        <v>-1044000000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340</v>
      </c>
      <c r="F23" s="11">
        <f t="shared" si="1"/>
        <v>1</v>
      </c>
      <c r="G23" s="11">
        <f t="shared" si="2"/>
        <v>1017000000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340</v>
      </c>
      <c r="F24" s="11">
        <f t="shared" si="1"/>
        <v>1</v>
      </c>
      <c r="G24" s="11">
        <f>B24*(E24-F24)</f>
        <v>213855777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338</v>
      </c>
      <c r="F25" s="11">
        <f t="shared" si="1"/>
        <v>0</v>
      </c>
      <c r="G25" s="11">
        <f t="shared" ref="G25:G30" si="3">B25*(E25-F25)</f>
        <v>-1081904200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336</v>
      </c>
      <c r="F26" s="11">
        <f t="shared" si="1"/>
        <v>0</v>
      </c>
      <c r="G26" s="11">
        <f t="shared" si="3"/>
        <v>-1008302400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334</v>
      </c>
      <c r="F27" s="11">
        <f t="shared" si="1"/>
        <v>1</v>
      </c>
      <c r="G27" s="11">
        <f t="shared" si="3"/>
        <v>333000000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334</v>
      </c>
      <c r="F28" s="11">
        <f t="shared" si="1"/>
        <v>1</v>
      </c>
      <c r="G28" s="11">
        <f t="shared" si="3"/>
        <v>1998000000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334</v>
      </c>
      <c r="F29" s="11">
        <f t="shared" si="1"/>
        <v>1</v>
      </c>
      <c r="G29" s="11">
        <f t="shared" si="3"/>
        <v>1931400000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334</v>
      </c>
      <c r="F30" s="11">
        <f t="shared" si="1"/>
        <v>0</v>
      </c>
      <c r="G30" s="11">
        <f t="shared" si="3"/>
        <v>-1670000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333</v>
      </c>
      <c r="F31" s="11">
        <f t="shared" si="1"/>
        <v>0</v>
      </c>
      <c r="G31" s="11">
        <f>B31*(E31-F31)</f>
        <v>-8658000000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331</v>
      </c>
      <c r="F32" s="11">
        <f t="shared" si="1"/>
        <v>0</v>
      </c>
      <c r="G32" s="11">
        <f>B32*(E32-F32)</f>
        <v>-8672200000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312</v>
      </c>
      <c r="F33" s="11">
        <f t="shared" si="1"/>
        <v>1</v>
      </c>
      <c r="G33" s="11">
        <f>B33*(E33-F33)</f>
        <v>101698555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294</v>
      </c>
      <c r="F34" s="11">
        <f t="shared" si="1"/>
        <v>1</v>
      </c>
      <c r="G34" s="11">
        <f t="shared" ref="G34:G104" si="4">B34*(E34-F34)</f>
        <v>8321200000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294</v>
      </c>
      <c r="F35" s="11">
        <f t="shared" si="1"/>
        <v>1</v>
      </c>
      <c r="G35" s="12">
        <f t="shared" si="4"/>
        <v>3223000000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279</v>
      </c>
      <c r="F36" s="11">
        <f t="shared" si="1"/>
        <v>1</v>
      </c>
      <c r="G36" s="11">
        <f t="shared" si="4"/>
        <v>116398878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279</v>
      </c>
      <c r="F37" s="11">
        <f t="shared" si="1"/>
        <v>0</v>
      </c>
      <c r="G37" s="11">
        <f t="shared" si="4"/>
        <v>-251100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278</v>
      </c>
      <c r="F38" s="11">
        <f t="shared" si="1"/>
        <v>1</v>
      </c>
      <c r="G38" s="12">
        <f t="shared" si="4"/>
        <v>554000000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278</v>
      </c>
      <c r="F39" s="11">
        <f>IF(B39&gt;0,1,0)</f>
        <v>1</v>
      </c>
      <c r="G39" s="11">
        <f t="shared" si="4"/>
        <v>554000000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264</v>
      </c>
      <c r="F40" s="11">
        <f>IF(B40&gt;0,1,0)</f>
        <v>0</v>
      </c>
      <c r="G40" s="11">
        <f t="shared" si="4"/>
        <v>-52800000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264</v>
      </c>
      <c r="F41" s="11">
        <f>IF(B41&gt;0,1,0)</f>
        <v>0</v>
      </c>
      <c r="G41" s="11">
        <f t="shared" si="4"/>
        <v>-163680000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264</v>
      </c>
      <c r="F42" s="11">
        <f t="shared" ref="F42:F104" si="5">IF(B42&gt;0,1,0)</f>
        <v>0</v>
      </c>
      <c r="G42" s="11">
        <f t="shared" si="4"/>
        <v>-31680000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262</v>
      </c>
      <c r="F43" s="11">
        <f t="shared" si="5"/>
        <v>1</v>
      </c>
      <c r="G43" s="11">
        <f t="shared" si="4"/>
        <v>169650000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262</v>
      </c>
      <c r="F44" s="11">
        <f t="shared" si="5"/>
        <v>0</v>
      </c>
      <c r="G44" s="11">
        <f t="shared" si="4"/>
        <v>-1310000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262</v>
      </c>
      <c r="F45" s="11">
        <f t="shared" si="5"/>
        <v>1</v>
      </c>
      <c r="G45" s="11">
        <f t="shared" si="4"/>
        <v>7569000000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258</v>
      </c>
      <c r="F46" s="11">
        <f t="shared" si="5"/>
        <v>0</v>
      </c>
      <c r="G46" s="11">
        <f t="shared" si="4"/>
        <v>-51600000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255</v>
      </c>
      <c r="F47" s="11">
        <f t="shared" si="5"/>
        <v>0</v>
      </c>
      <c r="G47" s="11">
        <f t="shared" si="4"/>
        <v>-51000000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254</v>
      </c>
      <c r="F48" s="11">
        <f t="shared" si="5"/>
        <v>0</v>
      </c>
      <c r="G48" s="11">
        <f t="shared" si="4"/>
        <v>-50800000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249</v>
      </c>
      <c r="F49" s="11">
        <f t="shared" si="5"/>
        <v>1</v>
      </c>
      <c r="G49" s="11">
        <f t="shared" si="4"/>
        <v>744000000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249</v>
      </c>
      <c r="F50" s="11">
        <f t="shared" si="5"/>
        <v>1</v>
      </c>
      <c r="G50" s="12">
        <f t="shared" si="4"/>
        <v>744000000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248</v>
      </c>
      <c r="F51" s="11">
        <f t="shared" si="5"/>
        <v>1</v>
      </c>
      <c r="G51" s="11">
        <f t="shared" si="4"/>
        <v>189151859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248</v>
      </c>
      <c r="F52" s="11">
        <f t="shared" si="5"/>
        <v>0</v>
      </c>
      <c r="G52" s="11">
        <f t="shared" si="4"/>
        <v>-49600000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241</v>
      </c>
      <c r="F53" s="11">
        <f t="shared" si="5"/>
        <v>0</v>
      </c>
      <c r="G53" s="11">
        <f t="shared" si="4"/>
        <v>-96520500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232</v>
      </c>
      <c r="F54" s="11">
        <f t="shared" si="5"/>
        <v>0</v>
      </c>
      <c r="G54" s="11">
        <f t="shared" si="4"/>
        <v>-232091872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226</v>
      </c>
      <c r="F55" s="11">
        <f t="shared" si="5"/>
        <v>0</v>
      </c>
      <c r="G55" s="11">
        <f t="shared" si="4"/>
        <v>-9040000000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217</v>
      </c>
      <c r="F56" s="11">
        <f t="shared" si="5"/>
        <v>1</v>
      </c>
      <c r="G56" s="11">
        <f t="shared" si="4"/>
        <v>186980832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190</v>
      </c>
      <c r="F57" s="11">
        <f t="shared" si="5"/>
        <v>0</v>
      </c>
      <c r="G57" s="11">
        <f t="shared" si="4"/>
        <v>-9538000000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189</v>
      </c>
      <c r="F58" s="11">
        <f t="shared" si="5"/>
        <v>0</v>
      </c>
      <c r="G58" s="11">
        <f t="shared" si="4"/>
        <v>-2305894500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186</v>
      </c>
      <c r="F59" s="11">
        <f t="shared" si="5"/>
        <v>1</v>
      </c>
      <c r="G59" s="11">
        <f t="shared" si="4"/>
        <v>98957610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185</v>
      </c>
      <c r="F60" s="11">
        <f t="shared" si="5"/>
        <v>0</v>
      </c>
      <c r="G60" s="11">
        <f t="shared" si="4"/>
        <v>-62530000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183</v>
      </c>
      <c r="F61" s="11">
        <f t="shared" si="5"/>
        <v>0</v>
      </c>
      <c r="G61" s="11">
        <f t="shared" si="4"/>
        <v>-27450000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179</v>
      </c>
      <c r="F62" s="11">
        <f t="shared" si="5"/>
        <v>0</v>
      </c>
      <c r="G62" s="11">
        <f t="shared" si="4"/>
        <v>-17900000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175</v>
      </c>
      <c r="F63" s="11">
        <f t="shared" si="5"/>
        <v>0</v>
      </c>
      <c r="G63" s="11">
        <f t="shared" si="4"/>
        <v>-35000000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175</v>
      </c>
      <c r="F64" s="11">
        <f t="shared" si="5"/>
        <v>0</v>
      </c>
      <c r="G64" s="11">
        <f t="shared" si="4"/>
        <v>-15225000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171</v>
      </c>
      <c r="F65" s="11">
        <f t="shared" si="5"/>
        <v>0</v>
      </c>
      <c r="G65" s="11">
        <f t="shared" si="4"/>
        <v>-4697370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170</v>
      </c>
      <c r="F66" s="11">
        <f t="shared" si="5"/>
        <v>0</v>
      </c>
      <c r="G66" s="11">
        <f t="shared" si="4"/>
        <v>-56780000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04" si="6">D67+E68</f>
        <v>165</v>
      </c>
      <c r="F67" s="11">
        <f t="shared" si="5"/>
        <v>0</v>
      </c>
      <c r="G67" s="11">
        <f t="shared" si="4"/>
        <v>-3300000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164</v>
      </c>
      <c r="F68" s="11">
        <f t="shared" si="5"/>
        <v>0</v>
      </c>
      <c r="G68" s="11">
        <f t="shared" si="4"/>
        <v>-49282000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164</v>
      </c>
      <c r="F69" s="11">
        <f t="shared" si="5"/>
        <v>0</v>
      </c>
      <c r="G69" s="11">
        <f t="shared" si="4"/>
        <v>-16400000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159</v>
      </c>
      <c r="F70" s="11">
        <f t="shared" si="5"/>
        <v>0</v>
      </c>
      <c r="G70" s="11">
        <f t="shared" si="4"/>
        <v>-31800000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155</v>
      </c>
      <c r="F71" s="11">
        <f t="shared" si="5"/>
        <v>1</v>
      </c>
      <c r="G71" s="11">
        <f t="shared" si="4"/>
        <v>2369906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155</v>
      </c>
      <c r="F72" s="11">
        <f t="shared" si="5"/>
        <v>1</v>
      </c>
      <c r="G72" s="11">
        <f t="shared" si="4"/>
        <v>616000000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155</v>
      </c>
      <c r="F73" s="11">
        <f t="shared" si="5"/>
        <v>1</v>
      </c>
      <c r="G73" s="11">
        <f t="shared" si="4"/>
        <v>400400000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155</v>
      </c>
      <c r="F74" s="11">
        <f t="shared" si="5"/>
        <v>1</v>
      </c>
      <c r="G74" s="11">
        <f t="shared" si="4"/>
        <v>462000000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152</v>
      </c>
      <c r="F75" s="11">
        <f t="shared" si="5"/>
        <v>0</v>
      </c>
      <c r="G75" s="11">
        <f t="shared" si="4"/>
        <v>-30400000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149</v>
      </c>
      <c r="F76" s="11">
        <f t="shared" si="5"/>
        <v>0</v>
      </c>
      <c r="G76" s="11">
        <f t="shared" si="4"/>
        <v>-298104300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149</v>
      </c>
      <c r="F77" s="11">
        <f t="shared" si="5"/>
        <v>0</v>
      </c>
      <c r="G77" s="11">
        <f t="shared" si="4"/>
        <v>-29800000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145</v>
      </c>
      <c r="F78" s="11">
        <f t="shared" si="5"/>
        <v>1</v>
      </c>
      <c r="G78" s="11">
        <f t="shared" si="4"/>
        <v>288000000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137</v>
      </c>
      <c r="F79" s="11">
        <f t="shared" si="5"/>
        <v>0</v>
      </c>
      <c r="G79" s="11">
        <f t="shared" si="4"/>
        <v>-137068500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137</v>
      </c>
      <c r="F80" s="11">
        <f t="shared" si="5"/>
        <v>0</v>
      </c>
      <c r="G80" s="11">
        <f t="shared" si="4"/>
        <v>-19447150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134</v>
      </c>
      <c r="F81" s="11">
        <f t="shared" si="5"/>
        <v>0</v>
      </c>
      <c r="G81" s="11">
        <f t="shared" si="4"/>
        <v>-120667000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124</v>
      </c>
      <c r="F82" s="11">
        <f t="shared" si="5"/>
        <v>1</v>
      </c>
      <c r="G82" s="11">
        <f t="shared" si="4"/>
        <v>9993873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102</v>
      </c>
      <c r="F83" s="11">
        <f t="shared" si="5"/>
        <v>1</v>
      </c>
      <c r="G83" s="11">
        <f t="shared" si="4"/>
        <v>5050000000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101</v>
      </c>
      <c r="F84" s="11">
        <f t="shared" si="5"/>
        <v>1</v>
      </c>
      <c r="G84" s="11">
        <f t="shared" si="4"/>
        <v>3000000000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101</v>
      </c>
      <c r="F85" s="11">
        <f t="shared" si="5"/>
        <v>0</v>
      </c>
      <c r="G85" s="11">
        <f t="shared" si="4"/>
        <v>-7322500000</v>
      </c>
    </row>
    <row r="86" spans="1:7" x14ac:dyDescent="0.25">
      <c r="A86" s="11" t="s">
        <v>733</v>
      </c>
      <c r="B86" s="38">
        <v>-281000</v>
      </c>
      <c r="C86" s="11" t="s">
        <v>746</v>
      </c>
      <c r="D86" s="11">
        <v>5</v>
      </c>
      <c r="E86" s="11">
        <f t="shared" si="6"/>
        <v>100</v>
      </c>
      <c r="F86" s="11">
        <f t="shared" si="5"/>
        <v>0</v>
      </c>
      <c r="G86" s="11">
        <f t="shared" si="4"/>
        <v>-28100000</v>
      </c>
    </row>
    <row r="87" spans="1:7" x14ac:dyDescent="0.25">
      <c r="A87" s="11" t="s">
        <v>739</v>
      </c>
      <c r="B87" s="38">
        <v>2500000</v>
      </c>
      <c r="C87" s="11" t="s">
        <v>743</v>
      </c>
      <c r="D87" s="11">
        <v>1</v>
      </c>
      <c r="E87" s="11">
        <f t="shared" si="6"/>
        <v>95</v>
      </c>
      <c r="F87" s="11">
        <f t="shared" si="5"/>
        <v>1</v>
      </c>
      <c r="G87" s="11">
        <f t="shared" si="4"/>
        <v>235000000</v>
      </c>
    </row>
    <row r="88" spans="1:7" x14ac:dyDescent="0.25">
      <c r="A88" s="11" t="s">
        <v>633</v>
      </c>
      <c r="B88" s="38">
        <v>78340</v>
      </c>
      <c r="C88" s="11" t="s">
        <v>744</v>
      </c>
      <c r="D88" s="11">
        <v>5</v>
      </c>
      <c r="E88" s="11">
        <f t="shared" si="6"/>
        <v>94</v>
      </c>
      <c r="F88" s="11">
        <f t="shared" si="5"/>
        <v>1</v>
      </c>
      <c r="G88" s="11">
        <f t="shared" si="4"/>
        <v>7285620</v>
      </c>
    </row>
    <row r="89" spans="1:7" x14ac:dyDescent="0.25">
      <c r="A89" s="11" t="s">
        <v>751</v>
      </c>
      <c r="B89" s="38">
        <v>15000000</v>
      </c>
      <c r="C89" s="11" t="s">
        <v>752</v>
      </c>
      <c r="D89" s="11">
        <v>25</v>
      </c>
      <c r="E89" s="11">
        <f t="shared" si="6"/>
        <v>89</v>
      </c>
      <c r="F89" s="11">
        <f t="shared" si="5"/>
        <v>1</v>
      </c>
      <c r="G89" s="11">
        <f t="shared" si="4"/>
        <v>1320000000</v>
      </c>
    </row>
    <row r="90" spans="1:7" x14ac:dyDescent="0.25">
      <c r="A90" s="11" t="s">
        <v>634</v>
      </c>
      <c r="B90" s="38">
        <v>244846</v>
      </c>
      <c r="C90" s="11" t="s">
        <v>786</v>
      </c>
      <c r="D90" s="11">
        <v>29</v>
      </c>
      <c r="E90" s="11">
        <f t="shared" si="6"/>
        <v>64</v>
      </c>
      <c r="F90" s="11">
        <f t="shared" si="5"/>
        <v>1</v>
      </c>
      <c r="G90" s="11">
        <f t="shared" si="4"/>
        <v>15425298</v>
      </c>
    </row>
    <row r="91" spans="1:7" x14ac:dyDescent="0.25">
      <c r="A91" s="11" t="s">
        <v>831</v>
      </c>
      <c r="B91" s="38">
        <v>272155</v>
      </c>
      <c r="C91" s="11" t="s">
        <v>833</v>
      </c>
      <c r="D91" s="11">
        <v>30</v>
      </c>
      <c r="E91" s="11">
        <f t="shared" si="6"/>
        <v>35</v>
      </c>
      <c r="F91" s="11">
        <f t="shared" si="5"/>
        <v>1</v>
      </c>
      <c r="G91" s="11">
        <f t="shared" si="4"/>
        <v>9253270</v>
      </c>
    </row>
    <row r="92" spans="1:7" x14ac:dyDescent="0.25">
      <c r="A92" s="11" t="s">
        <v>873</v>
      </c>
      <c r="B92" s="38">
        <v>3000000</v>
      </c>
      <c r="C92" s="11" t="s">
        <v>875</v>
      </c>
      <c r="D92" s="11">
        <v>0</v>
      </c>
      <c r="E92" s="11">
        <f t="shared" si="6"/>
        <v>5</v>
      </c>
      <c r="F92" s="11">
        <f t="shared" si="5"/>
        <v>1</v>
      </c>
      <c r="G92" s="11">
        <f t="shared" si="4"/>
        <v>12000000</v>
      </c>
    </row>
    <row r="93" spans="1:7" x14ac:dyDescent="0.25">
      <c r="A93" s="11" t="s">
        <v>873</v>
      </c>
      <c r="B93" s="35">
        <v>272000</v>
      </c>
      <c r="C93" s="11" t="s">
        <v>264</v>
      </c>
      <c r="D93" s="11">
        <v>1</v>
      </c>
      <c r="E93" s="11">
        <f t="shared" si="6"/>
        <v>5</v>
      </c>
      <c r="F93" s="11">
        <f t="shared" si="5"/>
        <v>1</v>
      </c>
      <c r="G93" s="11">
        <f t="shared" si="4"/>
        <v>1088000</v>
      </c>
    </row>
    <row r="94" spans="1:7" x14ac:dyDescent="0.25">
      <c r="A94" s="11" t="s">
        <v>883</v>
      </c>
      <c r="B94" s="38">
        <v>5500000</v>
      </c>
      <c r="C94" s="11" t="s">
        <v>884</v>
      </c>
      <c r="D94" s="11">
        <v>1</v>
      </c>
      <c r="E94" s="11">
        <f t="shared" si="6"/>
        <v>4</v>
      </c>
      <c r="F94" s="11">
        <f t="shared" si="5"/>
        <v>1</v>
      </c>
      <c r="G94" s="11">
        <f t="shared" si="4"/>
        <v>16500000</v>
      </c>
    </row>
    <row r="95" spans="1:7" x14ac:dyDescent="0.25">
      <c r="A95" s="11" t="s">
        <v>885</v>
      </c>
      <c r="B95" s="38">
        <v>3000000</v>
      </c>
      <c r="C95" s="11" t="s">
        <v>886</v>
      </c>
      <c r="D95" s="11">
        <v>1</v>
      </c>
      <c r="E95" s="11">
        <f t="shared" si="6"/>
        <v>3</v>
      </c>
      <c r="F95" s="11">
        <f t="shared" si="5"/>
        <v>1</v>
      </c>
      <c r="G95" s="11">
        <f t="shared" si="4"/>
        <v>6000000</v>
      </c>
    </row>
    <row r="96" spans="1:7" x14ac:dyDescent="0.25">
      <c r="A96" s="11" t="s">
        <v>887</v>
      </c>
      <c r="B96" s="38">
        <v>3000000</v>
      </c>
      <c r="C96" s="11" t="s">
        <v>888</v>
      </c>
      <c r="D96" s="11">
        <v>1</v>
      </c>
      <c r="E96" s="11">
        <f t="shared" si="6"/>
        <v>2</v>
      </c>
      <c r="F96" s="11">
        <f t="shared" si="5"/>
        <v>1</v>
      </c>
      <c r="G96" s="11">
        <f t="shared" si="4"/>
        <v>3000000</v>
      </c>
    </row>
    <row r="97" spans="1:7" x14ac:dyDescent="0.25">
      <c r="A97" s="11" t="s">
        <v>25</v>
      </c>
      <c r="B97" s="38"/>
      <c r="C97" s="11"/>
      <c r="D97" s="11">
        <v>1</v>
      </c>
      <c r="E97" s="11">
        <f t="shared" si="6"/>
        <v>1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48165108</v>
      </c>
      <c r="C105" s="11"/>
      <c r="D105" s="11"/>
      <c r="E105" s="11"/>
      <c r="F105" s="11"/>
      <c r="G105" s="29">
        <f>SUM(G2:G104)</f>
        <v>18041789604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42854607.135391921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2" spans="1:7" ht="30" x14ac:dyDescent="0.25">
      <c r="B112" s="73" t="s">
        <v>877</v>
      </c>
    </row>
    <row r="113" spans="2:7" x14ac:dyDescent="0.25">
      <c r="B113" s="7"/>
    </row>
    <row r="115" spans="2:7" x14ac:dyDescent="0.25">
      <c r="B115" s="7"/>
    </row>
    <row r="116" spans="2:7" x14ac:dyDescent="0.25">
      <c r="G116" t="s">
        <v>575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6" workbookViewId="0">
      <selection activeCell="K33" sqref="K3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40" si="0">E3+D2</f>
        <v>356</v>
      </c>
      <c r="F2" s="11">
        <f>IF(B2&gt;0,1,0)</f>
        <v>1</v>
      </c>
      <c r="G2" s="11">
        <f>B2*(E2-F2)</f>
        <v>17750000</v>
      </c>
    </row>
    <row r="3" spans="1:7" x14ac:dyDescent="0.25">
      <c r="A3" s="11" t="s">
        <v>818</v>
      </c>
      <c r="B3" s="3">
        <v>-10000</v>
      </c>
      <c r="C3" s="11" t="s">
        <v>503</v>
      </c>
      <c r="D3" s="11">
        <v>7</v>
      </c>
      <c r="E3" s="11">
        <f>E4+D3</f>
        <v>39</v>
      </c>
      <c r="F3" s="11">
        <f t="shared" ref="F3:F40" si="1">IF(B3&gt;0,1,0)</f>
        <v>0</v>
      </c>
      <c r="G3" s="11">
        <f t="shared" ref="G3:G40" si="2">B3*(E3-F3)</f>
        <v>-390000</v>
      </c>
    </row>
    <row r="4" spans="1:7" x14ac:dyDescent="0.25">
      <c r="A4" s="11" t="s">
        <v>836</v>
      </c>
      <c r="B4" s="3">
        <v>1000000</v>
      </c>
      <c r="C4" s="11" t="s">
        <v>839</v>
      </c>
      <c r="D4" s="11">
        <v>3</v>
      </c>
      <c r="E4" s="11">
        <f t="shared" si="0"/>
        <v>32</v>
      </c>
      <c r="F4" s="11">
        <f t="shared" si="1"/>
        <v>1</v>
      </c>
      <c r="G4" s="11">
        <f t="shared" si="2"/>
        <v>31000000</v>
      </c>
    </row>
    <row r="5" spans="1:7" x14ac:dyDescent="0.25">
      <c r="A5" s="11" t="s">
        <v>841</v>
      </c>
      <c r="B5" s="3">
        <v>-95000</v>
      </c>
      <c r="C5" s="11" t="s">
        <v>503</v>
      </c>
      <c r="D5" s="11">
        <v>0</v>
      </c>
      <c r="E5" s="11">
        <f t="shared" si="0"/>
        <v>29</v>
      </c>
      <c r="F5" s="11">
        <f>IF(B5&gt;0,1,0)</f>
        <v>0</v>
      </c>
      <c r="G5" s="11">
        <f t="shared" si="2"/>
        <v>-2755000</v>
      </c>
    </row>
    <row r="6" spans="1:7" x14ac:dyDescent="0.25">
      <c r="A6" s="11" t="s">
        <v>841</v>
      </c>
      <c r="B6" s="3">
        <v>4936</v>
      </c>
      <c r="C6" s="11" t="s">
        <v>842</v>
      </c>
      <c r="D6" s="11">
        <v>0</v>
      </c>
      <c r="E6" s="11">
        <f t="shared" si="0"/>
        <v>29</v>
      </c>
      <c r="F6" s="11">
        <f t="shared" si="1"/>
        <v>1</v>
      </c>
      <c r="G6" s="11">
        <f t="shared" si="2"/>
        <v>138208</v>
      </c>
    </row>
    <row r="7" spans="1:7" x14ac:dyDescent="0.25">
      <c r="A7" s="11" t="s">
        <v>841</v>
      </c>
      <c r="B7" s="3">
        <v>-70600</v>
      </c>
      <c r="C7" s="11" t="s">
        <v>843</v>
      </c>
      <c r="D7" s="11">
        <v>0</v>
      </c>
      <c r="E7" s="11">
        <f t="shared" si="0"/>
        <v>29</v>
      </c>
      <c r="F7" s="11">
        <f t="shared" si="1"/>
        <v>0</v>
      </c>
      <c r="G7" s="11">
        <f t="shared" si="2"/>
        <v>-2047400</v>
      </c>
    </row>
    <row r="8" spans="1:7" x14ac:dyDescent="0.25">
      <c r="A8" s="11" t="s">
        <v>841</v>
      </c>
      <c r="B8" s="3">
        <v>-450030</v>
      </c>
      <c r="C8" s="11" t="s">
        <v>844</v>
      </c>
      <c r="D8" s="11">
        <v>2</v>
      </c>
      <c r="E8" s="11">
        <f t="shared" si="0"/>
        <v>29</v>
      </c>
      <c r="F8" s="11">
        <f t="shared" si="1"/>
        <v>0</v>
      </c>
      <c r="G8" s="11">
        <f t="shared" si="2"/>
        <v>-13050870</v>
      </c>
    </row>
    <row r="9" spans="1:7" x14ac:dyDescent="0.25">
      <c r="A9" s="11" t="s">
        <v>845</v>
      </c>
      <c r="B9" s="3">
        <v>-109047</v>
      </c>
      <c r="C9" s="11" t="s">
        <v>506</v>
      </c>
      <c r="D9" s="11">
        <v>1</v>
      </c>
      <c r="E9" s="11">
        <f t="shared" si="0"/>
        <v>27</v>
      </c>
      <c r="F9" s="11">
        <f t="shared" si="1"/>
        <v>0</v>
      </c>
      <c r="G9" s="11">
        <f>B9*(E9-F9)</f>
        <v>-2944269</v>
      </c>
    </row>
    <row r="10" spans="1:7" x14ac:dyDescent="0.25">
      <c r="A10" s="11" t="s">
        <v>848</v>
      </c>
      <c r="B10" s="3">
        <v>-26000</v>
      </c>
      <c r="C10" s="11" t="s">
        <v>849</v>
      </c>
      <c r="D10" s="11">
        <v>3</v>
      </c>
      <c r="E10" s="11">
        <f t="shared" si="0"/>
        <v>26</v>
      </c>
      <c r="F10" s="11">
        <f t="shared" si="1"/>
        <v>0</v>
      </c>
      <c r="G10" s="11">
        <f t="shared" si="2"/>
        <v>-676000</v>
      </c>
    </row>
    <row r="11" spans="1:7" x14ac:dyDescent="0.25">
      <c r="A11" s="11" t="s">
        <v>853</v>
      </c>
      <c r="B11" s="3">
        <v>-80000</v>
      </c>
      <c r="C11" s="11" t="s">
        <v>503</v>
      </c>
      <c r="D11" s="11">
        <v>2</v>
      </c>
      <c r="E11" s="11">
        <f t="shared" si="0"/>
        <v>23</v>
      </c>
      <c r="F11" s="11">
        <f t="shared" si="1"/>
        <v>0</v>
      </c>
      <c r="G11" s="11">
        <f t="shared" si="2"/>
        <v>-1840000</v>
      </c>
    </row>
    <row r="12" spans="1:7" x14ac:dyDescent="0.25">
      <c r="A12" s="11" t="s">
        <v>855</v>
      </c>
      <c r="B12" s="3">
        <v>-95000</v>
      </c>
      <c r="C12" s="11" t="s">
        <v>503</v>
      </c>
      <c r="D12" s="11">
        <v>2</v>
      </c>
      <c r="E12" s="11">
        <f t="shared" si="0"/>
        <v>21</v>
      </c>
      <c r="F12" s="11">
        <f t="shared" si="1"/>
        <v>0</v>
      </c>
      <c r="G12" s="11">
        <f t="shared" si="2"/>
        <v>-1995000</v>
      </c>
    </row>
    <row r="13" spans="1:7" x14ac:dyDescent="0.25">
      <c r="A13" s="11" t="s">
        <v>858</v>
      </c>
      <c r="B13" s="3">
        <v>-15670</v>
      </c>
      <c r="C13" s="11" t="s">
        <v>656</v>
      </c>
      <c r="D13" s="11">
        <v>1</v>
      </c>
      <c r="E13" s="11">
        <f t="shared" si="0"/>
        <v>19</v>
      </c>
      <c r="F13" s="11">
        <f t="shared" si="1"/>
        <v>0</v>
      </c>
      <c r="G13" s="11">
        <f t="shared" si="2"/>
        <v>-297730</v>
      </c>
    </row>
    <row r="14" spans="1:7" x14ac:dyDescent="0.25">
      <c r="A14" s="11" t="s">
        <v>861</v>
      </c>
      <c r="B14" s="3">
        <v>-95500</v>
      </c>
      <c r="C14" s="11" t="s">
        <v>862</v>
      </c>
      <c r="D14" s="11">
        <v>1</v>
      </c>
      <c r="E14" s="11">
        <f t="shared" si="0"/>
        <v>18</v>
      </c>
      <c r="F14" s="11">
        <f t="shared" si="1"/>
        <v>0</v>
      </c>
      <c r="G14" s="11">
        <f t="shared" si="2"/>
        <v>-1719000</v>
      </c>
    </row>
    <row r="15" spans="1:7" x14ac:dyDescent="0.25">
      <c r="A15" s="11" t="s">
        <v>863</v>
      </c>
      <c r="B15" s="3">
        <v>2000000</v>
      </c>
      <c r="C15" s="11" t="s">
        <v>864</v>
      </c>
      <c r="D15" s="11">
        <v>0</v>
      </c>
      <c r="E15" s="11">
        <f t="shared" si="0"/>
        <v>17</v>
      </c>
      <c r="F15" s="11">
        <f t="shared" si="1"/>
        <v>1</v>
      </c>
      <c r="G15" s="11">
        <f t="shared" si="2"/>
        <v>32000000</v>
      </c>
    </row>
    <row r="16" spans="1:7" x14ac:dyDescent="0.25">
      <c r="A16" s="11" t="s">
        <v>863</v>
      </c>
      <c r="B16" s="3">
        <v>-131450</v>
      </c>
      <c r="C16" s="11" t="s">
        <v>866</v>
      </c>
      <c r="D16" s="11">
        <v>6</v>
      </c>
      <c r="E16" s="11">
        <f t="shared" si="0"/>
        <v>17</v>
      </c>
      <c r="F16" s="11">
        <f t="shared" si="1"/>
        <v>0</v>
      </c>
      <c r="G16" s="11">
        <f t="shared" si="2"/>
        <v>-2234650</v>
      </c>
    </row>
    <row r="17" spans="1:7" x14ac:dyDescent="0.25">
      <c r="A17" s="11" t="s">
        <v>868</v>
      </c>
      <c r="B17" s="3">
        <v>-15160</v>
      </c>
      <c r="C17" s="11" t="s">
        <v>656</v>
      </c>
      <c r="D17" s="11">
        <v>2</v>
      </c>
      <c r="E17" s="11">
        <f t="shared" si="0"/>
        <v>11</v>
      </c>
      <c r="F17" s="11">
        <f t="shared" si="1"/>
        <v>0</v>
      </c>
      <c r="G17" s="11">
        <f t="shared" si="2"/>
        <v>-166760</v>
      </c>
    </row>
    <row r="18" spans="1:7" x14ac:dyDescent="0.25">
      <c r="A18" s="11" t="s">
        <v>869</v>
      </c>
      <c r="B18" s="3">
        <v>-200000</v>
      </c>
      <c r="C18" s="11" t="s">
        <v>503</v>
      </c>
      <c r="D18" s="11">
        <v>1</v>
      </c>
      <c r="E18" s="11">
        <f t="shared" si="0"/>
        <v>9</v>
      </c>
      <c r="F18" s="11">
        <f t="shared" si="1"/>
        <v>0</v>
      </c>
      <c r="G18" s="11">
        <f t="shared" si="2"/>
        <v>-1800000</v>
      </c>
    </row>
    <row r="19" spans="1:7" x14ac:dyDescent="0.25">
      <c r="A19" s="11" t="s">
        <v>870</v>
      </c>
      <c r="B19" s="3">
        <v>-180500</v>
      </c>
      <c r="C19" s="11" t="s">
        <v>871</v>
      </c>
      <c r="D19" s="11">
        <v>3</v>
      </c>
      <c r="E19" s="11">
        <f t="shared" si="0"/>
        <v>8</v>
      </c>
      <c r="F19" s="11">
        <f t="shared" si="1"/>
        <v>0</v>
      </c>
      <c r="G19" s="11">
        <f t="shared" si="2"/>
        <v>-1444000</v>
      </c>
    </row>
    <row r="20" spans="1:7" x14ac:dyDescent="0.25">
      <c r="A20" s="11" t="s">
        <v>873</v>
      </c>
      <c r="B20" s="35">
        <v>7156</v>
      </c>
      <c r="C20" s="11" t="s">
        <v>880</v>
      </c>
      <c r="D20" s="11">
        <v>4</v>
      </c>
      <c r="E20" s="11">
        <f t="shared" si="0"/>
        <v>5</v>
      </c>
      <c r="F20" s="11">
        <f t="shared" si="1"/>
        <v>1</v>
      </c>
      <c r="G20" s="11">
        <f t="shared" si="2"/>
        <v>28624</v>
      </c>
    </row>
    <row r="21" spans="1:7" x14ac:dyDescent="0.25">
      <c r="A21" s="11" t="s">
        <v>882</v>
      </c>
      <c r="B21" s="3">
        <v>-10000</v>
      </c>
      <c r="C21" s="11" t="s">
        <v>503</v>
      </c>
      <c r="D21" s="11">
        <v>1</v>
      </c>
      <c r="E21" s="11">
        <f t="shared" si="0"/>
        <v>1</v>
      </c>
      <c r="F21" s="11">
        <f t="shared" si="1"/>
        <v>0</v>
      </c>
      <c r="G21" s="11">
        <f t="shared" si="2"/>
        <v>-10000</v>
      </c>
    </row>
    <row r="22" spans="1:7" x14ac:dyDescent="0.25">
      <c r="A22" s="11"/>
      <c r="B22" s="3"/>
      <c r="C22" s="11"/>
      <c r="D22" s="11">
        <v>0</v>
      </c>
      <c r="E22" s="11">
        <f t="shared" si="0"/>
        <v>0</v>
      </c>
      <c r="F22" s="11">
        <f t="shared" si="1"/>
        <v>0</v>
      </c>
      <c r="G22" s="11">
        <f t="shared" si="2"/>
        <v>0</v>
      </c>
    </row>
    <row r="23" spans="1:7" x14ac:dyDescent="0.25">
      <c r="A23" s="11"/>
      <c r="B23" s="3"/>
      <c r="C23" s="11"/>
      <c r="D23" s="11">
        <v>0</v>
      </c>
      <c r="E23" s="11">
        <f t="shared" si="0"/>
        <v>0</v>
      </c>
      <c r="F23" s="11">
        <f t="shared" si="1"/>
        <v>0</v>
      </c>
      <c r="G23" s="11">
        <f t="shared" si="2"/>
        <v>0</v>
      </c>
    </row>
    <row r="24" spans="1:7" x14ac:dyDescent="0.25">
      <c r="A24" s="11"/>
      <c r="B24" s="3"/>
      <c r="C24" s="11"/>
      <c r="D24" s="11">
        <v>0</v>
      </c>
      <c r="E24" s="11">
        <f t="shared" si="0"/>
        <v>0</v>
      </c>
      <c r="F24" s="11">
        <f t="shared" si="1"/>
        <v>0</v>
      </c>
      <c r="G24" s="11">
        <f t="shared" si="2"/>
        <v>0</v>
      </c>
    </row>
    <row r="25" spans="1:7" x14ac:dyDescent="0.25">
      <c r="A25" s="11"/>
      <c r="B25" s="3"/>
      <c r="C25" s="11"/>
      <c r="D25" s="11">
        <v>0</v>
      </c>
      <c r="E25" s="11">
        <f t="shared" si="0"/>
        <v>0</v>
      </c>
      <c r="F25" s="11">
        <f t="shared" si="1"/>
        <v>0</v>
      </c>
      <c r="G25" s="11">
        <f t="shared" si="2"/>
        <v>0</v>
      </c>
    </row>
    <row r="26" spans="1:7" x14ac:dyDescent="0.25">
      <c r="A26" s="11"/>
      <c r="B26" s="3"/>
      <c r="C26" s="11"/>
      <c r="D26" s="11">
        <v>0</v>
      </c>
      <c r="E26" s="11">
        <f t="shared" si="0"/>
        <v>0</v>
      </c>
      <c r="F26" s="11">
        <f t="shared" si="1"/>
        <v>0</v>
      </c>
      <c r="G26" s="11">
        <f t="shared" si="2"/>
        <v>0</v>
      </c>
    </row>
    <row r="27" spans="1:7" x14ac:dyDescent="0.25">
      <c r="A27" s="11"/>
      <c r="B27" s="3"/>
      <c r="C27" s="11"/>
      <c r="D27" s="11">
        <v>0</v>
      </c>
      <c r="E27" s="11">
        <f t="shared" si="0"/>
        <v>0</v>
      </c>
      <c r="F27" s="11">
        <f t="shared" si="1"/>
        <v>0</v>
      </c>
      <c r="G27" s="11">
        <f t="shared" si="2"/>
        <v>0</v>
      </c>
    </row>
    <row r="28" spans="1:7" x14ac:dyDescent="0.25">
      <c r="A28" s="11"/>
      <c r="B28" s="3"/>
      <c r="C28" s="11"/>
      <c r="D28" s="11">
        <v>0</v>
      </c>
      <c r="E28" s="11">
        <f t="shared" si="0"/>
        <v>0</v>
      </c>
      <c r="F28" s="11">
        <f t="shared" si="1"/>
        <v>0</v>
      </c>
      <c r="G28" s="11">
        <f t="shared" si="2"/>
        <v>0</v>
      </c>
    </row>
    <row r="29" spans="1:7" x14ac:dyDescent="0.25">
      <c r="A29" s="11"/>
      <c r="B29" s="3"/>
      <c r="C29" s="11"/>
      <c r="D29" s="11">
        <v>0</v>
      </c>
      <c r="E29" s="11">
        <f t="shared" si="0"/>
        <v>0</v>
      </c>
      <c r="F29" s="11">
        <f t="shared" si="1"/>
        <v>0</v>
      </c>
      <c r="G29" s="11">
        <f t="shared" si="2"/>
        <v>0</v>
      </c>
    </row>
    <row r="30" spans="1:7" x14ac:dyDescent="0.25">
      <c r="A30" s="11"/>
      <c r="B30" s="3"/>
      <c r="C30" s="11"/>
      <c r="D30" s="11">
        <v>0</v>
      </c>
      <c r="E30" s="11">
        <f t="shared" si="0"/>
        <v>0</v>
      </c>
      <c r="F30" s="11">
        <f t="shared" si="1"/>
        <v>0</v>
      </c>
      <c r="G30" s="11">
        <f t="shared" si="2"/>
        <v>0</v>
      </c>
    </row>
    <row r="31" spans="1:7" x14ac:dyDescent="0.25">
      <c r="A31" s="11"/>
      <c r="B31" s="3"/>
      <c r="C31" s="11"/>
      <c r="D31" s="11">
        <v>0</v>
      </c>
      <c r="E31" s="11">
        <f t="shared" si="0"/>
        <v>0</v>
      </c>
      <c r="F31" s="11">
        <f t="shared" si="1"/>
        <v>0</v>
      </c>
      <c r="G31" s="11">
        <f t="shared" si="2"/>
        <v>0</v>
      </c>
    </row>
    <row r="32" spans="1:7" x14ac:dyDescent="0.25">
      <c r="A32" s="11" t="s">
        <v>25</v>
      </c>
      <c r="B32" s="3"/>
      <c r="C32" s="11"/>
      <c r="D32" s="11">
        <v>0</v>
      </c>
      <c r="E32" s="11">
        <f t="shared" si="0"/>
        <v>0</v>
      </c>
      <c r="F32" s="11">
        <f t="shared" si="1"/>
        <v>0</v>
      </c>
      <c r="G32" s="11">
        <f t="shared" si="2"/>
        <v>0</v>
      </c>
    </row>
    <row r="33" spans="1:7" x14ac:dyDescent="0.25">
      <c r="A33" s="11"/>
      <c r="B33" s="3"/>
      <c r="C33" s="11"/>
      <c r="D33" s="11">
        <v>0</v>
      </c>
      <c r="E33" s="11">
        <f t="shared" si="0"/>
        <v>0</v>
      </c>
      <c r="F33" s="11">
        <f t="shared" si="1"/>
        <v>0</v>
      </c>
      <c r="G33" s="11">
        <f t="shared" si="2"/>
        <v>0</v>
      </c>
    </row>
    <row r="34" spans="1:7" x14ac:dyDescent="0.25">
      <c r="A34" s="11"/>
      <c r="B34" s="3"/>
      <c r="C34" s="11"/>
      <c r="D34" s="11">
        <v>0</v>
      </c>
      <c r="E34" s="11">
        <f t="shared" si="0"/>
        <v>0</v>
      </c>
      <c r="F34" s="11">
        <f t="shared" si="1"/>
        <v>0</v>
      </c>
      <c r="G34" s="11">
        <f t="shared" si="2"/>
        <v>0</v>
      </c>
    </row>
    <row r="35" spans="1:7" x14ac:dyDescent="0.25">
      <c r="A35" s="11"/>
      <c r="B35" s="3"/>
      <c r="C35" s="11"/>
      <c r="D35" s="11">
        <v>0</v>
      </c>
      <c r="E35" s="11">
        <f t="shared" si="0"/>
        <v>0</v>
      </c>
      <c r="F35" s="11">
        <f t="shared" si="1"/>
        <v>0</v>
      </c>
      <c r="G35" s="11">
        <f t="shared" si="2"/>
        <v>0</v>
      </c>
    </row>
    <row r="36" spans="1:7" x14ac:dyDescent="0.25">
      <c r="A36" s="11"/>
      <c r="B36" s="3"/>
      <c r="C36" s="11"/>
      <c r="D36" s="11">
        <v>0</v>
      </c>
      <c r="E36" s="11">
        <f t="shared" si="0"/>
        <v>0</v>
      </c>
      <c r="F36" s="11">
        <f t="shared" si="1"/>
        <v>0</v>
      </c>
      <c r="G36" s="11">
        <f t="shared" si="2"/>
        <v>0</v>
      </c>
    </row>
    <row r="37" spans="1:7" x14ac:dyDescent="0.25">
      <c r="A37" s="11"/>
      <c r="B37" s="11"/>
      <c r="C37" s="11"/>
      <c r="D37" s="11">
        <v>0</v>
      </c>
      <c r="E37" s="11">
        <f t="shared" si="0"/>
        <v>0</v>
      </c>
      <c r="F37" s="11">
        <f t="shared" si="1"/>
        <v>0</v>
      </c>
      <c r="G37" s="11">
        <f t="shared" si="2"/>
        <v>0</v>
      </c>
    </row>
    <row r="38" spans="1:7" x14ac:dyDescent="0.25">
      <c r="A38" s="11"/>
      <c r="B38" s="11"/>
      <c r="C38" s="11"/>
      <c r="D38" s="11">
        <v>0</v>
      </c>
      <c r="E38" s="11">
        <f t="shared" si="0"/>
        <v>0</v>
      </c>
      <c r="F38" s="11">
        <f t="shared" si="1"/>
        <v>0</v>
      </c>
      <c r="G38" s="11">
        <f t="shared" si="2"/>
        <v>0</v>
      </c>
    </row>
    <row r="39" spans="1:7" x14ac:dyDescent="0.25">
      <c r="A39" s="11"/>
      <c r="B39" s="11"/>
      <c r="C39" s="11"/>
      <c r="D39" s="11">
        <v>0</v>
      </c>
      <c r="E39" s="11">
        <f t="shared" si="0"/>
        <v>0</v>
      </c>
      <c r="F39" s="11">
        <f t="shared" si="1"/>
        <v>0</v>
      </c>
      <c r="G39" s="11">
        <f t="shared" si="2"/>
        <v>0</v>
      </c>
    </row>
    <row r="40" spans="1:7" x14ac:dyDescent="0.25">
      <c r="A40" s="11"/>
      <c r="B40" s="11"/>
      <c r="C40" s="11"/>
      <c r="D40" s="11"/>
      <c r="E40" s="11">
        <f>E41+D40</f>
        <v>0</v>
      </c>
      <c r="F40" s="11">
        <f t="shared" si="1"/>
        <v>0</v>
      </c>
      <c r="G40" s="11">
        <f t="shared" si="2"/>
        <v>0</v>
      </c>
    </row>
    <row r="41" spans="1:7" x14ac:dyDescent="0.25">
      <c r="A41" s="11"/>
      <c r="B41" s="11"/>
      <c r="C41" s="11"/>
      <c r="D41" s="11"/>
      <c r="E41" s="11"/>
      <c r="F41" s="11"/>
      <c r="G41" s="11"/>
    </row>
    <row r="42" spans="1:7" x14ac:dyDescent="0.25">
      <c r="A42" s="11"/>
      <c r="B42" s="29">
        <f>SUM(B2:B40)</f>
        <v>1478135</v>
      </c>
      <c r="C42" s="11"/>
      <c r="D42" s="11"/>
      <c r="E42" s="11"/>
      <c r="F42" s="11"/>
      <c r="G42" s="29">
        <f>SUM(G2:G21)</f>
        <v>47546153</v>
      </c>
    </row>
    <row r="43" spans="1:7" x14ac:dyDescent="0.25">
      <c r="A43" s="11"/>
      <c r="B43" s="11" t="s">
        <v>283</v>
      </c>
      <c r="C43" s="11"/>
      <c r="D43" s="11"/>
      <c r="E43" s="11"/>
      <c r="F43" s="11"/>
      <c r="G43" s="11" t="s">
        <v>284</v>
      </c>
    </row>
    <row r="44" spans="1:7" x14ac:dyDescent="0.25">
      <c r="A44" s="11"/>
      <c r="B44" s="11"/>
      <c r="C44" s="11"/>
      <c r="D44" s="11"/>
      <c r="E44" s="11"/>
      <c r="F44" s="11"/>
      <c r="G44" s="11"/>
    </row>
    <row r="45" spans="1:7" x14ac:dyDescent="0.25">
      <c r="A45" s="11"/>
      <c r="B45" s="11"/>
      <c r="C45" s="11"/>
      <c r="D45" s="11"/>
      <c r="E45" s="11"/>
      <c r="F45" s="11"/>
      <c r="G45" s="3">
        <f>G42/E2</f>
        <v>133556.60955056178</v>
      </c>
    </row>
    <row r="46" spans="1:7" x14ac:dyDescent="0.25">
      <c r="A46" s="11"/>
      <c r="B46" s="11"/>
      <c r="C46" s="11"/>
      <c r="D46" s="11"/>
      <c r="E46" s="11"/>
      <c r="F46" s="11"/>
      <c r="G46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pane ySplit="1" topLeftCell="A170" activePane="bottomLeft" state="frozen"/>
      <selection pane="bottomLeft" activeCell="C184" sqref="C18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615</v>
      </c>
      <c r="E2" s="11">
        <f>IF(B2&gt;0,1,0)</f>
        <v>1</v>
      </c>
      <c r="F2" s="11">
        <f>B2*(D2-E2)</f>
        <v>59373800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ref="D3:D66" si="0">D4+C3</f>
        <v>613</v>
      </c>
      <c r="E3" s="11">
        <f t="shared" ref="E3:E66" si="1">IF(B3&gt;0,1,0)</f>
        <v>1</v>
      </c>
      <c r="F3" s="11">
        <f t="shared" ref="F3:F66" si="2">B3*(D3-E3)</f>
        <v>1836000000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610</v>
      </c>
      <c r="E4" s="11">
        <f t="shared" si="1"/>
        <v>0</v>
      </c>
      <c r="F4" s="11">
        <f t="shared" si="2"/>
        <v>-122000000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608</v>
      </c>
      <c r="E5" s="11">
        <f t="shared" si="1"/>
        <v>0</v>
      </c>
      <c r="F5" s="11">
        <f t="shared" si="2"/>
        <v>-60800000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607</v>
      </c>
      <c r="E6" s="11">
        <f t="shared" si="1"/>
        <v>0</v>
      </c>
      <c r="F6" s="11">
        <f t="shared" si="2"/>
        <v>-33385000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606</v>
      </c>
      <c r="E7" s="11">
        <f t="shared" si="1"/>
        <v>0</v>
      </c>
      <c r="F7" s="11">
        <f t="shared" si="2"/>
        <v>-121200000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602</v>
      </c>
      <c r="E8" s="11">
        <f t="shared" si="1"/>
        <v>0</v>
      </c>
      <c r="F8" s="11">
        <f t="shared" si="2"/>
        <v>-120400000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592</v>
      </c>
      <c r="E9" s="11">
        <f t="shared" si="1"/>
        <v>0</v>
      </c>
      <c r="F9" s="11">
        <f t="shared" si="2"/>
        <v>-562696000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591</v>
      </c>
      <c r="E10" s="11">
        <f t="shared" si="1"/>
        <v>1</v>
      </c>
      <c r="F10" s="11">
        <f t="shared" si="2"/>
        <v>1180000000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589</v>
      </c>
      <c r="E11" s="11">
        <f t="shared" si="1"/>
        <v>0</v>
      </c>
      <c r="F11" s="11">
        <f t="shared" si="2"/>
        <v>-627285000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586</v>
      </c>
      <c r="E12" s="11">
        <f t="shared" si="1"/>
        <v>0</v>
      </c>
      <c r="F12" s="11">
        <f t="shared" si="2"/>
        <v>-26370000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585</v>
      </c>
      <c r="E13" s="11">
        <f t="shared" si="1"/>
        <v>0</v>
      </c>
      <c r="F13" s="11">
        <f t="shared" si="2"/>
        <v>-1170409500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581</v>
      </c>
      <c r="E14" s="11">
        <f t="shared" si="1"/>
        <v>0</v>
      </c>
      <c r="F14" s="11">
        <f t="shared" si="2"/>
        <v>-116200000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579</v>
      </c>
      <c r="E15" s="11">
        <f t="shared" si="1"/>
        <v>1</v>
      </c>
      <c r="F15" s="11">
        <f t="shared" si="2"/>
        <v>1156000000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579</v>
      </c>
      <c r="E16" s="11">
        <f t="shared" si="1"/>
        <v>1</v>
      </c>
      <c r="F16" s="11">
        <f t="shared" si="2"/>
        <v>1156000000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579</v>
      </c>
      <c r="E17" s="11">
        <f t="shared" si="1"/>
        <v>1</v>
      </c>
      <c r="F17" s="11">
        <f t="shared" si="2"/>
        <v>693600000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579</v>
      </c>
      <c r="E18" s="11">
        <f t="shared" si="1"/>
        <v>1</v>
      </c>
      <c r="F18" s="11">
        <f t="shared" si="2"/>
        <v>578000000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578</v>
      </c>
      <c r="E19" s="11">
        <f t="shared" si="1"/>
        <v>1</v>
      </c>
      <c r="F19" s="11">
        <f t="shared" si="2"/>
        <v>1731000000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578</v>
      </c>
      <c r="E20" s="11">
        <f t="shared" si="1"/>
        <v>0</v>
      </c>
      <c r="F20" s="11">
        <f t="shared" si="2"/>
        <v>-250100600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578</v>
      </c>
      <c r="E21" s="11">
        <f t="shared" si="1"/>
        <v>0</v>
      </c>
      <c r="F21" s="11">
        <f t="shared" si="2"/>
        <v>-250100600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578</v>
      </c>
      <c r="E22" s="11">
        <f t="shared" si="1"/>
        <v>0</v>
      </c>
      <c r="F22" s="11">
        <f t="shared" si="2"/>
        <v>-250100600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578</v>
      </c>
      <c r="E23" s="11">
        <f t="shared" si="1"/>
        <v>0</v>
      </c>
      <c r="F23" s="11">
        <f t="shared" si="2"/>
        <v>-250100600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578</v>
      </c>
      <c r="E24" s="11">
        <f t="shared" si="1"/>
        <v>0</v>
      </c>
      <c r="F24" s="11">
        <f t="shared" si="2"/>
        <v>-250100600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578</v>
      </c>
      <c r="E25" s="11">
        <f t="shared" si="1"/>
        <v>0</v>
      </c>
      <c r="F25" s="11">
        <f t="shared" si="2"/>
        <v>-115600000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577</v>
      </c>
      <c r="E26" s="11">
        <f t="shared" si="1"/>
        <v>1</v>
      </c>
      <c r="F26" s="11">
        <f t="shared" si="2"/>
        <v>1728000000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575</v>
      </c>
      <c r="E27" s="11">
        <f t="shared" si="1"/>
        <v>0</v>
      </c>
      <c r="F27" s="11">
        <f t="shared" si="2"/>
        <v>-115000000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574</v>
      </c>
      <c r="E28" s="11">
        <f t="shared" si="1"/>
        <v>1</v>
      </c>
      <c r="F28" s="11">
        <f t="shared" si="2"/>
        <v>1146000000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573</v>
      </c>
      <c r="E29" s="11">
        <f t="shared" si="1"/>
        <v>0</v>
      </c>
      <c r="F29" s="11">
        <f t="shared" si="2"/>
        <v>-4011458400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572</v>
      </c>
      <c r="E30" s="11">
        <f t="shared" si="1"/>
        <v>0</v>
      </c>
      <c r="F30" s="11">
        <f t="shared" si="2"/>
        <v>-1716514800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571</v>
      </c>
      <c r="E31" s="11">
        <f t="shared" si="1"/>
        <v>0</v>
      </c>
      <c r="F31" s="11">
        <f t="shared" si="2"/>
        <v>-968358900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568</v>
      </c>
      <c r="E32" s="11">
        <f t="shared" si="1"/>
        <v>1</v>
      </c>
      <c r="F32" s="11">
        <f t="shared" si="2"/>
        <v>563768100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562</v>
      </c>
      <c r="E33" s="11">
        <f t="shared" si="1"/>
        <v>1</v>
      </c>
      <c r="F33" s="11">
        <f t="shared" si="2"/>
        <v>19686051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561</v>
      </c>
      <c r="E34" s="11">
        <f t="shared" si="1"/>
        <v>0</v>
      </c>
      <c r="F34" s="11">
        <f t="shared" si="2"/>
        <v>-476850000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553</v>
      </c>
      <c r="E35" s="11">
        <f t="shared" si="1"/>
        <v>0</v>
      </c>
      <c r="F35" s="11">
        <f t="shared" si="2"/>
        <v>-105346500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552</v>
      </c>
      <c r="E36" s="11">
        <f t="shared" si="1"/>
        <v>1</v>
      </c>
      <c r="F36" s="11">
        <f t="shared" si="2"/>
        <v>110200000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552</v>
      </c>
      <c r="E37" s="11">
        <f t="shared" si="1"/>
        <v>0</v>
      </c>
      <c r="F37" s="11">
        <f t="shared" si="2"/>
        <v>-110400000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530</v>
      </c>
      <c r="E38" s="11">
        <f t="shared" si="1"/>
        <v>1</v>
      </c>
      <c r="F38" s="11">
        <f t="shared" si="2"/>
        <v>159126374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529</v>
      </c>
      <c r="E39" s="11">
        <f t="shared" si="1"/>
        <v>0</v>
      </c>
      <c r="F39" s="11">
        <f t="shared" si="2"/>
        <v>-50255000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529</v>
      </c>
      <c r="E40" s="11">
        <f t="shared" si="1"/>
        <v>0</v>
      </c>
      <c r="F40" s="11">
        <f t="shared" si="2"/>
        <v>-46606487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524</v>
      </c>
      <c r="E41" s="11">
        <f t="shared" si="1"/>
        <v>0</v>
      </c>
      <c r="F41" s="11">
        <f t="shared" si="2"/>
        <v>-62880000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502</v>
      </c>
      <c r="E42" s="11">
        <f t="shared" si="1"/>
        <v>1</v>
      </c>
      <c r="F42" s="11">
        <f t="shared" si="2"/>
        <v>501102204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498</v>
      </c>
      <c r="E43" s="11">
        <f t="shared" si="1"/>
        <v>0</v>
      </c>
      <c r="F43" s="11">
        <f t="shared" si="2"/>
        <v>-39840000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494</v>
      </c>
      <c r="E44" s="11">
        <f t="shared" si="1"/>
        <v>0</v>
      </c>
      <c r="F44" s="11">
        <f t="shared" si="2"/>
        <v>-104248326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493</v>
      </c>
      <c r="E45" s="11">
        <f t="shared" si="1"/>
        <v>0</v>
      </c>
      <c r="F45" s="11">
        <f t="shared" si="2"/>
        <v>-98600000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492</v>
      </c>
      <c r="E46" s="11">
        <f t="shared" si="1"/>
        <v>0</v>
      </c>
      <c r="F46" s="11">
        <f t="shared" si="2"/>
        <v>-46740000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490</v>
      </c>
      <c r="E47" s="11">
        <f t="shared" si="1"/>
        <v>0</v>
      </c>
      <c r="F47" s="11">
        <f t="shared" si="2"/>
        <v>-22050000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490</v>
      </c>
      <c r="E48" s="11">
        <f t="shared" si="1"/>
        <v>0</v>
      </c>
      <c r="F48" s="11">
        <f t="shared" si="2"/>
        <v>-31448200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487</v>
      </c>
      <c r="E49" s="11">
        <f t="shared" si="1"/>
        <v>0</v>
      </c>
      <c r="F49" s="11">
        <f t="shared" si="2"/>
        <v>-13384708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486</v>
      </c>
      <c r="E50" s="11">
        <f t="shared" si="1"/>
        <v>0</v>
      </c>
      <c r="F50" s="11">
        <f t="shared" si="2"/>
        <v>-68526000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486</v>
      </c>
      <c r="E51" s="11">
        <f t="shared" si="1"/>
        <v>0</v>
      </c>
      <c r="F51" s="11">
        <f t="shared" si="2"/>
        <v>-12998556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485</v>
      </c>
      <c r="E52" s="11">
        <f t="shared" si="1"/>
        <v>0</v>
      </c>
      <c r="F52" s="11">
        <f t="shared" si="2"/>
        <v>-25850500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484</v>
      </c>
      <c r="E53" s="11">
        <f t="shared" si="1"/>
        <v>1</v>
      </c>
      <c r="F53" s="11">
        <f t="shared" si="2"/>
        <v>483000000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478</v>
      </c>
      <c r="E54" s="11">
        <f t="shared" si="1"/>
        <v>0</v>
      </c>
      <c r="F54" s="11">
        <f t="shared" si="2"/>
        <v>-10038000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477</v>
      </c>
      <c r="E55" s="11">
        <f t="shared" si="1"/>
        <v>0</v>
      </c>
      <c r="F55" s="11">
        <f t="shared" si="2"/>
        <v>-467698500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477</v>
      </c>
      <c r="E56" s="11">
        <f t="shared" si="1"/>
        <v>0</v>
      </c>
      <c r="F56" s="11">
        <f t="shared" si="2"/>
        <v>-21465000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464</v>
      </c>
      <c r="E57" s="11">
        <f t="shared" si="1"/>
        <v>1</v>
      </c>
      <c r="F57" s="11">
        <f t="shared" si="2"/>
        <v>1391402507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464</v>
      </c>
      <c r="E58" s="11">
        <f t="shared" si="1"/>
        <v>1</v>
      </c>
      <c r="F58" s="11">
        <f t="shared" si="2"/>
        <v>926000000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463</v>
      </c>
      <c r="E59" s="11">
        <f t="shared" si="1"/>
        <v>1</v>
      </c>
      <c r="F59" s="11">
        <f t="shared" si="2"/>
        <v>924000000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463</v>
      </c>
      <c r="E60" s="11">
        <f t="shared" si="1"/>
        <v>0</v>
      </c>
      <c r="F60" s="11">
        <f t="shared" si="2"/>
        <v>-3241694500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439</v>
      </c>
      <c r="E61" s="11">
        <f t="shared" si="1"/>
        <v>1</v>
      </c>
      <c r="F61" s="11">
        <f t="shared" si="2"/>
        <v>1314000000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438</v>
      </c>
      <c r="E62" s="11">
        <f t="shared" si="1"/>
        <v>0</v>
      </c>
      <c r="F62" s="11">
        <f t="shared" si="2"/>
        <v>-11873742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438</v>
      </c>
      <c r="E63" s="11">
        <f t="shared" si="1"/>
        <v>0</v>
      </c>
      <c r="F63" s="11">
        <f t="shared" si="2"/>
        <v>-14449182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438</v>
      </c>
      <c r="E64" s="11">
        <f t="shared" si="1"/>
        <v>1</v>
      </c>
      <c r="F64" s="11">
        <f t="shared" si="2"/>
        <v>1311000000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438</v>
      </c>
      <c r="E65" s="11">
        <f t="shared" si="1"/>
        <v>1</v>
      </c>
      <c r="F65" s="11">
        <f t="shared" si="2"/>
        <v>1297890000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si="0"/>
        <v>438</v>
      </c>
      <c r="E66" s="11">
        <f t="shared" si="1"/>
        <v>1</v>
      </c>
      <c r="F66" s="11">
        <f t="shared" si="2"/>
        <v>437000000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ref="D67:D130" si="3">D68+C67</f>
        <v>438</v>
      </c>
      <c r="E67" s="11">
        <f t="shared" ref="E67:E130" si="4">IF(B67&gt;0,1,0)</f>
        <v>1</v>
      </c>
      <c r="F67" s="11">
        <f t="shared" ref="F67:F189" si="5">B67*(D67-E67)</f>
        <v>13110000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437</v>
      </c>
      <c r="E68" s="11">
        <f t="shared" si="4"/>
        <v>1</v>
      </c>
      <c r="F68" s="11">
        <f t="shared" si="5"/>
        <v>13080000000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436</v>
      </c>
      <c r="E69" s="11">
        <f t="shared" si="4"/>
        <v>0</v>
      </c>
      <c r="F69" s="11">
        <f t="shared" si="5"/>
        <v>-87200000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436</v>
      </c>
      <c r="E70" s="11">
        <f t="shared" si="4"/>
        <v>1</v>
      </c>
      <c r="F70" s="11">
        <f t="shared" si="5"/>
        <v>609000000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436</v>
      </c>
      <c r="E71" s="11">
        <f t="shared" si="4"/>
        <v>1</v>
      </c>
      <c r="F71" s="11">
        <f t="shared" si="5"/>
        <v>1131000000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436</v>
      </c>
      <c r="E72" s="11">
        <f t="shared" si="4"/>
        <v>0</v>
      </c>
      <c r="F72" s="11">
        <f t="shared" si="5"/>
        <v>-436000000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434</v>
      </c>
      <c r="E73" s="11">
        <f t="shared" si="4"/>
        <v>1</v>
      </c>
      <c r="F73" s="11">
        <f t="shared" si="5"/>
        <v>6495000000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429</v>
      </c>
      <c r="E74" s="11">
        <f t="shared" si="4"/>
        <v>0</v>
      </c>
      <c r="F74" s="11">
        <f t="shared" si="5"/>
        <v>-6436801800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427</v>
      </c>
      <c r="E75" s="11">
        <f t="shared" si="4"/>
        <v>0</v>
      </c>
      <c r="F75" s="11">
        <f t="shared" si="5"/>
        <v>-1281000000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427</v>
      </c>
      <c r="E76" s="11">
        <f t="shared" si="4"/>
        <v>0</v>
      </c>
      <c r="F76" s="11">
        <f t="shared" si="5"/>
        <v>-85400000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427</v>
      </c>
      <c r="E77" s="11">
        <f t="shared" si="4"/>
        <v>0</v>
      </c>
      <c r="F77" s="11">
        <f t="shared" si="5"/>
        <v>-5125281000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423</v>
      </c>
      <c r="E78" s="11">
        <f t="shared" si="4"/>
        <v>0</v>
      </c>
      <c r="F78" s="11">
        <f t="shared" si="5"/>
        <v>-1269380700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418</v>
      </c>
      <c r="E79" s="11">
        <f t="shared" si="4"/>
        <v>1</v>
      </c>
      <c r="F79" s="11">
        <f t="shared" si="5"/>
        <v>9591000000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413</v>
      </c>
      <c r="E80" s="11">
        <f t="shared" si="4"/>
        <v>0</v>
      </c>
      <c r="F80" s="11">
        <f t="shared" si="5"/>
        <v>-248006500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413</v>
      </c>
      <c r="E81" s="11">
        <f t="shared" si="4"/>
        <v>0</v>
      </c>
      <c r="F81" s="11">
        <f t="shared" si="5"/>
        <v>-82600000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412</v>
      </c>
      <c r="E82" s="11">
        <f t="shared" si="4"/>
        <v>1</v>
      </c>
      <c r="F82" s="11">
        <f t="shared" si="5"/>
        <v>116403831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412</v>
      </c>
      <c r="E83" s="11">
        <f t="shared" si="4"/>
        <v>0</v>
      </c>
      <c r="F83" s="11">
        <f t="shared" si="5"/>
        <v>-82400000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410</v>
      </c>
      <c r="E84" s="11">
        <f t="shared" si="4"/>
        <v>1</v>
      </c>
      <c r="F84" s="11">
        <f t="shared" si="5"/>
        <v>818000000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407</v>
      </c>
      <c r="E85" s="11">
        <f t="shared" si="4"/>
        <v>0</v>
      </c>
      <c r="F85" s="11">
        <f t="shared" si="5"/>
        <v>-81400000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401</v>
      </c>
      <c r="E86" s="11">
        <f t="shared" si="4"/>
        <v>0</v>
      </c>
      <c r="F86" s="11">
        <f t="shared" si="5"/>
        <v>-80200000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399</v>
      </c>
      <c r="E87" s="11">
        <f t="shared" si="4"/>
        <v>0</v>
      </c>
      <c r="F87" s="11">
        <f t="shared" si="5"/>
        <v>-528675000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384</v>
      </c>
      <c r="E88" s="11">
        <f t="shared" si="4"/>
        <v>0</v>
      </c>
      <c r="F88" s="11">
        <f t="shared" si="5"/>
        <v>-192000000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384</v>
      </c>
      <c r="E89" s="11">
        <f t="shared" si="4"/>
        <v>0</v>
      </c>
      <c r="F89" s="11">
        <f t="shared" si="5"/>
        <v>-46080000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382</v>
      </c>
      <c r="E90" s="11">
        <f t="shared" si="4"/>
        <v>1</v>
      </c>
      <c r="F90" s="11">
        <f t="shared" si="5"/>
        <v>163146105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379</v>
      </c>
      <c r="E91" s="11">
        <f t="shared" si="4"/>
        <v>0</v>
      </c>
      <c r="F91" s="11">
        <f t="shared" si="5"/>
        <v>-1137758000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377</v>
      </c>
      <c r="E92" s="11">
        <f t="shared" si="4"/>
        <v>0</v>
      </c>
      <c r="F92" s="11">
        <f t="shared" si="5"/>
        <v>-77285000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377</v>
      </c>
      <c r="E93" s="11">
        <f t="shared" si="4"/>
        <v>0</v>
      </c>
      <c r="F93" s="11">
        <f t="shared" si="5"/>
        <v>-132138500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366</v>
      </c>
      <c r="E94" s="11">
        <f t="shared" si="4"/>
        <v>1</v>
      </c>
      <c r="F94" s="11">
        <f t="shared" si="5"/>
        <v>365000000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361</v>
      </c>
      <c r="E95" s="11">
        <f t="shared" si="4"/>
        <v>1</v>
      </c>
      <c r="F95" s="11">
        <f t="shared" si="5"/>
        <v>3240000000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359</v>
      </c>
      <c r="E96" s="11">
        <f t="shared" si="4"/>
        <v>0</v>
      </c>
      <c r="F96" s="11">
        <f t="shared" si="5"/>
        <v>-9334000000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359</v>
      </c>
      <c r="E97" s="11">
        <f t="shared" si="4"/>
        <v>0</v>
      </c>
      <c r="F97" s="11">
        <f t="shared" si="5"/>
        <v>-9334000000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359</v>
      </c>
      <c r="E98" s="11">
        <f t="shared" si="4"/>
        <v>1</v>
      </c>
      <c r="F98" s="11">
        <f t="shared" si="5"/>
        <v>9308000000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359</v>
      </c>
      <c r="E99" s="11">
        <f t="shared" si="4"/>
        <v>0</v>
      </c>
      <c r="F99" s="11">
        <f t="shared" si="5"/>
        <v>-71800000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357</v>
      </c>
      <c r="E100" s="11">
        <f t="shared" si="4"/>
        <v>1</v>
      </c>
      <c r="F100" s="11">
        <f t="shared" si="5"/>
        <v>10395200000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352</v>
      </c>
      <c r="E101" s="11">
        <f t="shared" si="4"/>
        <v>1</v>
      </c>
      <c r="F101" s="11">
        <f t="shared" si="5"/>
        <v>140380695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351</v>
      </c>
      <c r="E102" s="11">
        <f t="shared" si="4"/>
        <v>1</v>
      </c>
      <c r="F102" s="11">
        <f t="shared" si="5"/>
        <v>700000000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350</v>
      </c>
      <c r="E103" s="11">
        <f t="shared" si="4"/>
        <v>1</v>
      </c>
      <c r="F103" s="11">
        <f t="shared" si="5"/>
        <v>2617500000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350</v>
      </c>
      <c r="E104" s="11">
        <f t="shared" si="4"/>
        <v>0</v>
      </c>
      <c r="F104" s="11">
        <f t="shared" si="5"/>
        <v>-23100000000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350</v>
      </c>
      <c r="E105" s="11">
        <f t="shared" si="4"/>
        <v>0</v>
      </c>
      <c r="F105" s="11">
        <f t="shared" si="5"/>
        <v>-50750000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348</v>
      </c>
      <c r="E106" s="11">
        <f t="shared" si="4"/>
        <v>1</v>
      </c>
      <c r="F106" s="11">
        <f t="shared" si="5"/>
        <v>2082000000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346</v>
      </c>
      <c r="E107" s="11">
        <f t="shared" si="4"/>
        <v>0</v>
      </c>
      <c r="F107" s="11">
        <f t="shared" si="5"/>
        <v>-2078041400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343</v>
      </c>
      <c r="E108" s="11">
        <f t="shared" si="4"/>
        <v>1</v>
      </c>
      <c r="F108" s="11">
        <f t="shared" si="5"/>
        <v>2052000000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331</v>
      </c>
      <c r="E109" s="11">
        <f t="shared" si="4"/>
        <v>0</v>
      </c>
      <c r="F109" s="11">
        <f t="shared" si="5"/>
        <v>-39720000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330</v>
      </c>
      <c r="E110" s="11">
        <f t="shared" si="4"/>
        <v>1</v>
      </c>
      <c r="F110" s="11">
        <f t="shared" si="5"/>
        <v>1316000000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329</v>
      </c>
      <c r="E111" s="11">
        <f t="shared" si="4"/>
        <v>1</v>
      </c>
      <c r="F111" s="11">
        <f t="shared" si="5"/>
        <v>918400000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325</v>
      </c>
      <c r="E112" s="11">
        <f t="shared" si="4"/>
        <v>0</v>
      </c>
      <c r="F112" s="11">
        <f t="shared" si="5"/>
        <v>-65000000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324</v>
      </c>
      <c r="E113" s="11">
        <f t="shared" si="4"/>
        <v>1</v>
      </c>
      <c r="F113" s="11">
        <f t="shared" si="5"/>
        <v>23356130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307</v>
      </c>
      <c r="E114" s="11">
        <f t="shared" si="4"/>
        <v>0</v>
      </c>
      <c r="F114" s="11">
        <f t="shared" si="5"/>
        <v>-61400000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306</v>
      </c>
      <c r="E115" s="11">
        <f t="shared" si="4"/>
        <v>0</v>
      </c>
      <c r="F115" s="23">
        <f t="shared" si="5"/>
        <v>-3366000000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306</v>
      </c>
      <c r="E116" s="11">
        <f t="shared" si="4"/>
        <v>0</v>
      </c>
      <c r="F116" s="11">
        <f t="shared" si="5"/>
        <v>-61200000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304</v>
      </c>
      <c r="E117" s="11">
        <f t="shared" si="4"/>
        <v>0</v>
      </c>
      <c r="F117" s="11">
        <f t="shared" si="5"/>
        <v>-136952000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304</v>
      </c>
      <c r="E118" s="11">
        <f t="shared" si="4"/>
        <v>0</v>
      </c>
      <c r="F118" s="11">
        <f t="shared" si="5"/>
        <v>-60800000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298</v>
      </c>
      <c r="E119" s="11">
        <f t="shared" si="4"/>
        <v>0</v>
      </c>
      <c r="F119" s="11">
        <f t="shared" si="5"/>
        <v>-46055900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298</v>
      </c>
      <c r="E120" s="11">
        <f t="shared" si="4"/>
        <v>0</v>
      </c>
      <c r="F120" s="11">
        <f t="shared" si="5"/>
        <v>-95360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297</v>
      </c>
      <c r="E121" s="11">
        <f t="shared" si="4"/>
        <v>0</v>
      </c>
      <c r="F121" s="11">
        <f t="shared" si="5"/>
        <v>-128304000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291</v>
      </c>
      <c r="E122" s="11">
        <f t="shared" si="4"/>
        <v>1</v>
      </c>
      <c r="F122" s="11">
        <f t="shared" si="5"/>
        <v>21472470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270</v>
      </c>
      <c r="E123" s="11">
        <f t="shared" si="4"/>
        <v>0</v>
      </c>
      <c r="F123" s="11">
        <f t="shared" si="5"/>
        <v>-14040000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229</v>
      </c>
      <c r="E124" s="11">
        <f t="shared" si="4"/>
        <v>1</v>
      </c>
      <c r="F124" s="11">
        <f t="shared" si="5"/>
        <v>270636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228</v>
      </c>
      <c r="E125" s="11">
        <f t="shared" si="4"/>
        <v>1</v>
      </c>
      <c r="F125" s="11">
        <f t="shared" si="5"/>
        <v>544800000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226</v>
      </c>
      <c r="E126" s="11">
        <f t="shared" si="4"/>
        <v>1</v>
      </c>
      <c r="F126" s="11">
        <f t="shared" si="5"/>
        <v>302130000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226</v>
      </c>
      <c r="E127" s="11">
        <f t="shared" si="4"/>
        <v>1</v>
      </c>
      <c r="F127" s="11">
        <f t="shared" si="5"/>
        <v>302130000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214</v>
      </c>
      <c r="E128" s="11">
        <f t="shared" si="4"/>
        <v>0</v>
      </c>
      <c r="F128" s="11">
        <f t="shared" si="5"/>
        <v>-42800000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212</v>
      </c>
      <c r="E129" s="11">
        <f t="shared" si="4"/>
        <v>0</v>
      </c>
      <c r="F129" s="11">
        <f>B129*(D129-E129)</f>
        <v>-3311016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si="3"/>
        <v>211</v>
      </c>
      <c r="E130" s="11">
        <f t="shared" si="4"/>
        <v>0</v>
      </c>
      <c r="F130" s="11">
        <f t="shared" si="5"/>
        <v>-42200000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ref="D131:D155" si="6">D132+C131</f>
        <v>210</v>
      </c>
      <c r="E131" s="11">
        <f t="shared" ref="E131:E190" si="7">IF(B131&gt;0,1,0)</f>
        <v>0</v>
      </c>
      <c r="F131" s="11">
        <f t="shared" si="5"/>
        <v>-42000000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209</v>
      </c>
      <c r="E132" s="11">
        <f t="shared" si="7"/>
        <v>0</v>
      </c>
      <c r="F132" s="11">
        <f t="shared" si="5"/>
        <v>-81510000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209</v>
      </c>
      <c r="E133" s="11">
        <f t="shared" si="7"/>
        <v>0</v>
      </c>
      <c r="F133" s="11">
        <f t="shared" si="5"/>
        <v>-5120500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208</v>
      </c>
      <c r="E134" s="11">
        <f t="shared" si="7"/>
        <v>0</v>
      </c>
      <c r="F134" s="11">
        <f t="shared" si="5"/>
        <v>-19760000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204</v>
      </c>
      <c r="E135" s="11">
        <f t="shared" si="7"/>
        <v>0</v>
      </c>
      <c r="F135" s="11">
        <f t="shared" si="5"/>
        <v>-40800000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202</v>
      </c>
      <c r="E136" s="11">
        <f t="shared" si="7"/>
        <v>1</v>
      </c>
      <c r="F136" s="11">
        <f t="shared" si="5"/>
        <v>10050000000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201</v>
      </c>
      <c r="E137" s="11">
        <f t="shared" si="7"/>
        <v>1</v>
      </c>
      <c r="F137" s="11">
        <f t="shared" si="5"/>
        <v>2400000000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199</v>
      </c>
      <c r="E138" s="11">
        <f t="shared" si="7"/>
        <v>1</v>
      </c>
      <c r="F138" s="11">
        <f t="shared" si="5"/>
        <v>396000000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198</v>
      </c>
      <c r="E139" s="11">
        <f t="shared" si="7"/>
        <v>1</v>
      </c>
      <c r="F139" s="11">
        <f t="shared" si="5"/>
        <v>17244986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185</v>
      </c>
      <c r="E140" s="11">
        <f t="shared" si="7"/>
        <v>0</v>
      </c>
      <c r="F140" s="11">
        <f t="shared" si="5"/>
        <v>-555166500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184</v>
      </c>
      <c r="E141" s="11">
        <f t="shared" si="7"/>
        <v>0</v>
      </c>
      <c r="F141" s="11">
        <f t="shared" si="5"/>
        <v>-552165600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167</v>
      </c>
      <c r="E142" s="11">
        <f t="shared" si="7"/>
        <v>1</v>
      </c>
      <c r="F142" s="11">
        <f t="shared" si="5"/>
        <v>99936150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167</v>
      </c>
      <c r="E143" s="11">
        <f t="shared" si="7"/>
        <v>0</v>
      </c>
      <c r="F143" s="11">
        <f t="shared" si="5"/>
        <v>-7682000000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136</v>
      </c>
      <c r="E144" s="11">
        <f t="shared" si="7"/>
        <v>1</v>
      </c>
      <c r="F144" s="11">
        <f t="shared" si="5"/>
        <v>20804445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135</v>
      </c>
      <c r="E145" s="11">
        <f t="shared" si="7"/>
        <v>1</v>
      </c>
      <c r="F145" s="11">
        <f t="shared" si="5"/>
        <v>402000000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132</v>
      </c>
      <c r="E146" s="11">
        <f t="shared" si="7"/>
        <v>0</v>
      </c>
      <c r="F146" s="11">
        <f t="shared" si="5"/>
        <v>-26400000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127</v>
      </c>
      <c r="E147" s="11">
        <f t="shared" si="7"/>
        <v>0</v>
      </c>
      <c r="F147" s="11">
        <f t="shared" si="5"/>
        <v>-25400000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126</v>
      </c>
      <c r="E148" s="11">
        <f t="shared" si="7"/>
        <v>0</v>
      </c>
      <c r="F148" s="11">
        <f t="shared" si="5"/>
        <v>-25200000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122</v>
      </c>
      <c r="E149" s="11">
        <f t="shared" si="7"/>
        <v>0</v>
      </c>
      <c r="F149" s="11">
        <f t="shared" si="5"/>
        <v>-24400000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121</v>
      </c>
      <c r="E150" s="11">
        <f t="shared" si="7"/>
        <v>1</v>
      </c>
      <c r="F150" s="11">
        <f t="shared" si="5"/>
        <v>2888808000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119</v>
      </c>
      <c r="E151" s="11">
        <f t="shared" si="7"/>
        <v>0</v>
      </c>
      <c r="F151" s="11">
        <f t="shared" si="5"/>
        <v>-23800000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113</v>
      </c>
      <c r="E152" s="11">
        <f t="shared" si="7"/>
        <v>0</v>
      </c>
      <c r="F152" s="11">
        <f t="shared" si="5"/>
        <v>-3390000000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112</v>
      </c>
      <c r="E153" s="11">
        <f t="shared" si="7"/>
        <v>0</v>
      </c>
      <c r="F153" s="11">
        <f t="shared" si="5"/>
        <v>-5824000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112</v>
      </c>
      <c r="E154" s="11">
        <f t="shared" si="7"/>
        <v>0</v>
      </c>
      <c r="F154" s="11">
        <f t="shared" si="5"/>
        <v>-15232000</v>
      </c>
      <c r="G154" s="11" t="s">
        <v>735</v>
      </c>
    </row>
    <row r="155" spans="1:11" x14ac:dyDescent="0.25">
      <c r="A155" s="11" t="s">
        <v>739</v>
      </c>
      <c r="B155" s="3">
        <v>3000000</v>
      </c>
      <c r="C155" s="11">
        <v>1</v>
      </c>
      <c r="D155" s="11">
        <f t="shared" si="6"/>
        <v>107</v>
      </c>
      <c r="E155" s="11">
        <f t="shared" si="7"/>
        <v>1</v>
      </c>
      <c r="F155" s="11">
        <f t="shared" si="5"/>
        <v>318000000</v>
      </c>
      <c r="G155" s="11" t="s">
        <v>740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>D157+C156</f>
        <v>106</v>
      </c>
      <c r="E156" s="11">
        <f t="shared" si="7"/>
        <v>1</v>
      </c>
      <c r="F156" s="11">
        <f t="shared" si="5"/>
        <v>19855815</v>
      </c>
      <c r="G156" s="11" t="s">
        <v>741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ref="D157:D190" si="8">D158+C157</f>
        <v>106</v>
      </c>
      <c r="E157" s="11">
        <f t="shared" si="7"/>
        <v>1</v>
      </c>
      <c r="F157" s="11">
        <f t="shared" si="5"/>
        <v>2543908500</v>
      </c>
      <c r="G157" s="11" t="s">
        <v>742</v>
      </c>
    </row>
    <row r="158" spans="1:11" x14ac:dyDescent="0.25">
      <c r="A158" s="11" t="s">
        <v>762</v>
      </c>
      <c r="B158" s="3">
        <v>24295200</v>
      </c>
      <c r="C158" s="11">
        <v>0</v>
      </c>
      <c r="D158" s="11">
        <f t="shared" si="8"/>
        <v>98</v>
      </c>
      <c r="E158" s="11">
        <f t="shared" si="7"/>
        <v>1</v>
      </c>
      <c r="F158" s="11">
        <f t="shared" si="5"/>
        <v>2356634400</v>
      </c>
      <c r="G158" s="11" t="s">
        <v>756</v>
      </c>
    </row>
    <row r="159" spans="1:11" x14ac:dyDescent="0.25">
      <c r="A159" s="11" t="s">
        <v>762</v>
      </c>
      <c r="B159" s="3">
        <v>-201000</v>
      </c>
      <c r="C159" s="11">
        <v>5</v>
      </c>
      <c r="D159" s="11">
        <f t="shared" si="8"/>
        <v>98</v>
      </c>
      <c r="E159" s="11">
        <f t="shared" si="7"/>
        <v>0</v>
      </c>
      <c r="F159" s="11">
        <f t="shared" si="5"/>
        <v>-19698000</v>
      </c>
      <c r="G159" s="11" t="s">
        <v>769</v>
      </c>
    </row>
    <row r="160" spans="1:11" x14ac:dyDescent="0.25">
      <c r="A160" s="11" t="s">
        <v>770</v>
      </c>
      <c r="B160" s="3">
        <v>-200000</v>
      </c>
      <c r="C160" s="11">
        <v>3</v>
      </c>
      <c r="D160" s="11">
        <f t="shared" si="8"/>
        <v>93</v>
      </c>
      <c r="E160" s="11">
        <f t="shared" si="7"/>
        <v>0</v>
      </c>
      <c r="F160" s="11">
        <f t="shared" si="5"/>
        <v>-18600000</v>
      </c>
      <c r="G160" s="11" t="s">
        <v>771</v>
      </c>
    </row>
    <row r="161" spans="1:7" x14ac:dyDescent="0.25">
      <c r="A161" s="11" t="s">
        <v>777</v>
      </c>
      <c r="B161" s="3">
        <v>-200000</v>
      </c>
      <c r="C161" s="11">
        <v>4</v>
      </c>
      <c r="D161" s="11">
        <f t="shared" si="8"/>
        <v>90</v>
      </c>
      <c r="E161" s="11">
        <f t="shared" si="7"/>
        <v>0</v>
      </c>
      <c r="F161" s="11">
        <f t="shared" si="5"/>
        <v>-18000000</v>
      </c>
      <c r="G161" s="11" t="s">
        <v>771</v>
      </c>
    </row>
    <row r="162" spans="1:7" x14ac:dyDescent="0.25">
      <c r="A162" s="11" t="s">
        <v>779</v>
      </c>
      <c r="B162" s="3">
        <v>-200000</v>
      </c>
      <c r="C162" s="11">
        <v>3</v>
      </c>
      <c r="D162" s="11">
        <f t="shared" si="8"/>
        <v>86</v>
      </c>
      <c r="E162" s="11">
        <f t="shared" si="7"/>
        <v>0</v>
      </c>
      <c r="F162" s="11">
        <f t="shared" si="5"/>
        <v>-17200000</v>
      </c>
      <c r="G162" s="11" t="s">
        <v>771</v>
      </c>
    </row>
    <row r="163" spans="1:7" x14ac:dyDescent="0.25">
      <c r="A163" s="11" t="s">
        <v>780</v>
      </c>
      <c r="B163" s="3">
        <v>-200000</v>
      </c>
      <c r="C163" s="11">
        <v>7</v>
      </c>
      <c r="D163" s="11">
        <f t="shared" si="8"/>
        <v>83</v>
      </c>
      <c r="E163" s="11">
        <f t="shared" si="7"/>
        <v>0</v>
      </c>
      <c r="F163" s="11">
        <f t="shared" si="5"/>
        <v>-16600000</v>
      </c>
      <c r="G163" s="11" t="s">
        <v>771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8"/>
        <v>76</v>
      </c>
      <c r="E164" s="11">
        <f t="shared" si="7"/>
        <v>1</v>
      </c>
      <c r="F164" s="11">
        <f t="shared" si="5"/>
        <v>34325550</v>
      </c>
      <c r="G164" s="11" t="s">
        <v>784</v>
      </c>
    </row>
    <row r="165" spans="1:7" x14ac:dyDescent="0.25">
      <c r="A165" s="11" t="s">
        <v>789</v>
      </c>
      <c r="B165" s="3">
        <v>2700000</v>
      </c>
      <c r="C165" s="11">
        <v>0</v>
      </c>
      <c r="D165" s="11">
        <f t="shared" si="8"/>
        <v>73</v>
      </c>
      <c r="E165" s="11">
        <f t="shared" si="7"/>
        <v>1</v>
      </c>
      <c r="F165" s="11">
        <f t="shared" si="5"/>
        <v>194400000</v>
      </c>
      <c r="G165" s="11" t="s">
        <v>790</v>
      </c>
    </row>
    <row r="166" spans="1:7" x14ac:dyDescent="0.25">
      <c r="A166" s="11" t="s">
        <v>789</v>
      </c>
      <c r="B166" s="3">
        <v>2500000</v>
      </c>
      <c r="C166" s="11">
        <v>7</v>
      </c>
      <c r="D166" s="11">
        <f t="shared" si="8"/>
        <v>73</v>
      </c>
      <c r="E166" s="11">
        <f t="shared" si="7"/>
        <v>1</v>
      </c>
      <c r="F166" s="11">
        <f t="shared" si="5"/>
        <v>180000000</v>
      </c>
      <c r="G166" s="11" t="s">
        <v>791</v>
      </c>
    </row>
    <row r="167" spans="1:7" x14ac:dyDescent="0.25">
      <c r="A167" s="11" t="s">
        <v>805</v>
      </c>
      <c r="B167" s="3">
        <v>-200000</v>
      </c>
      <c r="C167" s="11">
        <v>2</v>
      </c>
      <c r="D167" s="11">
        <f t="shared" si="8"/>
        <v>66</v>
      </c>
      <c r="E167" s="11">
        <f t="shared" si="7"/>
        <v>0</v>
      </c>
      <c r="F167" s="11">
        <f t="shared" si="5"/>
        <v>-13200000</v>
      </c>
      <c r="G167" s="11" t="s">
        <v>503</v>
      </c>
    </row>
    <row r="168" spans="1:7" x14ac:dyDescent="0.25">
      <c r="A168" s="11" t="s">
        <v>807</v>
      </c>
      <c r="B168" s="3">
        <v>-200000</v>
      </c>
      <c r="C168" s="11">
        <v>6</v>
      </c>
      <c r="D168" s="11">
        <f t="shared" si="8"/>
        <v>64</v>
      </c>
      <c r="E168" s="11">
        <f t="shared" si="7"/>
        <v>0</v>
      </c>
      <c r="F168" s="11">
        <f t="shared" si="5"/>
        <v>-12800000</v>
      </c>
      <c r="G168" s="11" t="s">
        <v>503</v>
      </c>
    </row>
    <row r="169" spans="1:7" x14ac:dyDescent="0.25">
      <c r="A169" s="11" t="s">
        <v>809</v>
      </c>
      <c r="B169" s="3">
        <v>-200000</v>
      </c>
      <c r="C169" s="11">
        <v>3</v>
      </c>
      <c r="D169" s="11">
        <f t="shared" si="8"/>
        <v>58</v>
      </c>
      <c r="E169" s="11">
        <f t="shared" si="7"/>
        <v>0</v>
      </c>
      <c r="F169" s="11">
        <f t="shared" si="5"/>
        <v>-11600000</v>
      </c>
      <c r="G169" s="11" t="s">
        <v>503</v>
      </c>
    </row>
    <row r="170" spans="1:7" x14ac:dyDescent="0.25">
      <c r="A170" s="11" t="s">
        <v>814</v>
      </c>
      <c r="B170" s="3">
        <v>-200000</v>
      </c>
      <c r="C170" s="11">
        <v>0</v>
      </c>
      <c r="D170" s="11">
        <f t="shared" si="8"/>
        <v>55</v>
      </c>
      <c r="E170" s="11">
        <f t="shared" si="7"/>
        <v>0</v>
      </c>
      <c r="F170" s="11">
        <f t="shared" si="5"/>
        <v>-11000000</v>
      </c>
      <c r="G170" s="11" t="s">
        <v>503</v>
      </c>
    </row>
    <row r="171" spans="1:7" x14ac:dyDescent="0.25">
      <c r="A171" s="11" t="s">
        <v>814</v>
      </c>
      <c r="B171" s="3">
        <v>3000000</v>
      </c>
      <c r="C171" s="11">
        <v>3</v>
      </c>
      <c r="D171" s="11">
        <f t="shared" si="8"/>
        <v>55</v>
      </c>
      <c r="E171" s="11">
        <f t="shared" si="7"/>
        <v>1</v>
      </c>
      <c r="F171" s="11">
        <f t="shared" si="5"/>
        <v>162000000</v>
      </c>
      <c r="G171" s="11" t="s">
        <v>815</v>
      </c>
    </row>
    <row r="172" spans="1:7" x14ac:dyDescent="0.25">
      <c r="A172" s="11" t="s">
        <v>817</v>
      </c>
      <c r="B172" s="3">
        <v>-200000</v>
      </c>
      <c r="C172" s="11">
        <v>1</v>
      </c>
      <c r="D172" s="11">
        <f t="shared" si="8"/>
        <v>52</v>
      </c>
      <c r="E172" s="11">
        <f t="shared" si="7"/>
        <v>0</v>
      </c>
      <c r="F172" s="11">
        <f t="shared" si="5"/>
        <v>-10400000</v>
      </c>
      <c r="G172" s="11" t="s">
        <v>158</v>
      </c>
    </row>
    <row r="173" spans="1:7" x14ac:dyDescent="0.25">
      <c r="A173" s="11" t="s">
        <v>817</v>
      </c>
      <c r="B173" s="3">
        <v>3000000</v>
      </c>
      <c r="C173" s="11">
        <v>1</v>
      </c>
      <c r="D173" s="11">
        <f t="shared" si="8"/>
        <v>51</v>
      </c>
      <c r="E173" s="11">
        <f t="shared" si="7"/>
        <v>1</v>
      </c>
      <c r="F173" s="11">
        <f t="shared" si="5"/>
        <v>150000000</v>
      </c>
      <c r="G173" s="11" t="s">
        <v>820</v>
      </c>
    </row>
    <row r="174" spans="1:7" x14ac:dyDescent="0.25">
      <c r="A174" s="11" t="s">
        <v>818</v>
      </c>
      <c r="B174" s="3">
        <v>2000000</v>
      </c>
      <c r="C174" s="11">
        <v>1</v>
      </c>
      <c r="D174" s="11">
        <f t="shared" si="8"/>
        <v>50</v>
      </c>
      <c r="E174" s="11">
        <f t="shared" si="7"/>
        <v>1</v>
      </c>
      <c r="F174" s="11">
        <f t="shared" si="5"/>
        <v>98000000</v>
      </c>
      <c r="G174" s="11" t="s">
        <v>821</v>
      </c>
    </row>
    <row r="175" spans="1:7" x14ac:dyDescent="0.25">
      <c r="A175" s="11" t="s">
        <v>818</v>
      </c>
      <c r="B175" s="3">
        <v>1300000</v>
      </c>
      <c r="C175" s="11">
        <v>2</v>
      </c>
      <c r="D175" s="11">
        <f t="shared" si="8"/>
        <v>49</v>
      </c>
      <c r="E175" s="11">
        <f t="shared" si="7"/>
        <v>1</v>
      </c>
      <c r="F175" s="11">
        <f t="shared" si="5"/>
        <v>62400000</v>
      </c>
      <c r="G175" s="11" t="s">
        <v>822</v>
      </c>
    </row>
    <row r="176" spans="1:7" x14ac:dyDescent="0.25">
      <c r="A176" s="11" t="s">
        <v>826</v>
      </c>
      <c r="B176" s="3">
        <v>-200000</v>
      </c>
      <c r="C176" s="11">
        <v>0</v>
      </c>
      <c r="D176" s="11">
        <f t="shared" si="8"/>
        <v>47</v>
      </c>
      <c r="E176" s="11">
        <f t="shared" si="7"/>
        <v>0</v>
      </c>
      <c r="F176" s="11">
        <f t="shared" si="5"/>
        <v>-9400000</v>
      </c>
      <c r="G176" s="11" t="s">
        <v>771</v>
      </c>
    </row>
    <row r="177" spans="1:7" x14ac:dyDescent="0.25">
      <c r="A177" s="11" t="s">
        <v>826</v>
      </c>
      <c r="B177" s="3">
        <v>1700000</v>
      </c>
      <c r="C177" s="11">
        <v>1</v>
      </c>
      <c r="D177" s="11">
        <f t="shared" si="8"/>
        <v>47</v>
      </c>
      <c r="E177" s="11">
        <f t="shared" si="7"/>
        <v>1</v>
      </c>
      <c r="F177" s="11">
        <f t="shared" si="5"/>
        <v>78200000</v>
      </c>
      <c r="G177" s="11" t="s">
        <v>827</v>
      </c>
    </row>
    <row r="178" spans="1:7" x14ac:dyDescent="0.25">
      <c r="A178" s="11" t="s">
        <v>828</v>
      </c>
      <c r="B178" s="3">
        <v>-200000</v>
      </c>
      <c r="C178" s="11">
        <v>1</v>
      </c>
      <c r="D178" s="11">
        <f t="shared" si="8"/>
        <v>46</v>
      </c>
      <c r="E178" s="11">
        <f t="shared" si="7"/>
        <v>0</v>
      </c>
      <c r="F178" s="11">
        <f t="shared" si="5"/>
        <v>-9200000</v>
      </c>
      <c r="G178" s="11" t="s">
        <v>503</v>
      </c>
    </row>
    <row r="179" spans="1:7" x14ac:dyDescent="0.25">
      <c r="A179" s="11" t="s">
        <v>831</v>
      </c>
      <c r="B179" s="3">
        <v>571492</v>
      </c>
      <c r="C179" s="11">
        <v>3</v>
      </c>
      <c r="D179" s="11">
        <f t="shared" si="8"/>
        <v>45</v>
      </c>
      <c r="E179" s="11">
        <f t="shared" si="7"/>
        <v>1</v>
      </c>
      <c r="F179" s="11">
        <f t="shared" si="5"/>
        <v>25145648</v>
      </c>
      <c r="G179" s="11" t="s">
        <v>242</v>
      </c>
    </row>
    <row r="180" spans="1:7" x14ac:dyDescent="0.25">
      <c r="A180" s="11" t="s">
        <v>836</v>
      </c>
      <c r="B180" s="3">
        <v>3000000</v>
      </c>
      <c r="C180" s="11">
        <v>7</v>
      </c>
      <c r="D180" s="11">
        <f t="shared" si="8"/>
        <v>42</v>
      </c>
      <c r="E180" s="11">
        <f t="shared" si="7"/>
        <v>1</v>
      </c>
      <c r="F180" s="11">
        <f t="shared" si="5"/>
        <v>123000000</v>
      </c>
      <c r="G180" s="11" t="s">
        <v>840</v>
      </c>
    </row>
    <row r="181" spans="1:7" x14ac:dyDescent="0.25">
      <c r="A181" s="11" t="s">
        <v>850</v>
      </c>
      <c r="B181" s="3">
        <v>2000000</v>
      </c>
      <c r="C181" s="11">
        <v>8</v>
      </c>
      <c r="D181" s="11">
        <f t="shared" si="8"/>
        <v>35</v>
      </c>
      <c r="E181" s="11">
        <f t="shared" si="7"/>
        <v>1</v>
      </c>
      <c r="F181" s="11">
        <f t="shared" si="5"/>
        <v>68000000</v>
      </c>
      <c r="G181" s="11" t="s">
        <v>851</v>
      </c>
    </row>
    <row r="182" spans="1:7" x14ac:dyDescent="0.25">
      <c r="A182" s="11" t="s">
        <v>863</v>
      </c>
      <c r="B182" s="3">
        <v>-2200700</v>
      </c>
      <c r="C182" s="11">
        <v>12</v>
      </c>
      <c r="D182" s="11">
        <f t="shared" si="8"/>
        <v>27</v>
      </c>
      <c r="E182" s="11">
        <f t="shared" si="7"/>
        <v>0</v>
      </c>
      <c r="F182" s="11">
        <f t="shared" si="5"/>
        <v>-59418900</v>
      </c>
      <c r="G182" s="11" t="s">
        <v>865</v>
      </c>
    </row>
    <row r="183" spans="1:7" x14ac:dyDescent="0.25">
      <c r="A183" s="11" t="s">
        <v>873</v>
      </c>
      <c r="B183" s="3">
        <v>675087</v>
      </c>
      <c r="C183" s="11">
        <v>15</v>
      </c>
      <c r="D183" s="11">
        <f t="shared" si="8"/>
        <v>15</v>
      </c>
      <c r="E183" s="11">
        <f t="shared" si="7"/>
        <v>1</v>
      </c>
      <c r="F183" s="11">
        <f t="shared" si="5"/>
        <v>9451218</v>
      </c>
      <c r="G183" s="11" t="s">
        <v>264</v>
      </c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/>
      <c r="C185" s="11"/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si="5"/>
        <v>0</v>
      </c>
      <c r="G186" s="11"/>
    </row>
    <row r="187" spans="1:7" x14ac:dyDescent="0.25">
      <c r="A187" s="11" t="s">
        <v>25</v>
      </c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>
        <v>0</v>
      </c>
      <c r="C189" s="11">
        <v>0</v>
      </c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ref="F190" si="9">B190*(D190-E190)</f>
        <v>0</v>
      </c>
      <c r="G190" s="11"/>
    </row>
    <row r="191" spans="1:7" x14ac:dyDescent="0.25">
      <c r="A191" s="11"/>
      <c r="B191" s="29">
        <f>SUM(B2:B189)</f>
        <v>82549399</v>
      </c>
      <c r="C191" s="11"/>
      <c r="D191" s="11"/>
      <c r="E191" s="11"/>
      <c r="F191" s="29">
        <f>SUM(F2:F189)</f>
        <v>15336168138</v>
      </c>
      <c r="G191" s="11"/>
    </row>
    <row r="192" spans="1:7" x14ac:dyDescent="0.25">
      <c r="A192" s="11"/>
      <c r="B192" s="11" t="s">
        <v>283</v>
      </c>
      <c r="C192" s="11"/>
      <c r="D192" s="11"/>
      <c r="E192" s="11"/>
      <c r="F192" s="11" t="s">
        <v>284</v>
      </c>
      <c r="G192" s="11"/>
    </row>
    <row r="193" spans="1:7" x14ac:dyDescent="0.25">
      <c r="A193" s="11"/>
      <c r="B193" s="11"/>
      <c r="C193" s="11"/>
      <c r="D193" s="11"/>
      <c r="E193" s="11"/>
      <c r="F193" s="11"/>
      <c r="G193" s="11"/>
    </row>
    <row r="194" spans="1:7" x14ac:dyDescent="0.25">
      <c r="A194" s="11"/>
      <c r="B194" s="11"/>
      <c r="C194" s="11"/>
      <c r="D194" s="11"/>
      <c r="E194" s="11"/>
      <c r="F194" s="3">
        <f>F191/D2</f>
        <v>24936858.76097561</v>
      </c>
      <c r="G194" s="11"/>
    </row>
    <row r="195" spans="1:7" x14ac:dyDescent="0.25">
      <c r="A195" s="11"/>
      <c r="B195" s="11"/>
      <c r="C195" s="11"/>
      <c r="D195" s="11"/>
      <c r="E195" s="11"/>
      <c r="F195" s="11" t="s">
        <v>286</v>
      </c>
      <c r="G195" s="11"/>
    </row>
    <row r="200" spans="1:7" x14ac:dyDescent="0.25">
      <c r="D200" t="s">
        <v>25</v>
      </c>
    </row>
    <row r="201" spans="1:7" x14ac:dyDescent="0.25">
      <c r="B201" s="7"/>
    </row>
    <row r="203" spans="1:7" ht="75" x14ac:dyDescent="0.25">
      <c r="E203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20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16.8554687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737</v>
      </c>
      <c r="N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3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591</v>
      </c>
      <c r="J5" s="2"/>
      <c r="K5" s="2" t="s">
        <v>452</v>
      </c>
      <c r="M5" s="11" t="s">
        <v>717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627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J7" s="19" t="s">
        <v>300</v>
      </c>
      <c r="K7" s="43">
        <f>'مسکن ایلیا'!B191</f>
        <v>82549399</v>
      </c>
      <c r="M7" s="11" t="s">
        <v>718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J8" s="2" t="s">
        <v>454</v>
      </c>
      <c r="K8" s="43">
        <f>'مسکن علی سید الشهدا'!B42</f>
        <v>1478135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738</v>
      </c>
      <c r="J9" s="2" t="s">
        <v>684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788</v>
      </c>
      <c r="J10" s="2" t="s">
        <v>85</v>
      </c>
      <c r="K10" s="43">
        <v>-14600000</v>
      </c>
      <c r="M10" s="11" t="s">
        <v>720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835</v>
      </c>
      <c r="J11" s="2" t="s">
        <v>457</v>
      </c>
      <c r="K11" s="43">
        <v>520000</v>
      </c>
      <c r="M11" s="11" t="s">
        <v>721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v>71000000</v>
      </c>
      <c r="G12" s="29">
        <f t="shared" si="0"/>
        <v>-1893675.4310949892</v>
      </c>
      <c r="H12" s="11" t="s">
        <v>881</v>
      </c>
      <c r="J12" s="2" t="s">
        <v>736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>
        <f>K16</f>
        <v>70947534</v>
      </c>
      <c r="G13" s="29">
        <f t="shared" si="0"/>
        <v>93228.122988700867</v>
      </c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757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599</v>
      </c>
      <c r="K16" s="3">
        <f>SUM(K7:K13)</f>
        <v>70947534</v>
      </c>
      <c r="L16" s="25"/>
      <c r="M16" s="11" t="s">
        <v>758</v>
      </c>
      <c r="N16" s="29">
        <f>'مسکن مریم یاران'!B105</f>
        <v>48165108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600</v>
      </c>
      <c r="K17" s="3">
        <f>K7+K8+K11</f>
        <v>84547534</v>
      </c>
      <c r="L17" s="25"/>
      <c r="M17" s="11" t="s">
        <v>658</v>
      </c>
      <c r="N17" s="29">
        <f>سارا!D156</f>
        <v>26456857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719</v>
      </c>
      <c r="K18" s="1">
        <f>K16+N7</f>
        <v>127947534</v>
      </c>
      <c r="M18" s="11" t="s">
        <v>759</v>
      </c>
      <c r="N18" s="29">
        <v>51000000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766</v>
      </c>
      <c r="N19" s="29">
        <v>5500000</v>
      </c>
      <c r="P19" s="29" t="s">
        <v>725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763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767</v>
      </c>
      <c r="N20" s="29">
        <v>3300000</v>
      </c>
      <c r="P20" s="29" t="s">
        <v>762</v>
      </c>
      <c r="Q20" s="29">
        <v>6000000</v>
      </c>
      <c r="R20" s="11">
        <v>25</v>
      </c>
      <c r="S20" s="29">
        <f t="shared" si="4"/>
        <v>150000000</v>
      </c>
      <c r="T20" s="11" t="s">
        <v>764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768</v>
      </c>
      <c r="N21" s="29">
        <v>14600000</v>
      </c>
      <c r="P21" s="29" t="s">
        <v>789</v>
      </c>
      <c r="Q21" s="29">
        <v>3500000</v>
      </c>
      <c r="R21" s="11">
        <v>19</v>
      </c>
      <c r="S21" s="29">
        <f t="shared" si="4"/>
        <v>66500000</v>
      </c>
      <c r="T21" s="11" t="s">
        <v>792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760</v>
      </c>
      <c r="N22" s="29">
        <v>200000</v>
      </c>
      <c r="P22" s="29" t="s">
        <v>816</v>
      </c>
      <c r="Q22" s="29">
        <v>500000</v>
      </c>
      <c r="R22" s="11">
        <v>3</v>
      </c>
      <c r="S22" s="29">
        <f t="shared" si="4"/>
        <v>1500000</v>
      </c>
      <c r="T22" s="11" t="s">
        <v>819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772</v>
      </c>
      <c r="N23" s="29">
        <v>1200000</v>
      </c>
      <c r="P23" s="29" t="s">
        <v>818</v>
      </c>
      <c r="Q23" s="29">
        <v>-2500000</v>
      </c>
      <c r="R23" s="11">
        <v>1</v>
      </c>
      <c r="S23" s="29">
        <f t="shared" si="4"/>
        <v>-2500000</v>
      </c>
      <c r="T23" s="11" t="s">
        <v>823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824</v>
      </c>
      <c r="Q24" s="29">
        <v>-5800000</v>
      </c>
      <c r="R24" s="11">
        <v>2</v>
      </c>
      <c r="S24" s="29">
        <f t="shared" si="4"/>
        <v>-11600000</v>
      </c>
      <c r="T24" s="11" t="s">
        <v>825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150421965</v>
      </c>
      <c r="P25" s="29" t="s">
        <v>828</v>
      </c>
      <c r="Q25" s="29">
        <v>-7500000</v>
      </c>
      <c r="R25" s="11">
        <v>4</v>
      </c>
      <c r="S25" s="29">
        <f t="shared" si="4"/>
        <v>-30000000</v>
      </c>
      <c r="T25" s="11" t="s">
        <v>829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836</v>
      </c>
      <c r="Q26" s="29">
        <v>-8500000</v>
      </c>
      <c r="R26" s="11">
        <v>7</v>
      </c>
      <c r="S26" s="29">
        <f>Q26*R26</f>
        <v>-59500000</v>
      </c>
      <c r="T26" s="11" t="s">
        <v>838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850</v>
      </c>
      <c r="Q27" s="29">
        <v>-10500000</v>
      </c>
      <c r="R27" s="11">
        <v>20</v>
      </c>
      <c r="S27" s="29">
        <f t="shared" ref="S27:S30" si="5">Q27*R27</f>
        <v>-210000000</v>
      </c>
      <c r="T27" s="11" t="s">
        <v>852</v>
      </c>
      <c r="U27" s="25"/>
      <c r="V27" s="25"/>
      <c r="W27" s="25"/>
    </row>
    <row r="28" spans="1:23" ht="30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 t="s">
        <v>873</v>
      </c>
      <c r="Q28" s="29">
        <v>-7500000</v>
      </c>
      <c r="R28" s="11">
        <v>30</v>
      </c>
      <c r="S28" s="29">
        <f t="shared" si="5"/>
        <v>-225000000</v>
      </c>
      <c r="T28" s="36" t="s">
        <v>874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>
        <v>-4500000</v>
      </c>
      <c r="R29" s="11">
        <v>30</v>
      </c>
      <c r="S29" s="29">
        <f t="shared" si="5"/>
        <v>-135000000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-1500000</v>
      </c>
      <c r="R30" s="11">
        <v>16</v>
      </c>
      <c r="S30" s="29">
        <f t="shared" si="5"/>
        <v>-24000000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802</v>
      </c>
      <c r="O31" s="48" t="s">
        <v>477</v>
      </c>
      <c r="P31" s="11"/>
      <c r="Q31" s="29"/>
      <c r="R31" s="29"/>
      <c r="S31" s="29">
        <f>SUM(S19:S30)</f>
        <v>400000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480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559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797</v>
      </c>
      <c r="P34" s="29"/>
      <c r="Q34" s="11"/>
      <c r="R34" s="11"/>
      <c r="S34" s="11"/>
      <c r="T34" s="11" t="s">
        <v>724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328</v>
      </c>
      <c r="L35" s="1">
        <v>150000</v>
      </c>
      <c r="N35" s="47">
        <v>500000</v>
      </c>
      <c r="O35" s="48" t="s">
        <v>798</v>
      </c>
      <c r="P35" s="11"/>
      <c r="Q35" s="11"/>
      <c r="R35" s="11"/>
      <c r="S35" s="11"/>
      <c r="T35" s="11" t="s">
        <v>761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799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800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801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803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565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481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479</v>
      </c>
      <c r="L42" s="3">
        <v>500000</v>
      </c>
      <c r="N42" s="47">
        <v>50000</v>
      </c>
      <c r="O42" s="48" t="s">
        <v>806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329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612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818</v>
      </c>
      <c r="B9" s="3">
        <v>-80000</v>
      </c>
      <c r="C9" t="s">
        <v>830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62000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27000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2500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42000</v>
      </c>
      <c r="H32" s="59" t="s">
        <v>808</v>
      </c>
      <c r="I32" s="11">
        <v>185000</v>
      </c>
      <c r="J32" s="11" t="s">
        <v>559</v>
      </c>
    </row>
    <row r="33" spans="6:23" x14ac:dyDescent="0.25">
      <c r="G33" s="11">
        <f t="shared" si="6"/>
        <v>2500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2500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2500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8000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9000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2500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750</v>
      </c>
      <c r="I39" s="11">
        <v>190000</v>
      </c>
      <c r="J39" s="11" t="s">
        <v>749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748</v>
      </c>
      <c r="I40" s="11">
        <v>225000</v>
      </c>
      <c r="J40" s="11" t="s">
        <v>747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795</v>
      </c>
      <c r="I41" s="11">
        <v>216000</v>
      </c>
      <c r="J41" s="11" t="s">
        <v>794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795</v>
      </c>
      <c r="I42" s="11">
        <v>216000</v>
      </c>
      <c r="J42" s="11" t="s">
        <v>796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831</v>
      </c>
      <c r="I43" s="11">
        <v>227000</v>
      </c>
      <c r="J43" s="11" t="s">
        <v>832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بهمن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2018-01-24T05:54:36Z</dcterms:modified>
</cp:coreProperties>
</file>