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2" activeTab="40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D54" i="48" l="1"/>
  <c r="C222" i="20"/>
  <c r="B222" i="20"/>
  <c r="AP21" i="18" l="1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L19" i="18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K215" i="20"/>
  <c r="K216" i="20"/>
  <c r="K217" i="20"/>
  <c r="K218" i="20"/>
  <c r="K219" i="20"/>
  <c r="K220" i="20"/>
  <c r="K221" i="20"/>
  <c r="J215" i="20"/>
  <c r="J216" i="20"/>
  <c r="J217" i="20"/>
  <c r="J218" i="20"/>
  <c r="J219" i="20"/>
  <c r="J220" i="20"/>
  <c r="J221" i="20"/>
  <c r="I215" i="20"/>
  <c r="I216" i="20"/>
  <c r="I217" i="20"/>
  <c r="I218" i="20"/>
  <c r="I219" i="20"/>
  <c r="I220" i="20"/>
  <c r="I221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N35" i="18"/>
  <c r="K214" i="20" l="1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<sst xmlns="http://schemas.openxmlformats.org/spreadsheetml/2006/main" count="9039" uniqueCount="4283">
  <si>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</si>
  <si>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</si>
  <si>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</si>
  <si>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</si>
  <si>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</si>
  <si>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</si>
  <si>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</si>
  <si>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</si>
  <si>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</si>
  <si>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</si>
  <si>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</si>
  <si>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</si>
  <si>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</si>
  <si>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</si>
  <si>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</si>
  <si>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</si>
  <si>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</si>
  <si>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</si>
  <si>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</si>
  <si>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</si>
  <si>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</si>
  <si>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</si>
  <si>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</si>
  <si>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</si>
  <si>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</si>
  <si>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</si>
  <si>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</si>
  <si>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</si>
  <si>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</si>
  <si>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</si>
  <si>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</si>
  <si>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</si>
  <si>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</si>
  <si>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</si>
  <si>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</si>
  <si>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</si>
  <si>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</si>
  <si>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</si>
  <si>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</si>
  <si>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</si>
  <si>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</si>
  <si>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</si>
  <si>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</si>
  <si>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</si>
  <si>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</si>
  <si>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</si>
  <si>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</si>
  <si>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</si>
  <si>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</si>
  <si>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</si>
  <si>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</si>
  <si>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</si>
  <si>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</si>
  <si>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</si>
  <si>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</si>
  <si>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</si>
  <si>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</si>
  <si>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</si>
  <si>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</si>
  <si>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</si>
  <si>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</si>
  <si>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</si>
  <si>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</si>
  <si>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</si>
  <si>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</si>
  <si>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</si>
  <si>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</si>
  <si>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</si>
  <si>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</si>
  <si>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</si>
  <si>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</si>
  <si>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</si>
  <si>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</si>
  <si>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</si>
  <si>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</si>
  <si>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</si>
  <si>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</si>
  <si>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</si>
  <si>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</si>
  <si>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</si>
  <si>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</si>
  <si>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</si>
  <si>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</si>
  <si>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</si>
  <si>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</si>
  <si>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</si>
  <si>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</si>
  <si>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</si>
  <si>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</si>
  <si>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</si>
  <si>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</si>
  <si>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</si>
  <si>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</si>
  <si>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</si>
  <si>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</si>
  <si>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</si>
  <si>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</si>
  <si>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</si>
  <si>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</si>
  <si>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</si>
  <si>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</si>
  <si>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</si>
  <si>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</si>
  <si>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</si>
  <si>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</si>
  <si>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</si>
  <si>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</si>
  <si>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</si>
  <si>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</si>
  <si>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</si>
  <si>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</si>
  <si>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</si>
  <si>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</si>
  <si>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</si>
  <si>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</si>
  <si>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</si>
  <si>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</si>
  <si>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</si>
  <si>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</si>
  <si>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</si>
  <si>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</si>
  <si>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</si>
  <si>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</si>
  <si>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</si>
  <si>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</si>
  <si>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</si>
  <si>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</si>
  <si>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</si>
  <si>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</si>
  <si>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</si>
  <si>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</si>
  <si>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</si>
  <si>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</si>
  <si>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</si>
  <si>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</si>
  <si>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</si>
  <si>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</si>
  <si>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</si>
  <si>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</si>
  <si>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</si>
  <si>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</si>
  <si>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</si>
  <si>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</si>
  <si>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</si>
  <si>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</si>
  <si>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</si>
  <si>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</si>
  <si>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</si>
  <si>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</si>
  <si>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</si>
  <si>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</si>
  <si>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</si>
  <si>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</si>
  <si>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</si>
  <si>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</si>
  <si>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</si>
  <si>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</si>
  <si>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</si>
  <si>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</si>
  <si>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</si>
  <si>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</si>
  <si>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</si>
  <si>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</si>
  <si>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</si>
  <si>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</si>
  <si>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</si>
  <si>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</si>
  <si>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</si>
  <si>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</si>
  <si>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</si>
  <si>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</si>
  <si>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</si>
  <si>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</si>
  <si>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</si>
  <si>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</si>
  <si>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</si>
  <si>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</si>
  <si>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</si>
  <si>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</si>
  <si>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</si>
  <si>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</si>
  <si>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</si>
  <si>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</si>
  <si>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</si>
  <si>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</si>
  <si>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</si>
  <si>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</si>
  <si>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</si>
  <si>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</si>
  <si>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</si>
  <si>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</si>
  <si>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</si>
  <si>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</si>
  <si>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</si>
  <si>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</si>
  <si>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</si>
  <si>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</si>
  <si>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</si>
  <si>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</si>
  <si>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</si>
  <si>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</si>
  <si>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</si>
  <si>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</si>
  <si>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</si>
  <si>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</si>
  <si>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</si>
  <si>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</si>
  <si>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</si>
  <si>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</si>
  <si>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</si>
  <si>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</si>
  <si>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</si>
  <si>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</si>
  <si>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</si>
  <si>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</si>
  <si>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</si>
  <si>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</si>
  <si>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</si>
  <si>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</si>
  <si>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</si>
  <si>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</si>
  <si>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</si>
  <si>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</si>
  <si>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</si>
  <si>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</si>
  <si>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</si>
  <si>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</si>
  <si>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</si>
  <si>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</si>
  <si>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</si>
  <si>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</si>
  <si>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</si>
  <si>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</si>
  <si>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</si>
  <si>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</si>
  <si>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</si>
  <si>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</si>
  <si>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</si>
  <si>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</si>
  <si>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</si>
  <si>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</si>
  <si>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</si>
  <si>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</si>
  <si>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</si>
  <si>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</si>
  <si>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</si>
  <si>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</si>
  <si>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</si>
  <si>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</si>
  <si>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</si>
  <si>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</si>
  <si>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</si>
  <si>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</si>
  <si>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</si>
  <si>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</si>
  <si>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</si>
  <si>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</si>
  <si>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</si>
  <si>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</si>
  <si>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</si>
  <si>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</si>
  <si>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</si>
  <si>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</si>
  <si>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</si>
  <si>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</si>
  <si>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</si>
  <si>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</si>
  <si>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</si>
  <si>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</si>
  <si>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</si>
  <si>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</si>
  <si>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</si>
  <si>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</si>
  <si>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</si>
  <si>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</si>
  <si>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</si>
  <si>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</si>
  <si>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</si>
  <si>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</si>
  <si>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</si>
  <si>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</si>
  <si>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</si>
  <si>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</si>
  <si>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</si>
  <si>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</si>
  <si>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</si>
  <si>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</si>
  <si>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</si>
  <si>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</si>
  <si>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</si>
  <si>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</si>
  <si>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</si>
  <si>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</si>
  <si>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</si>
  <si>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</si>
  <si>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</si>
  <si>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</si>
  <si>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</si>
  <si>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</si>
  <si>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</si>
  <si>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</si>
  <si>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</si>
  <si>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</si>
  <si>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</si>
  <si>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</si>
  <si>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</si>
  <si>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</si>
  <si>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</si>
  <si>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</si>
  <si>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</si>
  <si>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</si>
  <si>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</si>
  <si>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</si>
  <si>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</si>
  <si>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</si>
  <si>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</si>
  <si>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</si>
  <si>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</si>
  <si>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</si>
  <si>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</si>
  <si>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</si>
  <si>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</si>
  <si>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</si>
  <si>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</si>
  <si>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</si>
  <si>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</si>
  <si>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</si>
  <si>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</si>
  <si>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</si>
  <si>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</si>
  <si>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</si>
  <si>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</si>
  <si>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</si>
  <si>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</si>
  <si>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</si>
  <si>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</si>
  <si>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</si>
  <si>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</si>
  <si>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</si>
  <si>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</si>
  <si>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</si>
  <si>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</si>
  <si>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</si>
  <si>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</si>
  <si>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</si>
  <si>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</si>
  <si>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</si>
  <si>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</si>
  <si>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</si>
  <si>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</si>
  <si>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</si>
  <si>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</si>
  <si>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</si>
  <si>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</si>
  <si>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</si>
  <si>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</si>
  <si>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</si>
  <si>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</si>
  <si>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</si>
  <si>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</si>
  <si>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</si>
  <si>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</si>
  <si>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</si>
  <si>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</si>
  <si>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</si>
  <si>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</si>
  <si>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</si>
  <si>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</si>
  <si>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</si>
  <si>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</si>
  <si>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</si>
  <si>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</si>
  <si>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</si>
  <si>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</si>
  <si>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</si>
  <si>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</si>
  <si>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</si>
  <si>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</si>
  <si>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</si>
  <si>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</si>
  <si>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</si>
  <si>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</si>
  <si>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</si>
  <si>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</si>
  <si>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</si>
  <si>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</si>
  <si>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</si>
  <si>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</si>
  <si>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</si>
  <si>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</si>
  <si>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</si>
  <si>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</si>
  <si>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</si>
  <si>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</si>
  <si>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</si>
  <si>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</si>
  <si>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</si>
  <si>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</si>
  <si>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</si>
  <si>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</si>
  <si>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</si>
  <si>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</si>
  <si>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</si>
  <si>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</si>
  <si>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</si>
  <si>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</si>
  <si>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</si>
  <si>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</si>
  <si>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</si>
  <si>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</si>
  <si>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</si>
  <si>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</si>
  <si>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</si>
  <si>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</si>
  <si>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</si>
  <si>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</si>
  <si>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</si>
  <si>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</si>
  <si>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</si>
  <si>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</si>
  <si>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</si>
  <si>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</si>
  <si>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</si>
  <si>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</si>
  <si>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</si>
  <si>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</si>
  <si>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</si>
  <si>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</si>
  <si>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</si>
  <si>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</si>
  <si>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</si>
  <si>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</si>
  <si>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</si>
  <si>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</si>
  <si>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</si>
  <si>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</si>
  <si>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</si>
  <si>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</si>
  <si>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</si>
  <si>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</si>
  <si>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</si>
  <si>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</si>
  <si>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</si>
  <si>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</si>
  <si>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</si>
  <si>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</si>
  <si>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</si>
  <si>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</si>
  <si>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</si>
  <si>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</si>
  <si>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</si>
  <si>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</si>
  <si>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</si>
  <si>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</si>
  <si>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</si>
  <si>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</si>
  <si>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</si>
  <si>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</si>
  <si>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</si>
  <si>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</si>
  <si>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</si>
  <si>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</si>
  <si>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</si>
  <si>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</si>
  <si>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</si>
  <si>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</si>
  <si>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</si>
  <si>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</si>
  <si>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</si>
  <si>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</si>
  <si>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</si>
  <si>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</si>
  <si>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</si>
  <si>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</si>
  <si>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</si>
  <si>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</si>
  <si>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</si>
  <si>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</si>
  <si>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</si>
  <si>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</si>
  <si>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</si>
  <si>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</si>
  <si>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</si>
  <si>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</si>
  <si>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</si>
  <si>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</si>
  <si>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</si>
  <si>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</si>
  <si>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</si>
  <si>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</si>
  <si>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</si>
  <si>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</si>
  <si>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</si>
  <si>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</si>
  <si>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</si>
  <si>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</si>
  <si>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</si>
  <si>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</si>
  <si>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</si>
  <si>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</si>
  <si>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</si>
  <si>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</si>
  <si>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</si>
  <si>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</si>
  <si>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</si>
  <si>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</si>
  <si>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</si>
  <si>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</si>
  <si>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</si>
  <si>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</si>
  <si>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</si>
  <si>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</si>
  <si>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</si>
  <si>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</si>
  <si>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</si>
  <si>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</si>
  <si>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</si>
  <si>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</si>
  <si>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</si>
  <si>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</si>
  <si>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</si>
  <si>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</si>
  <si>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</si>
  <si>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</si>
  <si>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</si>
  <si>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</si>
  <si>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</si>
  <si>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</si>
  <si>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</si>
  <si>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</si>
  <si>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</si>
  <si>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</si>
  <si>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</si>
  <si>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</si>
  <si>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</si>
  <si>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</si>
  <si>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</si>
  <si>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</si>
  <si>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</si>
  <si>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</si>
  <si>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</si>
  <si>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</si>
  <si>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</si>
  <si>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</si>
  <si>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</si>
  <si>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</si>
  <si>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</si>
  <si>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</si>
  <si>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</si>
  <si>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</si>
  <si>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</si>
  <si>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</si>
  <si>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</si>
  <si>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</si>
  <si>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</si>
  <si>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</si>
  <si>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</si>
  <si>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</si>
  <si>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</si>
  <si>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</si>
  <si>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</si>
  <si>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</si>
  <si>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</si>
  <si>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</si>
  <si>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</si>
  <si>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</si>
  <si>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</si>
  <si>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</si>
  <si>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</si>
  <si>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</si>
  <si>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</si>
  <si>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</si>
  <si>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</si>
  <si>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</si>
  <si>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</si>
  <si>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</si>
  <si>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</si>
  <si>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</si>
  <si>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</si>
  <si>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</si>
  <si>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</si>
  <si>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</si>
  <si>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</si>
  <si>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</si>
  <si>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</si>
  <si>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</si>
  <si>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</si>
  <si>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</si>
  <si>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</si>
  <si>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</si>
  <si>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</si>
  <si>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</si>
  <si>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</si>
  <si>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</si>
  <si>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</si>
  <si>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</si>
  <si>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</si>
  <si>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</si>
  <si>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</si>
  <si>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</si>
  <si>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</si>
  <si>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</si>
  <si>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</si>
  <si>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</si>
  <si>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</si>
  <si>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</si>
  <si>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</si>
  <si>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</si>
  <si>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</si>
  <si>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</si>
  <si>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</si>
  <si>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</si>
  <si>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</si>
  <si>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</si>
  <si>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</si>
  <si>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</si>
  <si>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</si>
  <si>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</si>
  <si>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</si>
  <si>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</si>
  <si>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</si>
  <si>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</si>
  <si>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</si>
  <si>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</si>
  <si>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</si>
  <si>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</si>
  <si>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</si>
  <si>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</si>
  <si>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</si>
  <si>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</si>
  <si>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</si>
  <si>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</si>
  <si>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</si>
  <si>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</si>
  <si>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</si>
  <si>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</si>
  <si>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</si>
  <si>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</si>
  <si>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</si>
  <si>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</si>
  <si>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</si>
  <si>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</si>
  <si>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</si>
  <si>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</si>
  <si>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</si>
  <si>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</si>
  <si>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</si>
  <si>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</si>
  <si>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</si>
  <si>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</si>
  <si>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</si>
  <si>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</si>
  <si>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</si>
  <si>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</si>
  <si>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</si>
  <si>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</si>
  <si>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</si>
  <si>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</si>
  <si>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</si>
  <si>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</si>
  <si>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</si>
  <si>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</si>
  <si>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</si>
  <si>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</si>
  <si>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</si>
  <si>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</si>
  <si>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</si>
  <si>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</si>
  <si>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</si>
  <si>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</si>
  <si>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</si>
  <si>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</si>
  <si>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</si>
  <si>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</si>
  <si>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</si>
  <si>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</si>
  <si>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</si>
  <si>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</si>
  <si>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</si>
  <si>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</si>
  <si>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</si>
  <si>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</si>
  <si>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</si>
  <si>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</si>
  <si>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</si>
  <si>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</si>
  <si>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</si>
  <si>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</si>
  <si>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</si>
  <si>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</si>
  <si>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</si>
  <si>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</si>
  <si>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</si>
  <si>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</si>
  <si>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</si>
  <si>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</si>
  <si>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</si>
  <si>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</si>
  <si>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</si>
  <si>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</si>
  <si>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</si>
  <si>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</si>
  <si>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</si>
  <si>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</si>
  <si>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</si>
  <si>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</si>
  <si>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</si>
  <si>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</si>
  <si>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</si>
  <si>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</si>
  <si>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</si>
  <si>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</si>
  <si>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</si>
  <si>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</si>
  <si>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</si>
  <si>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</si>
  <si>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</si>
  <si>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</si>
  <si>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</si>
  <si>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</si>
  <si>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</si>
  <si>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</si>
  <si>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</si>
  <si>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</si>
  <si>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</si>
  <si>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</si>
  <si>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</si>
  <si>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</si>
  <si>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</si>
  <si>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</si>
  <si>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</si>
  <si>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</si>
  <si>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</si>
  <si>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</si>
  <si>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</si>
  <si>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</si>
  <si>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</si>
  <si>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</si>
  <si>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</si>
  <si>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</si>
  <si>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</si>
  <si>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</si>
  <si>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</si>
  <si>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</si>
  <si>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</si>
  <si>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</si>
  <si>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</si>
  <si>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</si>
  <si>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</si>
  <si>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</si>
  <si>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</si>
  <si>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</si>
  <si>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</si>
  <si>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</si>
  <si>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</si>
  <si>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</si>
  <si>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</si>
  <si>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</si>
  <si>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</si>
  <si>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</si>
  <si>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</si>
  <si>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</si>
  <si>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</si>
  <si>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</si>
  <si>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</si>
  <si>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</si>
  <si>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</si>
  <si>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</si>
  <si>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</si>
  <si>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</si>
  <si>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</si>
  <si>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</si>
  <si>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</si>
  <si>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</si>
  <si>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</si>
  <si>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</si>
  <si>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</si>
  <si>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</si>
  <si>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</si>
  <si>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</si>
  <si>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</si>
  <si>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</si>
  <si>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</si>
  <si>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</si>
  <si>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</si>
  <si>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</si>
  <si>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</si>
  <si>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</si>
  <si>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</si>
  <si>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</si>
  <si>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</si>
  <si>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</si>
  <si>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</si>
  <si>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</si>
  <si>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</si>
  <si>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</si>
  <si>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</si>
  <si>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</si>
  <si>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</si>
  <si>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</si>
  <si>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</si>
  <si>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</si>
  <si>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</si>
  <si>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</si>
  <si>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</si>
  <si>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</si>
  <si>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</si>
  <si>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</si>
  <si>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</si>
  <si>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</si>
  <si>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</si>
  <si>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</si>
  <si>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</si>
  <si>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</si>
  <si>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</si>
  <si>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</si>
  <si>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</si>
  <si>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</si>
  <si>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</si>
  <si>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</si>
  <si>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</si>
  <si>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</si>
  <si>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</si>
  <si>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</si>
  <si>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</si>
  <si>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</si>
  <si>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</si>
  <si>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</si>
  <si>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</si>
  <si>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</si>
  <si>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</si>
  <si>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</si>
  <si>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</si>
  <si>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</si>
  <si>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</si>
  <si>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</si>
  <si>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</si>
  <si>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</si>
  <si>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</si>
  <si>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</si>
  <si>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</si>
  <si>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</si>
  <si>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</si>
  <si>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</si>
  <si>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</si>
  <si>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</si>
  <si>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</si>
  <si>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</si>
  <si>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</si>
  <si>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</si>
  <si>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</si>
  <si>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</si>
  <si>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</si>
  <si>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</si>
  <si>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</si>
  <si>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</si>
  <si>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</si>
  <si>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</si>
  <si>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</si>
  <si>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</si>
  <si>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</si>
  <si>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</si>
  <si>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</si>
  <si>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</si>
  <si>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</si>
  <si>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</si>
  <si>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</si>
  <si>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</si>
  <si>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</si>
  <si>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</si>
  <si>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</si>
  <si>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</si>
  <si>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</si>
  <si>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</si>
  <si>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</si>
  <si>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</si>
  <si>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</si>
  <si>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</si>
  <si>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</si>
  <si>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</si>
  <si>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</si>
  <si>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</si>
  <si>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</si>
  <si>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</si>
  <si>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</si>
  <si>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</si>
  <si>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</si>
  <si>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</si>
  <si>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</si>
  <si>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</si>
  <si>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</si>
  <si>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</si>
  <si>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</si>
  <si>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</si>
  <si>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</si>
  <si>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</si>
  <si>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</si>
  <si>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</si>
  <si>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</si>
  <si>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</si>
  <si>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</si>
  <si>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</si>
  <si>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</si>
  <si>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</si>
  <si>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</si>
  <si>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</si>
  <si>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</si>
  <si>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</si>
  <si>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</si>
  <si>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</si>
  <si>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</si>
  <si>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</si>
  <si>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</si>
  <si>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</si>
  <si>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</si>
  <si>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</si>
  <si>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</si>
  <si>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</si>
  <si>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</si>
  <si>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</si>
  <si>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</si>
  <si>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</si>
  <si>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</si>
  <si>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</si>
  <si>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</si>
  <si>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</si>
  <si>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</si>
  <si>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</si>
  <si>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</si>
  <si>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</si>
  <si>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</si>
  <si>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</si>
  <si>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</si>
  <si>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</si>
  <si>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</si>
  <si>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</si>
  <si>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</si>
  <si>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</si>
  <si>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</si>
  <si>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</si>
  <si>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</si>
  <si>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</si>
  <si>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</si>
  <si>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</si>
  <si>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</si>
  <si>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</si>
  <si>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</si>
  <si>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</si>
  <si>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</si>
  <si>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</si>
  <si>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</si>
  <si>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</si>
  <si>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</si>
  <si>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</si>
  <si>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</si>
  <si>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</si>
  <si>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</si>
  <si>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</si>
  <si>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</si>
  <si>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</si>
  <si>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</si>
  <si>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</si>
  <si>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</si>
  <si>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</si>
  <si>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</si>
  <si>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</si>
  <si>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</si>
  <si>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</si>
  <si>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</si>
  <si>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</si>
  <si>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</si>
  <si>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</si>
  <si>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</si>
  <si>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</si>
  <si>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</si>
  <si>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</si>
  <si>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</si>
  <si>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</si>
  <si>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</si>
  <si>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</si>
  <si>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</si>
  <si>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</si>
  <si>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</si>
  <si>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</si>
  <si>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</si>
  <si>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</si>
  <si>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</si>
  <si>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</si>
  <si>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</si>
  <si>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</si>
  <si>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</si>
  <si>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</si>
  <si>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</si>
  <si>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</si>
  <si>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</si>
  <si>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</si>
  <si>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</si>
  <si>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</si>
  <si>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</si>
  <si>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</si>
  <si>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</si>
  <si>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</si>
  <si>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</si>
  <si>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</si>
  <si>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</si>
  <si>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</si>
  <si>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</si>
  <si>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</si>
  <si>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</si>
  <si>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</si>
  <si>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</si>
  <si>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</si>
  <si>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</si>
  <si>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</si>
  <si>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</si>
  <si>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</si>
  <si>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</si>
  <si>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</si>
  <si>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</si>
  <si>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</si>
  <si>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</si>
  <si>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</si>
  <si>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</si>
  <si>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</si>
  <si>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</si>
  <si>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</si>
  <si>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</si>
  <si>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</si>
  <si>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</si>
  <si>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</si>
  <si>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</si>
  <si>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</si>
  <si>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</si>
  <si>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</si>
  <si>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</si>
  <si>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</si>
  <si>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</si>
  <si>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</si>
  <si>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</si>
  <si>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</si>
  <si>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</si>
  <si>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</si>
  <si>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</si>
  <si>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</si>
  <si>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</si>
  <si>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</si>
  <si>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</si>
  <si>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</si>
  <si>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</si>
  <si>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</si>
  <si>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</si>
  <si>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</si>
  <si>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</si>
  <si>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</si>
  <si>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</si>
  <si>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</si>
  <si>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</si>
  <si>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</si>
  <si>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</si>
  <si>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</si>
  <si>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</si>
  <si>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</si>
  <si>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</si>
  <si>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</si>
  <si>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</si>
  <si>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</si>
  <si>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</si>
  <si>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</si>
  <si>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</si>
  <si>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</si>
  <si>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</si>
  <si>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</si>
  <si>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</si>
  <si>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</si>
  <si>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</si>
  <si>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</si>
  <si>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</si>
  <si>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</si>
  <si>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</si>
  <si>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</si>
  <si>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</si>
  <si>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</si>
  <si>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</si>
  <si>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</si>
  <si>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</si>
  <si>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</si>
  <si>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</si>
  <si>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</si>
  <si>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</si>
  <si>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</si>
  <si>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</si>
  <si>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</si>
  <si>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</si>
  <si>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</si>
  <si>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</si>
  <si>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</si>
  <si>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</si>
  <si>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</si>
  <si>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</si>
  <si>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</si>
  <si>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</si>
  <si>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</si>
  <si>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</si>
  <si>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</si>
  <si>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</si>
  <si>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</si>
  <si>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</si>
  <si>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</si>
  <si>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</si>
  <si>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</si>
  <si>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</si>
  <si>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</si>
  <si>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</si>
  <si>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</si>
  <si>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</si>
  <si>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</si>
  <si>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</si>
  <si>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</si>
  <si>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</si>
  <si>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</si>
  <si>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</si>
  <si>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</si>
  <si>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</si>
  <si>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</si>
  <si>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</si>
  <si>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</si>
  <si>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</si>
  <si>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</si>
  <si>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</si>
  <si>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</si>
  <si>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</si>
  <si>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</si>
  <si>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</si>
  <si>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</si>
  <si>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</si>
  <si>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</si>
  <si>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</si>
  <si>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</si>
  <si>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</si>
  <si>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</si>
  <si>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</si>
  <si>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</si>
  <si>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</si>
  <si>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</si>
  <si>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</si>
  <si>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</si>
  <si>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</si>
  <si>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</si>
  <si>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</si>
  <si>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</si>
  <si>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</si>
  <si>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</si>
  <si>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</si>
  <si>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</si>
  <si>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</si>
  <si>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</si>
  <si>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</si>
  <si>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</si>
  <si>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</si>
  <si>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</si>
  <si>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</si>
  <si>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</si>
  <si>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</si>
  <si>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</si>
  <si>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</si>
  <si>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</si>
  <si>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</si>
  <si>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</si>
  <si>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</si>
  <si>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</si>
  <si>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</si>
  <si>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</si>
  <si>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</si>
  <si>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</si>
  <si>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</si>
  <si>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</si>
  <si>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</si>
  <si>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</si>
  <si>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</si>
  <si>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</si>
  <si>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</si>
  <si>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</si>
  <si>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</si>
  <si>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</si>
  <si>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</si>
  <si>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</si>
  <si>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</si>
  <si>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</si>
  <si>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</si>
  <si>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</si>
  <si>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</si>
  <si>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</si>
  <si>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</si>
  <si>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</si>
  <si>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</si>
  <si>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</si>
  <si>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</si>
  <si>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</si>
  <si>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</si>
  <si>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</si>
  <si>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</si>
  <si>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</si>
  <si>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</si>
  <si>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</si>
  <si>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</si>
  <si>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</si>
  <si>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</si>
  <si>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</si>
  <si>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</si>
  <si>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</si>
  <si>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</si>
  <si>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</si>
  <si>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</si>
  <si>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</si>
  <si>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</si>
  <si>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</si>
  <si>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</si>
  <si>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</si>
  <si>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</si>
  <si>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</si>
  <si>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</si>
  <si>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</si>
  <si>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</si>
  <si>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</si>
  <si>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</si>
  <si>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</si>
  <si>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</si>
  <si>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</si>
  <si>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</si>
  <si>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</si>
  <si>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</si>
  <si>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</si>
  <si>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</si>
  <si>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</si>
  <si>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</si>
  <si>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</si>
  <si>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</si>
  <si>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</si>
  <si>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</si>
  <si>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</si>
  <si>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</si>
  <si>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</si>
  <si>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</si>
  <si>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</si>
  <si>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</si>
  <si>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</si>
  <si>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</si>
  <si>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</si>
  <si>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</si>
  <si>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</si>
  <si>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</si>
  <si>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</si>
  <si>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</si>
  <si>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</si>
  <si>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</si>
  <si>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</si>
  <si>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</si>
  <si>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</si>
  <si>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</si>
  <si>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</si>
  <si>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</si>
  <si>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</si>
  <si>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</si>
  <si>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</si>
  <si>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</si>
  <si>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</si>
  <si>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</si>
  <si>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</si>
  <si>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</si>
  <si>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</si>
  <si>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</si>
  <si>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</si>
  <si>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</si>
  <si>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</si>
  <si>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</si>
  <si>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</si>
  <si>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</si>
  <si>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</si>
  <si>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</si>
  <si>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</si>
  <si>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</si>
  <si>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</si>
  <si>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</si>
  <si>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</si>
  <si>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</si>
  <si>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</si>
  <si>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</si>
  <si>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</si>
  <si>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</si>
  <si>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</si>
  <si>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</si>
  <si>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</si>
  <si>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</si>
  <si>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</si>
  <si>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</si>
  <si>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</si>
  <si>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</si>
  <si>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</si>
  <si>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</si>
  <si>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</si>
  <si>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</si>
  <si>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</si>
  <si>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</si>
  <si>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</si>
  <si>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</si>
  <si>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</si>
  <si>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</si>
  <si>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</si>
  <si>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</si>
  <si>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</si>
  <si>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</si>
  <si>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</si>
  <si>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</si>
  <si>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</si>
  <si>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</si>
  <si>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</si>
  <si>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</si>
  <si>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</si>
  <si>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</si>
  <si>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</si>
  <si>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</si>
  <si>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</si>
  <si>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</si>
  <si>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</si>
  <si>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</si>
  <si>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</si>
  <si>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</si>
  <si>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</si>
  <si>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</si>
  <si>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</si>
  <si>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</si>
  <si>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</si>
  <si>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</si>
  <si>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</si>
  <si>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</si>
  <si>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</si>
  <si>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</si>
  <si>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</si>
  <si>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</si>
  <si>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</si>
  <si>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</si>
  <si>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</si>
  <si>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</si>
  <si>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</si>
  <si>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</si>
  <si>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</si>
  <si>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</si>
  <si>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</si>
  <si>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</si>
  <si>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</si>
  <si>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</si>
  <si>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</si>
  <si>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</si>
  <si>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</si>
  <si>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</si>
  <si>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</si>
  <si>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</si>
  <si>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</si>
  <si>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</si>
  <si>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</si>
  <si>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</si>
  <si>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</si>
  <si>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</si>
  <si>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</si>
  <si>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</si>
  <si>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</si>
  <si>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</si>
  <si>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</si>
  <si>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</si>
  <si>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</si>
  <si>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</si>
  <si>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</si>
  <si>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</si>
  <si>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</si>
  <si>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</si>
  <si>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</si>
  <si>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</si>
  <si>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</si>
  <si>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</si>
  <si>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</si>
  <si>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</si>
  <si>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</si>
  <si>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</si>
  <si>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</si>
  <si>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</si>
  <si>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</si>
  <si>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</si>
  <si>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</si>
  <si>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</si>
  <si>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</si>
  <si>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</si>
  <si>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</si>
  <si>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</si>
  <si>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</si>
  <si>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</si>
  <si>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</si>
  <si>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</si>
  <si>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</si>
  <si>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</si>
  <si>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</si>
  <si>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</si>
  <si>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</si>
  <si>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</si>
  <si>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</si>
  <si>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</si>
  <si>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</si>
  <si>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</si>
  <si>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</si>
  <si>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</si>
  <si>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</si>
  <si>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</si>
  <si>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</si>
  <si>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</si>
  <si>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</si>
  <si>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</si>
  <si>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</si>
  <si>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</si>
  <si>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</si>
  <si>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</si>
  <si>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</si>
  <si>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</si>
  <si>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</si>
  <si>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</si>
  <si>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</si>
  <si>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</si>
  <si>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</si>
  <si>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</si>
  <si>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</si>
  <si>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</si>
  <si>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</si>
  <si>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</si>
  <si>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</si>
  <si>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</si>
  <si>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</si>
  <si>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</si>
  <si>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</si>
  <si>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</si>
  <si>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</si>
  <si>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</si>
  <si>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</si>
  <si>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</si>
  <si>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</si>
  <si>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</si>
  <si>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</si>
  <si>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</si>
  <si>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</si>
  <si>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</si>
  <si>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</si>
  <si>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</si>
  <si>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</si>
  <si>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</si>
  <si>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</si>
  <si>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</si>
  <si>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</si>
  <si>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</si>
  <si>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</si>
  <si>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</si>
  <si>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</si>
  <si>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</si>
  <si>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</si>
  <si>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</si>
  <si>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</si>
  <si>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</si>
  <si>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</si>
  <si>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</si>
  <si>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</si>
  <si>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</si>
  <si>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</si>
  <si>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</si>
  <si>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</si>
  <si>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</si>
  <si>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</si>
  <si>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</si>
  <si>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</si>
  <si>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</si>
  <si>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</si>
  <si>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</si>
  <si>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</si>
  <si>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</si>
  <si>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</si>
  <si>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</si>
  <si>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</si>
  <si>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</si>
  <si>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</si>
  <si>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</si>
  <si>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</si>
  <si>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</si>
  <si>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</si>
  <si>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</si>
  <si>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</si>
  <si>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</si>
  <si>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</si>
  <si>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</si>
  <si>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</si>
  <si>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</si>
  <si>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</si>
  <si>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</si>
  <si>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</si>
  <si>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</si>
  <si>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</si>
  <si>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</si>
  <si>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</si>
  <si>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</si>
  <si>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</si>
  <si>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</si>
  <si>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</si>
  <si>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</si>
  <si>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</si>
  <si>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</si>
  <si>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</si>
  <si>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</si>
  <si>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</si>
  <si>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</si>
  <si>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</si>
  <si>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</si>
  <si>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</si>
  <si>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</si>
  <si>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</si>
  <si>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</si>
  <si>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</si>
  <si>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</si>
  <si>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</si>
  <si>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</si>
  <si>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</si>
  <si>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</si>
  <si>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</si>
  <si>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</si>
  <si>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</si>
  <si>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</si>
  <si>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</si>
  <si>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</si>
  <si>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</si>
  <si>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</si>
  <si>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</si>
  <si>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</si>
  <si>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</si>
  <si>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</si>
  <si>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</si>
  <si>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</si>
  <si>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</si>
  <si>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</si>
  <si>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</si>
  <si>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</si>
  <si>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</si>
  <si>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</si>
  <si>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</si>
  <si>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</si>
  <si>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</si>
  <si>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</si>
  <si>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</si>
  <si>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</si>
  <si>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</si>
  <si>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</si>
  <si>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</si>
  <si>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</si>
  <si>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</si>
  <si>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</si>
  <si>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</si>
  <si>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</si>
  <si>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</si>
  <si>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</si>
  <si>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</si>
  <si>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</si>
  <si>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</si>
  <si>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</si>
  <si>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</si>
  <si>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</si>
  <si>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</si>
  <si>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</si>
  <si>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</si>
  <si>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</si>
  <si>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</si>
  <si>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</si>
  <si>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</si>
  <si>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</si>
  <si>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</si>
  <si>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</si>
  <si>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</si>
  <si>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</si>
  <si>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</si>
  <si>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</si>
  <si>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</si>
  <si>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</si>
  <si>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</si>
  <si>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</si>
  <si>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</si>
  <si>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</si>
  <si>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</si>
  <si>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</si>
  <si>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</si>
  <si>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</si>
  <si>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</si>
  <si>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</si>
  <si>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</si>
  <si>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</si>
  <si>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</si>
  <si>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</si>
  <si>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</si>
  <si>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</si>
  <si>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</si>
  <si>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</si>
  <si>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</si>
  <si>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</si>
  <si>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</si>
  <si>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</si>
  <si>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</si>
  <si>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</si>
  <si>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</si>
  <si>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</si>
  <si>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</si>
  <si>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</si>
  <si>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</si>
  <si>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</si>
  <si>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</si>
  <si>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</si>
  <si>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</si>
  <si>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</si>
  <si>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</si>
  <si>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</si>
  <si>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</si>
  <si>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</si>
  <si>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</si>
  <si>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</si>
  <si>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</si>
  <si>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</si>
  <si>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</si>
  <si>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</si>
  <si>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</si>
  <si>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</si>
  <si>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</si>
  <si>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</si>
  <si>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</si>
  <si>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</si>
  <si>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</si>
  <si>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</si>
  <si>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</si>
  <si>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</si>
  <si>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</si>
  <si>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</si>
  <si>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</si>
  <si>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</si>
  <si>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</si>
  <si>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</si>
  <si>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</si>
  <si>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</si>
  <si>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</si>
  <si>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</si>
  <si>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</si>
  <si>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</si>
  <si>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</si>
  <si>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</si>
  <si>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</si>
  <si>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</si>
  <si>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</si>
  <si>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</si>
  <si>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</si>
  <si>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</si>
  <si>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</si>
  <si>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</si>
  <si>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</si>
  <si>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</si>
  <si>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</si>
  <si>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</si>
  <si>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</si>
  <si>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</si>
  <si>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</si>
  <si>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</si>
  <si>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</si>
  <si>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</si>
  <si>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</si>
  <si>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</si>
  <si>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</si>
  <si>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</si>
  <si>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</si>
  <si>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</si>
  <si>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</si>
  <si>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</si>
  <si>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</si>
  <si>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</si>
  <si>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</si>
  <si>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</si>
  <si>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</si>
  <si>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</si>
  <si>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</si>
  <si>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</si>
  <si>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</si>
  <si>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</si>
  <si>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</si>
  <si>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</si>
  <si>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</si>
  <si>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</si>
  <si>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</si>
  <si>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</si>
  <si>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</si>
  <si>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</si>
  <si>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</si>
  <si>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</si>
  <si>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</si>
  <si>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</si>
  <si>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</si>
  <si>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</si>
  <si>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</si>
  <si>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</si>
  <si>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</si>
  <si>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</si>
  <si>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</si>
  <si>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</si>
  <si>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</si>
  <si>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</si>
  <si>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</si>
  <si>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</si>
  <si>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</si>
  <si>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</si>
  <si>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</si>
  <si>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</si>
  <si>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</si>
  <si>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</si>
  <si>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</si>
  <si>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</si>
  <si>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</si>
  <si>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</si>
  <si>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</si>
  <si>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</si>
  <si>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</si>
  <si>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</si>
  <si>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</si>
  <si>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</si>
  <si>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</si>
  <si>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</si>
  <si>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</si>
  <si>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</si>
  <si>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</si>
  <si>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</si>
  <si>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</si>
  <si>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</si>
  <si>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</si>
  <si>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</si>
  <si>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</si>
  <si>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</si>
  <si>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</si>
  <si>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</si>
  <si>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</si>
  <si>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</si>
  <si>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</si>
  <si>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</si>
  <si>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</si>
  <si>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</si>
  <si>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</si>
  <si>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</si>
  <si>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</si>
  <si>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</si>
  <si>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</si>
  <si>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</si>
  <si>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</si>
  <si>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</si>
  <si>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</si>
  <si>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</si>
  <si>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</si>
  <si>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</si>
  <si>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</si>
  <si>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</si>
  <si>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</si>
  <si>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</si>
  <si>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</si>
  <si>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</si>
  <si>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</si>
  <si>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</si>
  <si>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</si>
  <si>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</si>
  <si>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</si>
  <si>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</si>
  <si>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</si>
  <si>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</si>
  <si>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</si>
  <si>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</si>
  <si>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</si>
  <si>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</si>
  <si>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</si>
  <si>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</si>
  <si>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</si>
  <si>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</si>
  <si>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</si>
  <si>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</si>
  <si>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</si>
  <si>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</si>
  <si>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</si>
  <si>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</si>
  <si>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</si>
  <si>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</si>
  <si>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</si>
  <si>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</si>
  <si>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</si>
  <si>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</si>
  <si>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</si>
  <si>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</si>
  <si>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</si>
  <si>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</si>
  <si>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</si>
  <si>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</si>
  <si>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</si>
  <si>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</si>
  <si>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</si>
  <si>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</si>
  <si>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</si>
  <si>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</si>
  <si>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</si>
  <si>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</si>
  <si>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</si>
  <si>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</si>
  <si>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</si>
  <si>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</si>
  <si>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</si>
  <si>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</si>
  <si>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</si>
  <si>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</si>
  <si>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</si>
  <si>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</si>
  <si>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</si>
  <si>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</si>
  <si>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</si>
  <si>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</si>
  <si>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</si>
  <si>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</si>
  <si>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</si>
  <si>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</si>
  <si>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</si>
  <si>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</si>
  <si>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</si>
  <si>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</si>
  <si>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</si>
  <si>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</si>
  <si>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</si>
  <si>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</si>
  <si>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</si>
  <si>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</si>
  <si>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</si>
  <si>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</si>
  <si>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</si>
  <si>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</si>
  <si>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</si>
  <si>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</si>
  <si>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</si>
  <si>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</si>
  <si>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</si>
  <si>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</si>
  <si>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</si>
  <si>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</si>
  <si>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</si>
  <si>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</si>
  <si>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</si>
  <si>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</si>
  <si>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</si>
  <si>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</si>
  <si>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</si>
  <si>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</si>
  <si>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</si>
  <si>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</si>
  <si>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</si>
  <si>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</si>
  <si>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</si>
  <si>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</si>
  <si>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</si>
  <si>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</si>
  <si>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</si>
  <si>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</si>
  <si>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</si>
  <si>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</si>
  <si>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</si>
  <si>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</si>
  <si>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</si>
  <si>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</si>
  <si>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</si>
  <si>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</si>
  <si>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</si>
  <si>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</si>
  <si>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</si>
  <si>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</si>
  <si>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</si>
  <si>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</si>
  <si>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</si>
  <si>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</si>
  <si>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</si>
  <si>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</si>
  <si>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</si>
  <si>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</si>
  <si>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</si>
  <si>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</si>
  <si>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</si>
  <si>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</si>
  <si>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</si>
  <si>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</si>
  <si>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</si>
  <si>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</si>
  <si>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</si>
  <si>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</si>
  <si>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</si>
  <si>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</si>
  <si>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</si>
  <si>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</si>
  <si>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</si>
  <si>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</si>
  <si>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</si>
  <si>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</si>
  <si>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</si>
  <si>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</si>
  <si>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</si>
  <si>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</si>
  <si>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</si>
  <si>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</si>
  <si>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</si>
  <si>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</si>
  <si>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</si>
  <si>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</si>
  <si>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</si>
  <si>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</si>
  <si>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</si>
  <si>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</si>
  <si>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</si>
  <si>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</si>
  <si>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</si>
  <si>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</si>
  <si>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</si>
  <si>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</si>
  <si>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</si>
  <si>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</si>
  <si>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</si>
  <si>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</si>
  <si>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</si>
  <si>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</si>
  <si>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</si>
  <si>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</si>
  <si>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</si>
  <si>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</si>
  <si>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</si>
  <si>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</si>
  <si>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</si>
  <si>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</si>
  <si>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</si>
  <si>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</si>
  <si>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</si>
  <si>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</si>
  <si>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</si>
  <si>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</si>
  <si>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</si>
  <si>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</si>
  <si>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</si>
  <si>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</si>
  <si>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</si>
  <si>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</si>
  <si>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</si>
  <si>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</si>
  <si>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</si>
  <si>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</si>
  <si>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</si>
  <si>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</si>
  <si>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</si>
  <si>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</si>
  <si>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</si>
  <si>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</si>
  <si>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</si>
  <si>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</si>
  <si>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</si>
  <si>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</si>
  <si>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</si>
  <si>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</si>
  <si>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</si>
  <si>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</si>
  <si>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</si>
  <si>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</si>
  <si>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</si>
  <si>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</si>
  <si>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</si>
  <si>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</si>
  <si>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</si>
  <si>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</si>
  <si>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</si>
  <si>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</si>
  <si>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</si>
  <si>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</si>
  <si>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</si>
  <si>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</si>
  <si>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</si>
  <si>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</si>
  <si>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</si>
  <si>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</si>
  <si>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</si>
  <si>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</si>
  <si>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</si>
  <si>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</si>
  <si>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</si>
  <si>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</si>
  <si>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</si>
  <si>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</si>
  <si>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</si>
  <si>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</si>
  <si>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</si>
  <si>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</si>
  <si>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</si>
  <si>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</si>
  <si>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</si>
  <si>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</si>
  <si>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</si>
  <si>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</si>
  <si>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</si>
  <si>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</si>
  <si>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</si>
  <si>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</si>
  <si>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</si>
  <si>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</si>
  <si>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</si>
  <si>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</si>
  <si>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</si>
  <si>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</si>
  <si>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</si>
  <si>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</si>
  <si>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</si>
  <si>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</si>
  <si>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</si>
  <si>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</si>
  <si>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</si>
  <si>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</si>
  <si>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</si>
  <si>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</si>
  <si>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</si>
  <si>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</si>
  <si>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</si>
  <si>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</si>
  <si>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</si>
  <si>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</si>
  <si>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</si>
  <si>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</si>
  <si>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</si>
  <si>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</si>
  <si>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</si>
  <si>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</si>
  <si>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</si>
  <si>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</si>
  <si>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</si>
  <si>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</si>
  <si>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</si>
  <si>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</si>
  <si>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</si>
  <si>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</si>
  <si>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</si>
  <si>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</si>
  <si>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</si>
  <si>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</si>
  <si>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</si>
  <si>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</si>
  <si>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</si>
  <si>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</si>
  <si>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</si>
  <si>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</si>
  <si>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</si>
  <si>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</si>
  <si>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</si>
  <si>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</si>
  <si>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</si>
  <si>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</si>
  <si>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</si>
  <si>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</si>
  <si>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</si>
  <si>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</si>
  <si>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</si>
  <si>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</si>
  <si>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</si>
  <si>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</si>
  <si>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</si>
  <si>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</si>
  <si>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</si>
  <si>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</si>
  <si>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</si>
  <si>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</si>
  <si>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</si>
  <si>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</si>
  <si>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</si>
  <si>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</si>
  <si>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</si>
  <si>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</si>
  <si>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</si>
  <si>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</si>
  <si>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</si>
  <si>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</si>
  <si>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</si>
  <si>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</si>
  <si>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</si>
  <si>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</si>
  <si>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</si>
  <si>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</si>
  <si>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</si>
  <si>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</si>
  <si>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</si>
  <si>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</si>
  <si>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</si>
  <si>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</si>
  <si>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</si>
  <si>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</si>
  <si>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</si>
  <si>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</si>
  <si>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</si>
  <si>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</si>
  <si>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</si>
  <si>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</si>
  <si>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</si>
  <si>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</si>
  <si>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</si>
  <si>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</si>
  <si>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</si>
  <si>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</si>
  <si>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</si>
  <si>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</si>
  <si>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</si>
  <si>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</si>
  <si>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</si>
  <si>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</si>
  <si>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</si>
  <si>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</si>
  <si>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</si>
  <si>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</si>
  <si>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</si>
  <si>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</si>
  <si>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</si>
  <si>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</si>
  <si>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</si>
  <si>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</si>
  <si>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</si>
  <si>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</si>
  <si>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</si>
  <si>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</si>
  <si>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</si>
  <si>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</si>
  <si>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</si>
  <si>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</si>
  <si>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</si>
  <si>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</si>
  <si>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</si>
  <si>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</si>
  <si>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</si>
  <si>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</si>
  <si>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</si>
  <si>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</si>
  <si>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</si>
  <si>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</si>
  <si>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</si>
  <si>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</si>
  <si>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</si>
  <si>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</si>
  <si>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</si>
  <si>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</si>
  <si>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</si>
  <si>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</si>
  <si>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</si>
  <si>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</si>
  <si>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</si>
  <si>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</si>
  <si>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</si>
  <si>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</si>
  <si>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</si>
  <si>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</si>
  <si>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</si>
  <si>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</si>
  <si>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</si>
  <si>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</si>
  <si>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</si>
  <si>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</si>
  <si>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</si>
  <si>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</si>
  <si>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</si>
  <si>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</si>
  <si>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</si>
  <si>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</si>
  <si>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</si>
  <si>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</si>
  <si>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</si>
  <si>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</si>
  <si>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</si>
  <si>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</si>
  <si>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</si>
  <si>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</si>
  <si>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</si>
  <si>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</si>
  <si>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</si>
  <si>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</si>
  <si>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</si>
  <si>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</si>
  <si>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</si>
  <si>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</si>
  <si>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</si>
  <si>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</si>
  <si>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</si>
  <si>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</si>
  <si>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</si>
  <si>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</si>
  <si>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</si>
  <si>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</si>
  <si>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</si>
  <si>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</si>
  <si>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</si>
  <si>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</si>
  <si>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</si>
  <si>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</si>
  <si>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</si>
  <si>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</si>
  <si>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</si>
  <si>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</si>
  <si>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</si>
  <si>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</si>
  <si>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</si>
  <si>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</si>
  <si>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</si>
  <si>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</si>
  <si>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</si>
  <si>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</si>
  <si>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</si>
  <si>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</si>
  <si>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</si>
  <si>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</si>
  <si>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</si>
  <si>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</si>
  <si>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</si>
  <si>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</si>
  <si>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</si>
  <si>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</si>
  <si>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</si>
  <si>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</si>
  <si>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</si>
  <si>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</si>
  <si>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</si>
  <si>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</si>
  <si>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</si>
  <si>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</si>
  <si>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</si>
  <si>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</si>
  <si>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</si>
  <si>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</si>
  <si>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</si>
  <si>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</si>
  <si>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</si>
  <si>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</si>
  <si>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</si>
  <si>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</si>
  <si>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</si>
  <si>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</si>
  <si>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</si>
  <si>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</si>
  <si>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</si>
  <si>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</si>
  <si>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</si>
  <si>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</si>
  <si>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</si>
  <si>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</si>
  <si>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</si>
  <si>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</si>
  <si>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</si>
  <si>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</si>
  <si>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</si>
  <si>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</si>
  <si>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</si>
  <si>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</si>
  <si>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</si>
  <si>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</si>
  <si>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</si>
  <si>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</si>
  <si>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</si>
  <si>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</si>
  <si>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</si>
  <si>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</si>
  <si>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</si>
  <si>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</si>
  <si>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</si>
  <si>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</si>
  <si>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</si>
  <si>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</si>
  <si>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</si>
  <si>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</si>
  <si>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</si>
  <si>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</si>
  <si>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</si>
  <si>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</si>
  <si>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</si>
  <si>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</si>
  <si>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</si>
  <si>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</si>
  <si>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</si>
  <si>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</si>
  <si>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</si>
  <si>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</si>
  <si>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</si>
  <si>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</si>
  <si>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</si>
  <si>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</si>
  <si>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</si>
  <si>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</si>
  <si>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</si>
  <si>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</si>
  <si>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</si>
  <si>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</si>
  <si>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</si>
  <si>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</si>
  <si>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</si>
  <si>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</si>
  <si>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</si>
  <si>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</si>
  <si>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</si>
  <si>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</si>
  <si>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</si>
  <si>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</si>
  <si>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</si>
  <si>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</si>
  <si>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</si>
  <si>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</si>
  <si>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</si>
  <si>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</si>
  <si>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</si>
  <si>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</si>
  <si>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</si>
  <si>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</si>
  <si>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</si>
  <si>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</si>
  <si>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</si>
  <si>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</si>
  <si>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</si>
  <si>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</si>
  <si>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</si>
  <si>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</si>
  <si>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</si>
  <si>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</si>
  <si>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</si>
  <si>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</si>
  <si>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</si>
  <si>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</si>
  <si>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</si>
  <si>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</si>
  <si>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</si>
  <si>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</si>
  <si>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</si>
  <si>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</si>
  <si>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</si>
  <si>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</si>
  <si>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</si>
  <si>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</si>
  <si>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</si>
  <si>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</si>
  <si>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</si>
  <si>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</si>
  <si>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</si>
  <si>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</si>
  <si>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</si>
  <si>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</si>
  <si>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</si>
  <si>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</si>
  <si>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</si>
  <si>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</si>
  <si>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</si>
  <si>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</si>
  <si>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</si>
  <si>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</si>
  <si>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</si>
  <si>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</si>
  <si>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</si>
  <si>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</si>
  <si>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</si>
  <si>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</si>
  <si>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</si>
  <si>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</si>
  <si>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</si>
  <si>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</si>
  <si>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</si>
  <si>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</si>
  <si>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</si>
  <si>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</si>
  <si>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</si>
  <si>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</si>
  <si>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</si>
  <si>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</si>
  <si>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</si>
  <si>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</si>
  <si>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</si>
  <si>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</si>
  <si>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</si>
  <si>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</si>
  <si>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</si>
  <si>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</si>
  <si>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</si>
  <si>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</si>
  <si>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</si>
  <si>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</si>
  <si>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</si>
  <si>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</si>
  <si>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</si>
  <si>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</si>
  <si>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</si>
  <si>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</si>
  <si>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</si>
  <si>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</si>
  <si>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</si>
  <si>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</si>
  <si>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</si>
  <si>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</si>
  <si>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</si>
  <si>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</si>
  <si>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</si>
  <si>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</si>
  <si>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</si>
  <si>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</si>
  <si>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</si>
  <si>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</si>
  <si>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</si>
  <si>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</si>
  <si>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</si>
  <si>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</si>
  <si>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</si>
  <si>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</si>
  <si>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</si>
  <si>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</si>
  <si>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</si>
  <si>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</si>
  <si>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</si>
  <si>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</si>
  <si>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</si>
  <si>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</si>
  <si>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</si>
  <si>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</si>
  <si>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</si>
  <si>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</si>
  <si>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</si>
  <si>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</si>
  <si>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</si>
  <si>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</si>
  <si>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</si>
  <si>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</si>
  <si>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</si>
  <si>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</si>
  <si>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</si>
  <si>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</si>
  <si>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</si>
  <si>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</si>
  <si>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</si>
  <si>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</si>
  <si>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</si>
  <si>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</si>
  <si>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</si>
  <si>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</si>
  <si>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</si>
  <si>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</si>
  <si>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</si>
  <si>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</si>
  <si>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</si>
  <si>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</si>
  <si>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</si>
  <si>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</si>
  <si>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</si>
  <si>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</si>
  <si>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</si>
  <si>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</si>
  <si>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</si>
  <si>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</si>
  <si>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</si>
  <si>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</si>
  <si>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</si>
  <si>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</si>
  <si>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</si>
  <si>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</si>
  <si>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</si>
  <si>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</si>
  <si>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</si>
  <si>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</si>
  <si>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</si>
  <si>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</si>
  <si>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</si>
  <si>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</si>
  <si>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</si>
  <si>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</si>
  <si>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</si>
  <si>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</si>
  <si>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</si>
  <si>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</si>
  <si>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</si>
  <si>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</si>
  <si>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</si>
  <si>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</si>
  <si>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</si>
  <si>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</si>
  <si>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</si>
  <si>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</si>
  <si>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</si>
  <si>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</si>
  <si>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</si>
  <si>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</si>
  <si>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</si>
  <si>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</si>
  <si>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</si>
  <si>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</si>
  <si>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</si>
  <si>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</si>
  <si>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</si>
  <si>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</si>
  <si>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</si>
  <si>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</si>
  <si>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</si>
  <si>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</si>
  <si>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</si>
  <si>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</si>
  <si>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</si>
  <si>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</si>
  <si>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</si>
  <si>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</si>
  <si>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</si>
  <si>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</si>
  <si>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</si>
  <si>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</si>
  <si>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</si>
  <si>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</si>
  <si>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</si>
  <si>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</si>
  <si>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</si>
  <si>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</si>
  <si>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</si>
  <si>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</si>
  <si>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</si>
  <si>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</si>
  <si>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</si>
  <si>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</si>
  <si>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</si>
  <si>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</si>
  <si>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</si>
  <si>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</si>
  <si>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</si>
  <si>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</si>
  <si>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</si>
  <si>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</si>
  <si>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</si>
  <si>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</si>
  <si>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</si>
  <si>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</si>
  <si>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</si>
  <si>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</si>
  <si>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</si>
  <si>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</si>
  <si>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</si>
  <si>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</si>
  <si>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</si>
  <si>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</si>
  <si>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</si>
  <si>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</si>
  <si>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</si>
  <si>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</si>
  <si>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</si>
  <si>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</si>
  <si>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</si>
  <si>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</si>
  <si>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</si>
  <si>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</si>
  <si>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</si>
  <si>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</si>
  <si>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</si>
  <si>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</si>
  <si>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</si>
  <si>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</si>
  <si>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</si>
  <si>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</si>
  <si>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</si>
  <si>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</si>
  <si>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</si>
  <si>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</si>
  <si>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</si>
  <si>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</si>
  <si>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</si>
  <si>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</si>
  <si>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</si>
  <si>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</si>
  <si>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</si>
  <si>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</si>
  <si>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</si>
  <si>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</si>
  <si>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</si>
  <si>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</si>
  <si>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</si>
  <si>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</si>
  <si>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</si>
  <si>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</si>
  <si>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</si>
  <si>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</si>
  <si>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</si>
  <si>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</si>
  <si>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</si>
  <si>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</si>
  <si>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</si>
  <si>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</si>
  <si>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</si>
  <si>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</si>
  <si>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</si>
  <si>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</si>
  <si>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</si>
  <si>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</si>
  <si>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</si>
  <si>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</si>
  <si>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</si>
  <si>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</si>
  <si>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</si>
  <si>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</si>
  <si>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</si>
  <si>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</si>
  <si>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</si>
  <si>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</si>
  <si>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</si>
  <si>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</si>
  <si>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</si>
  <si>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</si>
  <si>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</si>
  <si>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</si>
  <si>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</si>
  <si>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</si>
  <si>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</si>
  <si>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</si>
  <si>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</si>
  <si>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</si>
  <si>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</si>
  <si>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</si>
  <si>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</si>
  <si>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</si>
  <si>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</si>
  <si>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</si>
  <si>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</si>
  <si>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</si>
  <si>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</si>
  <si>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</si>
  <si>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</si>
  <si>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</si>
  <si>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</si>
  <si>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</si>
  <si>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</si>
  <si>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</si>
  <si>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</si>
  <si>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</si>
  <si>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</si>
  <si>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</si>
  <si>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</si>
  <si>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</si>
  <si>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</si>
  <si>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</si>
  <si>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</si>
  <si>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</si>
  <si>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</si>
  <si>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</si>
  <si>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</si>
  <si>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</si>
  <si>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</si>
  <si>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</si>
  <si>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</si>
  <si>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</si>
  <si>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</si>
  <si>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</si>
  <si>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</si>
  <si>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</si>
  <si>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</si>
  <si>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</si>
  <si>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</si>
  <si>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</si>
  <si>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</si>
  <si>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</si>
  <si>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</si>
  <si>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</si>
  <si>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</si>
  <si>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</si>
  <si>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</si>
  <si>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</si>
  <si>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</si>
  <si>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</si>
  <si>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</si>
  <si>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</si>
  <si>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</si>
  <si>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</si>
  <si>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</si>
  <si>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</si>
  <si>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</si>
  <si>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</si>
  <si>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</si>
  <si>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</si>
  <si>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</si>
  <si>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</si>
  <si>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</si>
  <si>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</si>
  <si>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</si>
  <si>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</si>
  <si>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</si>
  <si>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</si>
  <si>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</si>
  <si>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</si>
  <si>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</si>
  <si>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</si>
  <si>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</si>
  <si>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</si>
  <si>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</si>
  <si>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</si>
  <si>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</si>
  <si>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</si>
  <si>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</si>
  <si>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</si>
  <si>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</si>
  <si>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</si>
  <si>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</si>
  <si>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</si>
  <si>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</si>
  <si>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</si>
  <si>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</si>
  <si>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</si>
  <si>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</si>
  <si>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</si>
  <si>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</si>
  <si>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</si>
  <si>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</si>
  <si>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</si>
  <si>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</si>
  <si>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</si>
  <si>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</si>
  <si>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</si>
  <si>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</si>
  <si>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</si>
  <si>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</si>
  <si>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</si>
  <si>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</si>
  <si>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</si>
  <si>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</si>
  <si>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</si>
  <si>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</si>
  <si>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</si>
  <si>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</si>
  <si>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</si>
  <si>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</si>
  <si>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</si>
  <si>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</si>
  <si>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</si>
  <si>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</si>
  <si>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</si>
  <si>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</si>
  <si>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</si>
  <si>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</si>
  <si>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</si>
  <si>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</si>
  <si>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</si>
  <si>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</si>
  <si>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</si>
  <si>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</si>
  <si>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</si>
  <si>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</si>
  <si>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</si>
  <si>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</si>
  <si>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</si>
  <si>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</si>
  <si>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</si>
  <si>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</si>
  <si>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</si>
  <si>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</si>
  <si>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</si>
  <si>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</si>
  <si>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</si>
  <si>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</si>
  <si>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</si>
  <si>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</si>
  <si>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</si>
  <si>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</si>
  <si>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</si>
  <si>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</si>
  <si>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</si>
  <si>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</si>
  <si>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</si>
  <si>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</si>
  <si>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</si>
  <si>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</si>
  <si>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</si>
  <si>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</si>
  <si>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</si>
  <si>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</si>
  <si>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</si>
  <si>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</si>
  <si>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</si>
  <si>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</si>
  <si>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</si>
  <si>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</si>
  <si>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</si>
  <si>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</si>
  <si>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</si>
  <si>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</si>
  <si>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</si>
  <si>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</si>
  <si>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</si>
  <si>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</si>
  <si>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</si>
  <si>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</si>
  <si>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</si>
  <si>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</si>
  <si>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</si>
  <si>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</si>
  <si>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</si>
  <si>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</si>
  <si>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</si>
  <si>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</si>
  <si>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</si>
  <si>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</si>
  <si>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</si>
  <si>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</si>
  <si>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</si>
  <si>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</si>
  <si>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</si>
  <si>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</si>
  <si>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</si>
  <si>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</si>
  <si>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</si>
  <si>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</si>
  <si>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</si>
  <si>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</si>
  <si>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</si>
  <si>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</si>
  <si>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</si>
  <si>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</si>
  <si>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</si>
  <si>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</si>
  <si>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</si>
  <si>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</si>
  <si>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</si>
  <si>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</si>
  <si>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</si>
  <si>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</si>
  <si>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</si>
  <si>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</si>
  <si>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</si>
  <si>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</si>
  <si>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</si>
  <si>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</si>
  <si>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</si>
  <si>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</si>
  <si>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</si>
  <si>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</si>
  <si>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</si>
  <si>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</si>
  <si>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</si>
  <si>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</si>
  <si>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</si>
  <si>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</si>
  <si>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</si>
  <si>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</si>
  <si>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</si>
  <si>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</si>
  <si>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</si>
  <si>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</si>
  <si>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</si>
  <si>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</si>
  <si>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</si>
  <si>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</si>
  <si>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</si>
  <si>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</si>
  <si>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</si>
  <si>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</si>
  <si>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</si>
  <si>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</si>
  <si>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</si>
  <si>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</si>
  <si>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</si>
  <si>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</si>
  <si>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</si>
  <si>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</si>
  <si>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</si>
  <si>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</si>
  <si>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</si>
  <si>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</si>
  <si>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</si>
  <si>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</si>
  <si>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</si>
  <si>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</si>
  <si>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</si>
  <si>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</si>
  <si>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</si>
  <si>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</si>
  <si>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</si>
  <si>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</si>
  <si>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</si>
  <si>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</si>
  <si>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</si>
  <si>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</si>
  <si>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</si>
  <si>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</si>
  <si>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</si>
  <si>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</si>
  <si>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</si>
  <si>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</si>
  <si>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</si>
  <si>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</si>
  <si>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</si>
  <si>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</si>
  <si>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</si>
  <si>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</si>
  <si>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</si>
  <si>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</si>
  <si>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</si>
  <si>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</si>
  <si>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</si>
  <si>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</si>
  <si>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</si>
  <si>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</si>
  <si>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</si>
  <si>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</si>
  <si>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</si>
  <si>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</si>
  <si>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</si>
  <si>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</si>
  <si>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</si>
  <si>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</si>
  <si>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</si>
  <si>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</si>
  <si>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</si>
  <si>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</si>
  <si>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</si>
  <si>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</si>
  <si>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</si>
  <si>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</si>
  <si>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</si>
  <si>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</si>
  <si>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</si>
  <si>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</si>
  <si>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</si>
  <si>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</si>
  <si>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</si>
  <si>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</si>
  <si>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</si>
  <si>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</si>
  <si>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</si>
  <si>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</si>
  <si>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</si>
  <si>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</si>
  <si>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</si>
  <si>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</si>
  <si>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</si>
  <si>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</si>
  <si>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</si>
  <si>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</si>
  <si>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</si>
  <si>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</si>
  <si>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</si>
  <si>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</si>
  <si>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</si>
  <si>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</si>
  <si>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</si>
  <si>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</si>
  <si>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</si>
  <si>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</si>
  <si>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</si>
  <si>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</si>
  <si>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</si>
  <si>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</si>
  <si>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</si>
  <si>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</si>
  <si>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</si>
  <si>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</si>
  <si>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</si>
  <si>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</si>
  <si>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</si>
  <si>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</si>
  <si>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</si>
  <si>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</si>
  <si>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</si>
  <si>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</si>
  <si>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</si>
  <si>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</si>
  <si>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</si>
  <si>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</si>
  <si>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</si>
  <si>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</si>
  <si>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</si>
  <si>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</si>
  <si>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</si>
  <si>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</si>
  <si>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</si>
  <si>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</si>
  <si>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</si>
  <si>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</si>
  <si>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</si>
  <si>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</si>
  <si>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</si>
  <si>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</si>
  <si>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</si>
  <si>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</si>
  <si>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</si>
  <si>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</si>
  <si>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</si>
  <si>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</si>
  <si>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</si>
  <si>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</si>
  <si>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</si>
  <si>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</si>
  <si>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</si>
  <si>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</si>
  <si>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</si>
  <si>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</si>
  <si>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</si>
  <si>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</si>
  <si>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</si>
  <si>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</si>
  <si>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</si>
  <si>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</si>
  <si>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</si>
  <si>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</si>
  <si>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</si>
  <si>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</si>
  <si>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</si>
  <si>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</si>
  <si>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</si>
  <si>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</si>
  <si>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</si>
  <si>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</si>
  <si>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</si>
  <si>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</si>
  <si>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</si>
  <si>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</si>
  <si>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</si>
  <si>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</si>
  <si>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</si>
  <si>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</si>
  <si>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</si>
  <si>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</si>
  <si>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</si>
  <si>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</si>
  <si>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</si>
  <si>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</si>
  <si>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</si>
  <si>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</si>
  <si>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</si>
  <si>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</si>
  <si>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</si>
  <si>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</si>
  <si>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</si>
  <si>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</si>
  <si>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</si>
  <si>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</si>
  <si>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</si>
  <si>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</si>
  <si>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</si>
  <si>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</si>
  <si>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</si>
  <si>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</si>
  <si>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</si>
  <si>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</si>
  <si>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</si>
  <si>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</si>
  <si>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</si>
  <si>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</si>
  <si>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</si>
  <si>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</si>
  <si>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</si>
  <si>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</si>
  <si>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</si>
  <si>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</si>
  <si>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</si>
  <si>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</si>
  <si>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</si>
  <si>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</si>
  <si>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</si>
  <si>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</si>
  <si>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</si>
  <si>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</si>
  <si>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</si>
  <si>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</si>
  <si>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</si>
  <si>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</si>
  <si>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</si>
  <si>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</si>
  <si>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</si>
  <si>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</si>
  <si>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</si>
  <si>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</si>
  <si>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</si>
  <si>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</si>
  <si>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</si>
  <si>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</si>
  <si>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</si>
  <si>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</si>
  <si>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</si>
  <si>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</si>
  <si>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</si>
  <si>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</si>
  <si>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</si>
  <si>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</si>
  <si>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</si>
  <si>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</si>
  <si>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</si>
  <si>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</si>
  <si>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</si>
  <si>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</si>
  <si>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</si>
  <si>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</si>
  <si>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</si>
  <si>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</si>
  <si>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</si>
  <si>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</si>
  <si>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</si>
  <si>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</si>
  <si>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</si>
  <si>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</si>
  <si>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</si>
  <si>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</si>
  <si>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</si>
  <si>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</si>
  <si>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</si>
  <si>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</si>
  <si>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</si>
  <si>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</si>
  <si>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</si>
  <si>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</si>
  <si>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</si>
  <si>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</si>
  <si>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</si>
  <si>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</si>
  <si>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</si>
  <si>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</si>
  <si>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</si>
  <si>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</si>
  <si>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</si>
  <si>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</si>
  <si>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</si>
  <si>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</si>
  <si>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</si>
  <si>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</si>
  <si>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</si>
  <si>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</si>
  <si>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</si>
  <si>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</si>
  <si>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</si>
  <si>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</si>
  <si>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</si>
  <si>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</si>
  <si>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</si>
  <si>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</si>
  <si>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</si>
  <si>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</si>
  <si>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</si>
  <si>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</si>
  <si>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</si>
  <si>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</si>
  <si>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</si>
  <si>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</si>
  <si>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</si>
  <si>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</si>
  <si>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</si>
  <si>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</si>
  <si>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</si>
  <si>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</si>
  <si>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</si>
  <si>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</si>
  <si>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</si>
  <si>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</si>
  <si>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</si>
  <si>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</si>
  <si>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</si>
  <si>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</si>
  <si>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</si>
  <si>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</si>
  <si>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</si>
  <si>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</si>
  <si>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</si>
  <si>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</si>
  <si>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</si>
  <si>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</si>
  <si>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</si>
  <si>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</si>
  <si>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</si>
  <si>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</si>
  <si>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</si>
  <si>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</si>
  <si>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</si>
  <si>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</si>
  <si>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</si>
  <si>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</si>
  <si>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</si>
  <si>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</si>
  <si>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</si>
  <si>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</si>
  <si>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</si>
  <si>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</si>
  <si>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</si>
  <si>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</si>
  <si>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</si>
  <si>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</si>
  <si>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</si>
  <si>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</si>
  <si>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</si>
  <si>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</si>
  <si>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</si>
  <si>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</si>
  <si>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</si>
  <si>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</si>
  <si>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</si>
  <si>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</si>
  <si>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</si>
  <si>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</si>
  <si>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</si>
  <si>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</si>
  <si>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</si>
  <si>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</si>
  <si>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</si>
  <si>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</si>
  <si>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</si>
  <si>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</si>
  <si>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</si>
  <si>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</si>
  <si>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</si>
  <si>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</si>
  <si>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</si>
  <si>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</si>
  <si>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</si>
  <si>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</si>
  <si>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</si>
  <si>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</si>
  <si>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</si>
  <si>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</si>
  <si>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</si>
  <si>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</si>
  <si>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</si>
  <si>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</si>
  <si>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</si>
  <si>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</si>
  <si>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</si>
  <si>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</si>
  <si>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</si>
  <si>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</si>
  <si>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</si>
  <si>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</si>
  <si>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</si>
  <si>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</si>
  <si>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</si>
  <si>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</si>
  <si>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</si>
  <si>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</si>
  <si>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</si>
  <si>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</si>
  <si>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</si>
  <si>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</si>
  <si>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</si>
  <si>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</si>
  <si>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</si>
  <si>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</si>
  <si>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</si>
  <si>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</si>
  <si>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</si>
  <si>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</si>
  <si>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</si>
  <si>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</si>
  <si>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</si>
  <si>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</si>
  <si>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</si>
  <si>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</si>
  <si>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</si>
  <si>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</si>
  <si>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</si>
  <si>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</si>
  <si>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</si>
  <si>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</si>
  <si>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</si>
  <si>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</si>
  <si>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</si>
  <si>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</si>
  <si>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</si>
  <si>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</si>
  <si>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</si>
  <si>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</si>
  <si>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</si>
  <si>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</si>
  <si>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</si>
  <si>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</si>
  <si>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</si>
  <si>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</si>
  <si>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</si>
  <si>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</si>
  <si>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</si>
  <si>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</si>
  <si>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</si>
  <si>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</si>
  <si>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</si>
  <si>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</si>
  <si>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</si>
  <si>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</si>
  <si>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</si>
  <si>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</si>
  <si>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</si>
  <si>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</si>
  <si>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</si>
  <si>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</si>
  <si>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</si>
  <si>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</si>
  <si>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</si>
  <si>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</si>
  <si>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</si>
  <si>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</si>
  <si>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</si>
  <si>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</si>
  <si>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</si>
  <si>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</si>
  <si>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</si>
  <si>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</si>
  <si>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</si>
  <si>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</si>
  <si>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</si>
  <si>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</si>
  <si>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</si>
  <si>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</si>
  <si>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</si>
  <si>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</si>
  <si>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</si>
  <si>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</si>
  <si>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</si>
  <si>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</si>
  <si>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</si>
  <si>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</si>
  <si>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</si>
  <si>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</si>
  <si>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</si>
  <si>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</si>
  <si>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</si>
  <si>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</si>
  <si>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</si>
  <si>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</si>
  <si>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</si>
  <si>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</si>
  <si>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</si>
  <si>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</si>
  <si>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</si>
  <si>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</si>
  <si>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</si>
  <si>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</si>
  <si>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</si>
  <si>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</si>
  <si>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</si>
  <si>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</si>
  <si>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</si>
  <si>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</si>
  <si>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</si>
  <si>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</si>
  <si>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</si>
  <si>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</si>
  <si>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</si>
  <si>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</si>
  <si>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</si>
  <si>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</si>
  <si>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</si>
  <si>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</si>
  <si>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</si>
  <si>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</si>
  <si>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</si>
  <si>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</si>
  <si>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</si>
  <si>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</si>
  <si>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</si>
  <si>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</si>
  <si>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</si>
  <si>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</si>
  <si>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</si>
  <si>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</si>
  <si>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</si>
  <si>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</si>
  <si>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</si>
  <si>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</si>
  <si>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</si>
  <si>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</si>
  <si>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</si>
  <si>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</si>
  <si>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</si>
  <si>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</si>
  <si>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</si>
  <si>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</si>
  <si>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</si>
  <si>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</si>
  <si>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</si>
  <si>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</si>
  <si>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</si>
  <si>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</si>
  <si>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</si>
  <si>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</si>
  <si>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</si>
  <si>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</si>
  <si>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</si>
  <si>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</si>
  <si>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</si>
  <si>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</si>
  <si>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</si>
  <si>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</si>
  <si>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</si>
  <si>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</si>
  <si>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</si>
  <si>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</si>
  <si>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</si>
  <si>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</si>
  <si>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</si>
  <si>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</si>
  <si>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</si>
  <si>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</si>
  <si>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</si>
  <si>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</si>
  <si>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</si>
  <si>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</si>
  <si>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</si>
  <si>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</si>
  <si>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</si>
  <si>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</si>
  <si>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</si>
  <si>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</si>
  <si>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</si>
  <si>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</si>
  <si>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</si>
  <si>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</si>
  <si>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</si>
  <si>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</si>
  <si>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</si>
  <si>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</si>
  <si>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</si>
  <si>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</si>
  <si>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</si>
  <si>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</si>
  <si>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</si>
  <si>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</si>
  <si>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</si>
  <si>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</si>
  <si>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</si>
  <si>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</si>
  <si>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</si>
  <si>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</si>
  <si>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</si>
  <si>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</si>
  <si>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</si>
  <si>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</si>
  <si>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</si>
  <si>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</si>
  <si>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</si>
  <si>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</si>
  <si>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</si>
  <si>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</si>
  <si>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</si>
  <si>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</si>
  <si>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</si>
  <si>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</si>
  <si>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</si>
  <si>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</si>
  <si>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</si>
  <si>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</si>
  <si>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</si>
  <si>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</si>
  <si>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</si>
  <si>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</si>
  <si>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</si>
  <si>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</si>
  <si>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</si>
  <si>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</si>
  <si>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</si>
  <si>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</si>
  <si>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</si>
  <si>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</si>
  <si>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</si>
  <si>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</si>
  <si>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</si>
  <si>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</si>
  <si>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</si>
  <si>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</si>
  <si>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</si>
  <si>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</si>
  <si>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</si>
  <si>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</si>
  <si>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</si>
  <si>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</si>
  <si>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</si>
  <si>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</si>
  <si>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</si>
  <si>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</si>
  <si>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</si>
  <si>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</si>
  <si>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</si>
  <si>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</si>
  <si>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</si>
  <si>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</si>
  <si>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</si>
  <si>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</si>
  <si>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</si>
  <si>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</si>
  <si>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</si>
  <si>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</si>
  <si>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</si>
  <si>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</si>
  <si>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</si>
  <si>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</si>
  <si>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</si>
  <si>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</si>
  <si>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</si>
  <si>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</si>
  <si>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</si>
  <si>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</si>
  <si>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</si>
  <si>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</si>
  <si>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</si>
  <si>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</si>
  <si>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</si>
  <si>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</si>
  <si>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</si>
  <si>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</si>
  <si>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</si>
  <si>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</si>
  <si>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</si>
  <si>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</si>
  <si>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</si>
  <si>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</si>
  <si>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</si>
  <si>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</si>
  <si>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</si>
  <si>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</si>
  <si>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</si>
  <si>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</si>
  <si>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</si>
  <si>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</si>
  <si>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</si>
  <si>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</si>
  <si>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</si>
  <si>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</si>
  <si>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</si>
  <si>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</si>
  <si>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</si>
  <si>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</si>
  <si>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</si>
  <si>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</si>
  <si>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</si>
  <si>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</si>
  <si>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</si>
  <si>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</si>
  <si>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</si>
  <si>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</si>
  <si>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</si>
  <si>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</si>
  <si>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</si>
  <si>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</si>
  <si>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</si>
  <si>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</si>
  <si>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</si>
  <si>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</si>
  <si>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</si>
  <si>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</si>
  <si>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</si>
  <si>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</si>
  <si>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</si>
  <si>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</si>
  <si>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</si>
  <si>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</si>
  <si>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</si>
  <si>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</si>
  <si>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</si>
  <si>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</si>
  <si>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</si>
  <si>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</si>
  <si>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</si>
  <si>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</si>
  <si>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</si>
  <si>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</si>
  <si>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</si>
  <si>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</si>
  <si>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</si>
  <si>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</si>
  <si>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</si>
  <si>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</si>
  <si>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</si>
  <si>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</si>
  <si>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</si>
  <si>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</si>
  <si>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</si>
  <si>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</si>
  <si>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</si>
  <si>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</si>
  <si>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</si>
  <si>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</si>
  <si>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</si>
  <si>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</si>
  <si>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</si>
  <si>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</si>
  <si>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</si>
  <si>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</si>
  <si>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</si>
  <si>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</si>
  <si>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</si>
  <si>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</si>
  <si>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</si>
  <si>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</si>
  <si>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</si>
  <si>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</si>
  <si>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</si>
  <si>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</si>
  <si>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</si>
  <si>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</si>
  <si>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</si>
  <si>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</si>
  <si>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</si>
  <si>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</si>
  <si>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</si>
  <si>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</si>
  <si>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</si>
  <si>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</si>
  <si>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</si>
  <si>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</si>
  <si>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</si>
  <si>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</si>
  <si>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</si>
  <si>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</si>
  <si>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</si>
  <si>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</si>
  <si>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</si>
  <si>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</si>
  <si>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</si>
  <si>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</si>
  <si>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</si>
  <si>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</si>
  <si>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</si>
  <si>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</si>
  <si>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</si>
  <si>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</si>
  <si>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</si>
  <si>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</si>
  <si>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</si>
  <si>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</si>
  <si>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</si>
  <si>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</si>
  <si>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</si>
  <si>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</si>
  <si>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</si>
  <si>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</si>
  <si>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</si>
  <si>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</si>
  <si>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</si>
  <si>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</si>
  <si>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</si>
  <si>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</si>
  <si>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</si>
  <si>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</si>
  <si>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</si>
  <si>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</si>
  <si>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</si>
  <si>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</si>
  <si>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</si>
  <si>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</si>
  <si>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</si>
  <si>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</si>
  <si>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</si>
  <si>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</si>
  <si>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</si>
  <si>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</si>
  <si>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</si>
  <si>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</si>
  <si>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</si>
  <si>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</si>
  <si>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</si>
  <si>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</si>
  <si>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</si>
  <si>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</si>
  <si>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</si>
  <si>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</si>
  <si>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</si>
  <si>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</si>
  <si>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</si>
  <si>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</si>
  <si>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</si>
  <si>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</si>
  <si>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</si>
  <si>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</si>
  <si>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</si>
  <si>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</si>
  <si>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</si>
  <si>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</si>
  <si>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</si>
  <si>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</si>
  <si>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</si>
  <si>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</si>
  <si>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</si>
  <si>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</si>
  <si>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</si>
  <si>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</si>
  <si>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</si>
  <si>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</si>
  <si>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</si>
  <si>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</si>
  <si>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</si>
  <si>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</si>
  <si>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</si>
  <si>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</si>
  <si>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</si>
  <si>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</si>
  <si>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</si>
  <si>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</si>
  <si>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</si>
  <si>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</si>
  <si>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</si>
  <si>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</si>
  <si>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</si>
  <si>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</si>
  <si>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</si>
  <si>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</si>
  <si>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</si>
  <si>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</si>
  <si>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</si>
  <si>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</si>
  <si>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</si>
  <si>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</si>
  <si>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</si>
  <si>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</si>
  <si>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</si>
  <si>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</si>
  <si>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</si>
  <si>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</si>
  <si>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</si>
  <si>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</si>
  <si>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</si>
  <si>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</si>
  <si>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</si>
  <si>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</si>
  <si>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</si>
  <si>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</si>
  <si>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</si>
  <si>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</si>
  <si>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</si>
  <si>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</si>
  <si>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</si>
  <si>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</si>
  <si>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</si>
  <si>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</si>
  <si>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</si>
  <si>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</si>
  <si>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</si>
  <si>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</si>
  <si>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</si>
  <si>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</si>
  <si>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</si>
  <si>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</si>
  <si>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</si>
  <si>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</si>
  <si>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</si>
  <si>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</si>
  <si>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</si>
  <si>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</si>
  <si>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</si>
  <si>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</si>
  <si>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</si>
  <si>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</si>
  <si>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</si>
  <si>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</si>
  <si>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</si>
  <si>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</si>
  <si>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</si>
  <si>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</si>
  <si>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</si>
  <si>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</si>
  <si>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</si>
  <si>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</si>
  <si>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</si>
  <si>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</si>
  <si>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</si>
  <si>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</si>
  <si>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</si>
  <si>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</si>
  <si>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</si>
  <si>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</si>
  <si>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</si>
  <si>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</si>
  <si>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</si>
  <si>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</si>
  <si>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</si>
  <si>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</si>
  <si>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</si>
  <si>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</si>
  <si>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</si>
  <si>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</si>
  <si>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</si>
  <si>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</si>
  <si>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</si>
  <si>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</si>
  <si>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</si>
  <si>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</si>
  <si>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</si>
  <si>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</si>
  <si>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</si>
  <si>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</si>
  <si>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</si>
  <si>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</si>
  <si>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</si>
  <si>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</si>
  <si>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</si>
  <si>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</si>
  <si>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</si>
  <si>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</si>
  <si>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</si>
  <si>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</si>
  <si>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</si>
  <si>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</si>
  <si>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</si>
  <si>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</si>
  <si>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</si>
  <si>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</si>
  <si>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</si>
  <si>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</si>
  <si>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</si>
  <si>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</si>
  <si>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</si>
  <si>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</si>
  <si>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</si>
  <si>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</si>
  <si>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</si>
  <si>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</si>
  <si>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</si>
  <si>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</si>
  <si>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</si>
  <si>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</si>
  <si>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</si>
  <si>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</si>
  <si>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</si>
  <si>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</si>
  <si>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</si>
  <si>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</si>
  <si>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</si>
  <si>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</si>
  <si>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</si>
  <si>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</si>
  <si>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</si>
  <si>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</si>
  <si>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</si>
  <si>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</si>
  <si>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</si>
  <si>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</si>
  <si>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</si>
  <si>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</si>
  <si>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</si>
  <si>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</si>
  <si>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</si>
  <si>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</si>
  <si>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</si>
  <si>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</si>
  <si>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</si>
  <si>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</si>
  <si>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</si>
  <si>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</si>
  <si>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</si>
  <si>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</si>
  <si>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</si>
  <si>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</si>
  <si>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</si>
  <si>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</si>
  <si>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</si>
  <si>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</si>
  <si>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</si>
  <si>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</si>
  <si>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</si>
  <si>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</si>
  <si>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</si>
  <si>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</si>
  <si>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</si>
  <si>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</si>
  <si>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</si>
  <si>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</si>
  <si>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</si>
  <si>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</si>
  <si>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</si>
  <si>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</si>
  <si>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</si>
  <si>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</si>
  <si>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</si>
  <si>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</si>
  <si>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</si>
  <si>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</si>
  <si>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</si>
  <si>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</si>
  <si>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</si>
  <si>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</si>
  <si>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</si>
  <si>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</si>
  <si>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</si>
  <si>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</si>
  <si>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</si>
  <si>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</si>
  <si>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</si>
  <si>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</si>
  <si>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</si>
  <si>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</si>
  <si>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</si>
  <si>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</si>
  <si>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</si>
  <si>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</si>
  <si>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</si>
  <si>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</si>
  <si>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</si>
  <si>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</si>
  <si>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</si>
  <si>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</si>
  <si>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</si>
  <si>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</si>
  <si>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</si>
  <si>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</si>
  <si>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</si>
  <si>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</si>
  <si>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</si>
  <si>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</si>
  <si>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</si>
  <si>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</si>
  <si>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</si>
  <si>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</si>
  <si>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</si>
  <si>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</si>
  <si>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</si>
  <si>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</si>
  <si>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</si>
  <si>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</si>
  <si>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</si>
  <si>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</si>
  <si>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</si>
  <si>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</si>
  <si>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</si>
  <si>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</si>
  <si>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</si>
  <si>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</si>
  <si>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</si>
  <si>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</si>
  <si>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</si>
  <si>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</si>
  <si>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</si>
  <si>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</si>
  <si>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</si>
  <si>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</si>
  <si>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</si>
  <si>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</si>
  <si>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</si>
  <si>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</si>
  <si>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</si>
  <si>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</si>
  <si>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</si>
  <si>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</si>
  <si>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</si>
  <si>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</si>
  <si>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</si>
  <si>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</si>
  <si>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</si>
  <si>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</si>
  <si>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</si>
  <si>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</si>
  <si>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</si>
  <si>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</si>
  <si>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</si>
  <si>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</si>
  <si>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</si>
  <si>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</si>
  <si>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</si>
  <si>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</si>
  <si>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</si>
  <si>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</si>
  <si>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</si>
  <si>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</si>
  <si>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</si>
  <si>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</si>
  <si>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</si>
  <si>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</si>
  <si>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</si>
  <si>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</si>
  <si>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</si>
  <si>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</si>
  <si>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</si>
  <si>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</si>
  <si>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</si>
  <si>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</si>
  <si>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</si>
  <si>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</si>
  <si>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</si>
  <si>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</si>
  <si>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</si>
  <si>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</si>
  <si>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</si>
  <si>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</si>
  <si>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</si>
  <si>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</si>
  <si>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</si>
  <si>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</si>
  <si>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</si>
  <si>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</si>
  <si>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</si>
  <si>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</si>
  <si>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</si>
  <si>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</si>
  <si>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</si>
  <si>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</si>
  <si>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</si>
  <si>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</si>
  <si>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</si>
  <si>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</si>
  <si>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</si>
  <si>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</si>
  <si>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</si>
  <si>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</si>
  <si>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</si>
  <si>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</si>
  <si>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</si>
  <si>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</si>
  <si>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</si>
  <si>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</si>
  <si>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</si>
  <si>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</si>
  <si>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</si>
  <si>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</si>
  <si>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</si>
  <si>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</si>
  <si>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</si>
  <si>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</si>
  <si>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</si>
  <si>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</si>
  <si>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</si>
  <si>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</si>
  <si>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</si>
  <si>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</si>
  <si>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</si>
  <si>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</si>
  <si>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</si>
  <si>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</si>
  <si>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</si>
  <si>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</si>
  <si>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</si>
  <si>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</si>
  <si>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</si>
  <si>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</si>
  <si>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</si>
  <si>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</si>
  <si>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</si>
  <si>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</si>
  <si>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</si>
  <si>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</si>
  <si>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</si>
  <si>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</si>
  <si>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</si>
  <si>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</si>
  <si>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</si>
  <si>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</si>
  <si>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</si>
  <si>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</si>
  <si>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</si>
  <si>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</si>
  <si>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</si>
  <si>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</si>
  <si>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</si>
  <si>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</si>
  <si>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</si>
  <si>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</si>
  <si>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</si>
  <si>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</si>
  <si>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</si>
  <si>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</si>
  <si>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</si>
  <si>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</si>
  <si>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</si>
  <si>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</si>
  <si>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</si>
  <si>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</si>
  <si>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</si>
  <si>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</si>
  <si>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</si>
  <si>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</si>
  <si>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</si>
  <si>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</si>
  <si>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</si>
  <si>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</si>
  <si>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</si>
  <si>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</si>
  <si>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</si>
  <si>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</si>
  <si>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</si>
  <si>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</si>
  <si>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</si>
  <si>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</si>
  <si>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</si>
  <si>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</si>
  <si>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</si>
  <si>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</si>
  <si>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</si>
  <si>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</si>
  <si>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</si>
  <si>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</si>
  <si>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</si>
  <si>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</si>
  <si>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</si>
  <si>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</si>
  <si>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</si>
  <si>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</si>
  <si>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</si>
  <si>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</si>
  <si>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</si>
  <si>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</si>
  <si>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</si>
  <si>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</si>
  <si>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</si>
  <si>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</si>
  <si>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</si>
  <si>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</si>
  <si>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</si>
  <si>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</si>
  <si>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</si>
  <si>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</si>
  <si>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</si>
  <si>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</si>
  <si>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</si>
  <si>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</si>
  <si>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</si>
  <si>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</si>
  <si>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</si>
  <si>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</si>
  <si>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</si>
  <si>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</si>
  <si>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</si>
  <si>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</si>
  <si>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</si>
  <si>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</si>
  <si>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</si>
  <si>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</si>
  <si>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</si>
  <si>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</si>
  <si>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</si>
  <si>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</si>
  <si>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</si>
  <si>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</si>
  <si>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</si>
  <si>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</si>
  <si>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</si>
  <si>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</si>
  <si>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</si>
  <si>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</si>
  <si>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</si>
  <si>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</si>
  <si>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</si>
  <si>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</si>
  <si>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</si>
  <si>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</si>
  <si>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</si>
  <si>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</si>
  <si>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</si>
  <si>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</si>
  <si>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</si>
  <si>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</si>
  <si>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</si>
  <si>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</si>
  <si>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</si>
  <si>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</si>
  <si>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</si>
  <si>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</si>
  <si>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</si>
  <si>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</si>
  <si>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</si>
  <si>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</si>
  <si>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</si>
  <si>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</si>
  <si>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</si>
  <si>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</si>
  <si>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</si>
  <si>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</si>
  <si>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</si>
  <si>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</si>
  <si>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</si>
  <si>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</si>
  <si>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</si>
  <si>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</si>
  <si>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</si>
  <si>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</si>
  <si>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</si>
  <si>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</si>
  <si>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</si>
  <si>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</si>
  <si>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</si>
  <si>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</si>
  <si>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</si>
  <si>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</si>
  <si>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</si>
  <si>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</si>
  <si>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</si>
  <si>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</si>
  <si>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</si>
  <si>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</si>
  <si>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</si>
  <si>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</si>
  <si>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</si>
  <si>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</si>
  <si>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</si>
  <si>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</si>
  <si>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</si>
  <si>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</si>
  <si>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</si>
  <si>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</si>
  <si>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</si>
  <si>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</si>
  <si>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</si>
  <si>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</si>
  <si>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</si>
  <si>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</si>
  <si>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</si>
  <si>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</si>
  <si>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</si>
  <si>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</si>
  <si>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</si>
  <si>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</si>
  <si>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</si>
  <si>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</si>
  <si>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</si>
  <si>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</si>
  <si>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</si>
  <si>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</si>
  <si>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</si>
  <si>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</si>
  <si>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</si>
  <si>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</si>
  <si>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</si>
  <si>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</si>
  <si>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</si>
  <si>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</si>
  <si>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</si>
  <si>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</si>
  <si>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</si>
  <si>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</si>
  <si>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</si>
  <si>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</si>
  <si>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</si>
  <si>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</si>
  <si>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</si>
  <si>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</si>
  <si>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</si>
  <si>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</si>
  <si>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</si>
  <si>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</si>
  <si>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</si>
  <si>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</si>
  <si>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</si>
  <si>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</si>
  <si>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</si>
  <si>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</si>
  <si>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</si>
  <si>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</si>
  <si>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</si>
  <si>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</si>
  <si>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</si>
  <si>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</si>
  <si>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</si>
  <si>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</si>
  <si>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</si>
  <si>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</si>
  <si>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</si>
  <si>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</si>
  <si>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</si>
  <si>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</si>
  <si>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</si>
  <si>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</si>
  <si>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</si>
  <si>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</si>
  <si>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</si>
  <si>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</si>
  <si>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</si>
  <si>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</si>
  <si>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</si>
  <si>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</si>
  <si>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</si>
  <si>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</si>
  <si>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</si>
  <si>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</si>
  <si>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</si>
  <si>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</si>
  <si>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</si>
  <si>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</si>
  <si>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</si>
  <si>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</si>
  <si>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</si>
  <si>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</si>
  <si>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</si>
  <si>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</si>
  <si>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</si>
  <si>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</si>
  <si>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</si>
  <si>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</si>
  <si>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</si>
  <si>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</si>
  <si>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</si>
  <si>
    <t>5/7/1397</t>
  </si>
  <si>
    <t>هدیه دایی مهدی</t>
  </si>
  <si>
    <t>6/7/1397</t>
  </si>
  <si>
    <t>7/7/1397</t>
  </si>
  <si>
    <t>یادم نمیاد</t>
  </si>
  <si>
    <t>طلب داریوش را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</si>
</sst>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9" workbookViewId="0">
      <selection activeCell="E46" sqref="E46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4265</v>
      </c>
      <c r="B4" s="18">
        <v>-52440</v>
      </c>
      <c r="C4" s="18">
        <v>0</v>
      </c>
      <c r="D4" s="117">
        <f t="shared" si="0"/>
        <v>-52440</v>
      </c>
      <c r="E4" s="103" t="s">
        <v>4272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4274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4277</v>
      </c>
      <c r="B6" s="18">
        <v>-200000</v>
      </c>
      <c r="C6" s="18">
        <v>0</v>
      </c>
      <c r="D6" s="117">
        <f t="shared" si="0"/>
        <v>-200000</v>
      </c>
      <c r="E6" s="19" t="s">
        <v>4278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4279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4280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4280</v>
      </c>
      <c r="B9" s="18">
        <v>-30000</v>
      </c>
      <c r="C9" s="18">
        <v>0</v>
      </c>
      <c r="D9" s="117">
        <f t="shared" si="0"/>
        <v>-30000</v>
      </c>
      <c r="E9" s="21" t="s">
        <v>4281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/>
      <c r="C10" s="18">
        <v>0</v>
      </c>
      <c r="D10" s="117">
        <f t="shared" si="0"/>
        <v>0</v>
      </c>
      <c r="E10" s="19"/>
      <c r="F10" s="100">
        <v>24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/>
      <c r="C11" s="18">
        <v>0</v>
      </c>
      <c r="D11" s="117">
        <f t="shared" si="0"/>
        <v>0</v>
      </c>
      <c r="E11" s="19"/>
      <c r="F11" s="100">
        <v>24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455537</v>
      </c>
      <c r="C27" s="117">
        <f>SUM(C2:C26)</f>
        <v>7906317</v>
      </c>
      <c r="D27" s="117">
        <f>SUM(D2:D26)</f>
        <v>-7450780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15398890</v>
      </c>
      <c r="H28" s="18">
        <f>SUM(H2:H26)</f>
        <v>237189510</v>
      </c>
      <c r="I28" s="18">
        <f>SUM(I2:I26)</f>
        <v>-221790620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9241.8158711439592</v>
      </c>
      <c r="I33" s="18">
        <f>G33*I28/G28</f>
        <v>-8641.8158711439592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4282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/>
      <c r="E45" s="41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/>
      <c r="E46" s="41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-50124625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zoomScaleNormal="100" workbookViewId="0">
      <pane ySplit="1" topLeftCell="A194" activePane="bottomLeft" state="frozen"/>
      <selection pane="bottomLeft" activeCell="B217" sqref="B21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903</v>
      </c>
      <c r="H2" s="36">
        <f>IF(B2&gt;0,1,0)</f>
        <v>1</v>
      </c>
      <c r="I2" s="11">
        <f>B2*(G2-H2)</f>
        <v>15063400</v>
      </c>
      <c r="J2" s="53">
        <f>C2*(G2-H2)</f>
        <v>15063400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902</v>
      </c>
      <c r="H3" s="36">
        <f t="shared" ref="H3:H66" si="2">IF(B3&gt;0,1,0)</f>
        <v>1</v>
      </c>
      <c r="I3" s="11">
        <f t="shared" ref="I3:I66" si="3">B3*(G3-H3)</f>
        <v>17929900000</v>
      </c>
      <c r="J3" s="53">
        <f t="shared" ref="J3:J66" si="4">C3*(G3-H3)</f>
        <v>10259687000</v>
      </c>
      <c r="K3" s="53">
        <f t="shared" ref="K3:K66" si="5">D3*(G3-H3)</f>
        <v>7670213000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902</v>
      </c>
      <c r="H4" s="36">
        <f t="shared" si="2"/>
        <v>0</v>
      </c>
      <c r="I4" s="11">
        <f t="shared" si="3"/>
        <v>0</v>
      </c>
      <c r="J4" s="53">
        <f t="shared" si="4"/>
        <v>7667000</v>
      </c>
      <c r="K4" s="53">
        <f t="shared" si="5"/>
        <v>-7667000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900</v>
      </c>
      <c r="H5" s="36">
        <f t="shared" si="2"/>
        <v>1</v>
      </c>
      <c r="I5" s="11">
        <f t="shared" si="3"/>
        <v>1798000000</v>
      </c>
      <c r="J5" s="53">
        <f t="shared" si="4"/>
        <v>0</v>
      </c>
      <c r="K5" s="53">
        <f t="shared" si="5"/>
        <v>1798000000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893</v>
      </c>
      <c r="H6" s="36">
        <f t="shared" si="2"/>
        <v>0</v>
      </c>
      <c r="I6" s="11">
        <f t="shared" si="3"/>
        <v>-4465000</v>
      </c>
      <c r="J6" s="53">
        <f t="shared" si="4"/>
        <v>0</v>
      </c>
      <c r="K6" s="53">
        <f t="shared" si="5"/>
        <v>-4465000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889</v>
      </c>
      <c r="H7" s="36">
        <f t="shared" si="2"/>
        <v>0</v>
      </c>
      <c r="I7" s="11">
        <f t="shared" si="3"/>
        <v>-1067244500</v>
      </c>
      <c r="J7" s="53">
        <f t="shared" si="4"/>
        <v>0</v>
      </c>
      <c r="K7" s="53">
        <f t="shared" si="5"/>
        <v>-1067244500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888</v>
      </c>
      <c r="H8" s="36">
        <f t="shared" si="2"/>
        <v>0</v>
      </c>
      <c r="I8" s="11">
        <f t="shared" si="3"/>
        <v>-177600000</v>
      </c>
      <c r="J8" s="53">
        <f t="shared" si="4"/>
        <v>0</v>
      </c>
      <c r="K8" s="53">
        <f t="shared" si="5"/>
        <v>-177600000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886</v>
      </c>
      <c r="H9" s="36">
        <f t="shared" si="2"/>
        <v>0</v>
      </c>
      <c r="I9" s="11">
        <f t="shared" si="3"/>
        <v>-625073000</v>
      </c>
      <c r="J9" s="53">
        <f t="shared" si="4"/>
        <v>0</v>
      </c>
      <c r="K9" s="53">
        <f t="shared" si="5"/>
        <v>-625073000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877</v>
      </c>
      <c r="H10" s="36">
        <f t="shared" si="2"/>
        <v>0</v>
      </c>
      <c r="I10" s="11">
        <f t="shared" si="3"/>
        <v>-175400000</v>
      </c>
      <c r="J10" s="53">
        <f t="shared" si="4"/>
        <v>0</v>
      </c>
      <c r="K10" s="53">
        <f t="shared" si="5"/>
        <v>-175400000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877</v>
      </c>
      <c r="H11" s="36">
        <f t="shared" si="2"/>
        <v>1</v>
      </c>
      <c r="I11" s="11">
        <f t="shared" si="3"/>
        <v>876000000</v>
      </c>
      <c r="J11" s="53">
        <f t="shared" si="4"/>
        <v>0</v>
      </c>
      <c r="K11" s="53">
        <f t="shared" si="5"/>
        <v>876000000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873</v>
      </c>
      <c r="H12" s="36">
        <f t="shared" si="2"/>
        <v>0</v>
      </c>
      <c r="I12" s="11">
        <f t="shared" si="3"/>
        <v>-261900000</v>
      </c>
      <c r="J12" s="53">
        <f t="shared" si="4"/>
        <v>0</v>
      </c>
      <c r="K12" s="53">
        <f t="shared" si="5"/>
        <v>-261900000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868</v>
      </c>
      <c r="H13" s="36">
        <f t="shared" si="2"/>
        <v>0</v>
      </c>
      <c r="I13" s="11">
        <f t="shared" si="3"/>
        <v>-53816000</v>
      </c>
      <c r="J13" s="53">
        <f t="shared" si="4"/>
        <v>0</v>
      </c>
      <c r="K13" s="53">
        <f t="shared" si="5"/>
        <v>-53816000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868</v>
      </c>
      <c r="H14" s="36">
        <f t="shared" si="2"/>
        <v>1</v>
      </c>
      <c r="I14" s="11">
        <f t="shared" si="3"/>
        <v>1734000000</v>
      </c>
      <c r="J14" s="53">
        <f t="shared" si="4"/>
        <v>0</v>
      </c>
      <c r="K14" s="53">
        <f t="shared" si="5"/>
        <v>1734000000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867</v>
      </c>
      <c r="H15" s="36">
        <f t="shared" si="2"/>
        <v>1</v>
      </c>
      <c r="I15" s="11">
        <f t="shared" si="3"/>
        <v>1558800000</v>
      </c>
      <c r="J15" s="53">
        <f t="shared" si="4"/>
        <v>0</v>
      </c>
      <c r="K15" s="53">
        <f t="shared" si="5"/>
        <v>1558800000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867</v>
      </c>
      <c r="H16" s="36">
        <f t="shared" si="2"/>
        <v>0</v>
      </c>
      <c r="I16" s="11">
        <f t="shared" si="3"/>
        <v>-173400000</v>
      </c>
      <c r="J16" s="53">
        <f t="shared" si="4"/>
        <v>0</v>
      </c>
      <c r="K16" s="53">
        <f t="shared" si="5"/>
        <v>-173400000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863</v>
      </c>
      <c r="H17" s="36">
        <f t="shared" si="2"/>
        <v>0</v>
      </c>
      <c r="I17" s="11">
        <f t="shared" si="3"/>
        <v>-1726000000</v>
      </c>
      <c r="J17" s="53">
        <f t="shared" si="4"/>
        <v>0</v>
      </c>
      <c r="K17" s="53">
        <f t="shared" si="5"/>
        <v>-1726000000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862</v>
      </c>
      <c r="H18" s="36">
        <f t="shared" si="2"/>
        <v>0</v>
      </c>
      <c r="I18" s="11">
        <f t="shared" si="3"/>
        <v>-258600000</v>
      </c>
      <c r="J18" s="53">
        <f t="shared" si="4"/>
        <v>0</v>
      </c>
      <c r="K18" s="53">
        <f t="shared" si="5"/>
        <v>-258600000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861</v>
      </c>
      <c r="H19" s="36">
        <f t="shared" si="2"/>
        <v>0</v>
      </c>
      <c r="I19" s="11">
        <f t="shared" si="3"/>
        <v>-172200000</v>
      </c>
      <c r="J19" s="53">
        <f t="shared" si="4"/>
        <v>0</v>
      </c>
      <c r="K19" s="53">
        <f t="shared" si="5"/>
        <v>-172200000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859</v>
      </c>
      <c r="H20" s="36">
        <f t="shared" si="2"/>
        <v>1</v>
      </c>
      <c r="I20" s="11">
        <f t="shared" si="3"/>
        <v>232594362</v>
      </c>
      <c r="J20" s="53">
        <f t="shared" si="4"/>
        <v>126513816</v>
      </c>
      <c r="K20" s="53">
        <f t="shared" si="5"/>
        <v>106080546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857</v>
      </c>
      <c r="H21" s="36">
        <f t="shared" si="2"/>
        <v>0</v>
      </c>
      <c r="I21" s="11">
        <f t="shared" si="3"/>
        <v>-1290384900</v>
      </c>
      <c r="J21" s="53">
        <f t="shared" si="4"/>
        <v>0</v>
      </c>
      <c r="K21" s="53">
        <f t="shared" si="5"/>
        <v>-1290384900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854</v>
      </c>
      <c r="H22" s="36">
        <f t="shared" si="2"/>
        <v>1</v>
      </c>
      <c r="I22" s="11">
        <f t="shared" si="3"/>
        <v>2559000000</v>
      </c>
      <c r="J22" s="53">
        <f t="shared" si="4"/>
        <v>0</v>
      </c>
      <c r="K22" s="53">
        <f t="shared" si="5"/>
        <v>2559000000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853</v>
      </c>
      <c r="H23" s="36">
        <f t="shared" si="2"/>
        <v>1</v>
      </c>
      <c r="I23" s="11">
        <f t="shared" si="3"/>
        <v>852000000</v>
      </c>
      <c r="J23" s="53">
        <f t="shared" si="4"/>
        <v>0</v>
      </c>
      <c r="K23" s="53">
        <f t="shared" si="5"/>
        <v>852000000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852</v>
      </c>
      <c r="H24" s="36">
        <f t="shared" si="2"/>
        <v>0</v>
      </c>
      <c r="I24" s="11">
        <f t="shared" si="3"/>
        <v>-2556766800</v>
      </c>
      <c r="J24" s="53">
        <f t="shared" si="4"/>
        <v>0</v>
      </c>
      <c r="K24" s="53">
        <f t="shared" si="5"/>
        <v>-2556766800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837</v>
      </c>
      <c r="H25" s="36">
        <f t="shared" si="2"/>
        <v>1</v>
      </c>
      <c r="I25" s="11">
        <f t="shared" si="3"/>
        <v>1254000000</v>
      </c>
      <c r="J25" s="53">
        <f t="shared" si="4"/>
        <v>0</v>
      </c>
      <c r="K25" s="53">
        <f t="shared" si="5"/>
        <v>1254000000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829</v>
      </c>
      <c r="H26" s="36">
        <f t="shared" si="2"/>
        <v>0</v>
      </c>
      <c r="I26" s="11">
        <f t="shared" si="3"/>
        <v>-135956000</v>
      </c>
      <c r="J26" s="53">
        <f t="shared" si="4"/>
        <v>0</v>
      </c>
      <c r="K26" s="53">
        <f t="shared" si="5"/>
        <v>-135956000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828</v>
      </c>
      <c r="H27" s="36">
        <f t="shared" si="2"/>
        <v>1</v>
      </c>
      <c r="I27" s="11">
        <f t="shared" si="3"/>
        <v>164898011</v>
      </c>
      <c r="J27" s="53">
        <f t="shared" si="4"/>
        <v>88830551</v>
      </c>
      <c r="K27" s="53">
        <f t="shared" si="5"/>
        <v>76067460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826</v>
      </c>
      <c r="H28" s="36">
        <f t="shared" si="2"/>
        <v>0</v>
      </c>
      <c r="I28" s="11">
        <f t="shared" si="3"/>
        <v>-182546000</v>
      </c>
      <c r="J28" s="53">
        <f t="shared" si="4"/>
        <v>-182546000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826</v>
      </c>
      <c r="H29" s="36">
        <f t="shared" si="2"/>
        <v>0</v>
      </c>
      <c r="I29" s="11">
        <f t="shared" si="3"/>
        <v>-413413000</v>
      </c>
      <c r="J29" s="53">
        <f t="shared" si="4"/>
        <v>0</v>
      </c>
      <c r="K29" s="53">
        <f t="shared" si="5"/>
        <v>-413413000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826</v>
      </c>
      <c r="H30" s="36">
        <f t="shared" si="2"/>
        <v>0</v>
      </c>
      <c r="I30" s="11">
        <f t="shared" si="3"/>
        <v>-12390000000</v>
      </c>
      <c r="J30" s="53">
        <f t="shared" si="4"/>
        <v>-12390000000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809</v>
      </c>
      <c r="H31" s="36">
        <f t="shared" si="2"/>
        <v>0</v>
      </c>
      <c r="I31" s="11">
        <f t="shared" si="3"/>
        <v>-2435818100</v>
      </c>
      <c r="J31" s="53">
        <f t="shared" si="4"/>
        <v>0</v>
      </c>
      <c r="K31" s="53">
        <f t="shared" si="5"/>
        <v>-2435818100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807</v>
      </c>
      <c r="H32" s="36">
        <f t="shared" si="2"/>
        <v>0</v>
      </c>
      <c r="I32" s="11">
        <f t="shared" si="3"/>
        <v>-2425761300</v>
      </c>
      <c r="J32" s="53">
        <f t="shared" si="4"/>
        <v>0</v>
      </c>
      <c r="K32" s="53">
        <f t="shared" si="5"/>
        <v>-2425761300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806</v>
      </c>
      <c r="H33" s="36">
        <f t="shared" si="2"/>
        <v>0</v>
      </c>
      <c r="I33" s="11">
        <f t="shared" si="3"/>
        <v>-721773000</v>
      </c>
      <c r="J33" s="53">
        <f t="shared" si="4"/>
        <v>0</v>
      </c>
      <c r="K33" s="53">
        <f t="shared" si="5"/>
        <v>-721773000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806</v>
      </c>
      <c r="H34" s="36">
        <f t="shared" si="2"/>
        <v>0</v>
      </c>
      <c r="I34" s="11">
        <f t="shared" si="3"/>
        <v>0</v>
      </c>
      <c r="J34" s="53">
        <f t="shared" si="4"/>
        <v>806000000</v>
      </c>
      <c r="K34" s="53">
        <f t="shared" si="5"/>
        <v>-806000000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797</v>
      </c>
      <c r="H35" s="36">
        <f t="shared" si="2"/>
        <v>1</v>
      </c>
      <c r="I35" s="11">
        <f t="shared" si="3"/>
        <v>41767712</v>
      </c>
      <c r="J35" s="53">
        <f t="shared" si="4"/>
        <v>-17243748</v>
      </c>
      <c r="K35" s="53">
        <f t="shared" si="5"/>
        <v>59011460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797</v>
      </c>
      <c r="H36" s="36">
        <f t="shared" si="2"/>
        <v>0</v>
      </c>
      <c r="I36" s="11">
        <f t="shared" si="3"/>
        <v>0</v>
      </c>
      <c r="J36" s="53">
        <f t="shared" si="4"/>
        <v>17265411</v>
      </c>
      <c r="K36" s="53">
        <f t="shared" si="5"/>
        <v>-17265411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787</v>
      </c>
      <c r="H37" s="36">
        <f t="shared" si="2"/>
        <v>0</v>
      </c>
      <c r="I37" s="11">
        <f t="shared" si="3"/>
        <v>-43285000</v>
      </c>
      <c r="J37" s="53">
        <f t="shared" si="4"/>
        <v>0</v>
      </c>
      <c r="K37" s="53">
        <f t="shared" si="5"/>
        <v>-43285000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786</v>
      </c>
      <c r="H38" s="36">
        <f t="shared" si="2"/>
        <v>1</v>
      </c>
      <c r="I38" s="11">
        <f t="shared" si="3"/>
        <v>2355000000</v>
      </c>
      <c r="J38" s="53">
        <f t="shared" si="4"/>
        <v>2355000000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785</v>
      </c>
      <c r="H39" s="36">
        <f t="shared" si="2"/>
        <v>1</v>
      </c>
      <c r="I39" s="11">
        <f t="shared" si="3"/>
        <v>1960000000</v>
      </c>
      <c r="J39" s="53">
        <f t="shared" si="4"/>
        <v>1960000000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785</v>
      </c>
      <c r="H40" s="36">
        <f t="shared" si="2"/>
        <v>0</v>
      </c>
      <c r="I40" s="11">
        <f t="shared" si="3"/>
        <v>-39250000</v>
      </c>
      <c r="J40" s="53">
        <f t="shared" si="4"/>
        <v>0</v>
      </c>
      <c r="K40" s="53">
        <f t="shared" si="5"/>
        <v>-39250000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785</v>
      </c>
      <c r="H41" s="36">
        <f t="shared" si="2"/>
        <v>1</v>
      </c>
      <c r="I41" s="11">
        <f t="shared" si="3"/>
        <v>2352000000</v>
      </c>
      <c r="J41" s="53">
        <f t="shared" si="4"/>
        <v>0</v>
      </c>
      <c r="K41" s="53">
        <f t="shared" si="5"/>
        <v>2352000000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782</v>
      </c>
      <c r="H42" s="36">
        <f t="shared" si="2"/>
        <v>0</v>
      </c>
      <c r="I42" s="11">
        <f t="shared" si="3"/>
        <v>-69754400</v>
      </c>
      <c r="J42" s="53">
        <f t="shared" si="4"/>
        <v>0</v>
      </c>
      <c r="K42" s="53">
        <f t="shared" si="5"/>
        <v>-69754400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778</v>
      </c>
      <c r="H43" s="36">
        <f t="shared" si="2"/>
        <v>0</v>
      </c>
      <c r="I43" s="11">
        <f t="shared" si="3"/>
        <v>-155600000</v>
      </c>
      <c r="J43" s="53">
        <f t="shared" si="4"/>
        <v>0</v>
      </c>
      <c r="K43" s="53">
        <f t="shared" si="5"/>
        <v>-155600000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776</v>
      </c>
      <c r="H44" s="36">
        <f t="shared" si="2"/>
        <v>0</v>
      </c>
      <c r="I44" s="11">
        <f t="shared" si="3"/>
        <v>-155200000</v>
      </c>
      <c r="J44" s="53">
        <f t="shared" si="4"/>
        <v>0</v>
      </c>
      <c r="K44" s="53">
        <f t="shared" si="5"/>
        <v>-155200000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776</v>
      </c>
      <c r="H45" s="36">
        <f t="shared" si="2"/>
        <v>0</v>
      </c>
      <c r="I45" s="11">
        <f t="shared" si="3"/>
        <v>-434560000</v>
      </c>
      <c r="J45" s="53">
        <f t="shared" si="4"/>
        <v>0</v>
      </c>
      <c r="K45" s="53">
        <f t="shared" si="5"/>
        <v>-434560000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772</v>
      </c>
      <c r="H46" s="36">
        <f t="shared" si="2"/>
        <v>0</v>
      </c>
      <c r="I46" s="11">
        <f t="shared" si="3"/>
        <v>-544646000</v>
      </c>
      <c r="J46" s="53">
        <f t="shared" si="4"/>
        <v>0</v>
      </c>
      <c r="K46" s="53">
        <f t="shared" si="5"/>
        <v>-544646000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766</v>
      </c>
      <c r="H47" s="36">
        <f t="shared" si="2"/>
        <v>1</v>
      </c>
      <c r="I47" s="11">
        <f t="shared" si="3"/>
        <v>31521060</v>
      </c>
      <c r="J47" s="53">
        <f t="shared" si="4"/>
        <v>5135445</v>
      </c>
      <c r="K47" s="53">
        <f t="shared" si="5"/>
        <v>26385615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766</v>
      </c>
      <c r="H48" s="36">
        <f t="shared" si="2"/>
        <v>1</v>
      </c>
      <c r="I48" s="11">
        <f t="shared" si="3"/>
        <v>1304095500</v>
      </c>
      <c r="J48" s="53">
        <f t="shared" si="4"/>
        <v>0</v>
      </c>
      <c r="K48" s="53">
        <f t="shared" si="5"/>
        <v>1304095500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757</v>
      </c>
      <c r="H49" s="36">
        <f t="shared" si="2"/>
        <v>0</v>
      </c>
      <c r="I49" s="11">
        <f t="shared" si="3"/>
        <v>-117335000</v>
      </c>
      <c r="J49" s="53">
        <f t="shared" si="4"/>
        <v>0</v>
      </c>
      <c r="K49" s="53">
        <f t="shared" si="5"/>
        <v>-117335000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757</v>
      </c>
      <c r="H50" s="36">
        <f t="shared" si="2"/>
        <v>0</v>
      </c>
      <c r="I50" s="11">
        <f t="shared" si="3"/>
        <v>-104466000</v>
      </c>
      <c r="J50" s="53">
        <f t="shared" si="4"/>
        <v>0</v>
      </c>
      <c r="K50" s="53">
        <f t="shared" si="5"/>
        <v>-104466000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757</v>
      </c>
      <c r="H51" s="36">
        <f t="shared" si="2"/>
        <v>0</v>
      </c>
      <c r="I51" s="11">
        <f t="shared" si="3"/>
        <v>-560180000</v>
      </c>
      <c r="J51" s="53">
        <f t="shared" si="4"/>
        <v>0</v>
      </c>
      <c r="K51" s="53">
        <f t="shared" si="5"/>
        <v>-560180000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757</v>
      </c>
      <c r="H52" s="36">
        <f t="shared" si="2"/>
        <v>0</v>
      </c>
      <c r="I52" s="11">
        <f t="shared" si="3"/>
        <v>-151400000</v>
      </c>
      <c r="J52" s="53">
        <f t="shared" si="4"/>
        <v>0</v>
      </c>
      <c r="K52" s="53">
        <f t="shared" si="5"/>
        <v>-151400000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756</v>
      </c>
      <c r="H53" s="36">
        <f t="shared" si="2"/>
        <v>0</v>
      </c>
      <c r="I53" s="11">
        <f t="shared" si="3"/>
        <v>-797580000</v>
      </c>
      <c r="J53" s="53">
        <f t="shared" si="4"/>
        <v>0</v>
      </c>
      <c r="K53" s="53">
        <f t="shared" si="5"/>
        <v>-797580000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756</v>
      </c>
      <c r="H54" s="36">
        <f t="shared" si="2"/>
        <v>0</v>
      </c>
      <c r="I54" s="11">
        <f t="shared" si="3"/>
        <v>-151200000</v>
      </c>
      <c r="J54" s="53">
        <f t="shared" si="4"/>
        <v>0</v>
      </c>
      <c r="K54" s="53">
        <f t="shared" si="5"/>
        <v>-151200000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756</v>
      </c>
      <c r="H55" s="36">
        <f t="shared" si="2"/>
        <v>0</v>
      </c>
      <c r="I55" s="11">
        <f t="shared" si="3"/>
        <v>-756378000</v>
      </c>
      <c r="J55" s="53">
        <f t="shared" si="4"/>
        <v>0</v>
      </c>
      <c r="K55" s="53">
        <f t="shared" si="5"/>
        <v>-756378000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756</v>
      </c>
      <c r="H56" s="36">
        <f t="shared" si="2"/>
        <v>0</v>
      </c>
      <c r="I56" s="11">
        <f t="shared" si="3"/>
        <v>-28728000</v>
      </c>
      <c r="J56" s="53">
        <f t="shared" si="4"/>
        <v>0</v>
      </c>
      <c r="K56" s="53">
        <f t="shared" si="5"/>
        <v>-28728000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756</v>
      </c>
      <c r="H57" s="36">
        <f t="shared" si="2"/>
        <v>0</v>
      </c>
      <c r="I57" s="11">
        <f t="shared" si="3"/>
        <v>-79380000</v>
      </c>
      <c r="J57" s="53">
        <f t="shared" si="4"/>
        <v>0</v>
      </c>
      <c r="K57" s="53">
        <f t="shared" si="5"/>
        <v>-79380000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756</v>
      </c>
      <c r="H58" s="36">
        <f t="shared" si="2"/>
        <v>0</v>
      </c>
      <c r="I58" s="11">
        <f t="shared" si="3"/>
        <v>-45360000</v>
      </c>
      <c r="J58" s="53">
        <f t="shared" si="4"/>
        <v>0</v>
      </c>
      <c r="K58" s="53">
        <f t="shared" si="5"/>
        <v>-45360000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753</v>
      </c>
      <c r="H59" s="36">
        <f t="shared" si="2"/>
        <v>1</v>
      </c>
      <c r="I59" s="11">
        <f t="shared" si="3"/>
        <v>752000000</v>
      </c>
      <c r="J59" s="53">
        <f t="shared" si="4"/>
        <v>752000000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752</v>
      </c>
      <c r="H60" s="36">
        <f t="shared" si="2"/>
        <v>1</v>
      </c>
      <c r="I60" s="11">
        <f t="shared" si="3"/>
        <v>2628500000</v>
      </c>
      <c r="J60" s="53">
        <f t="shared" si="4"/>
        <v>2628500000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750</v>
      </c>
      <c r="H61" s="36">
        <f t="shared" si="2"/>
        <v>1</v>
      </c>
      <c r="I61" s="11">
        <f t="shared" si="3"/>
        <v>749000000</v>
      </c>
      <c r="J61" s="53">
        <f t="shared" si="4"/>
        <v>749000000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750</v>
      </c>
      <c r="H62" s="36">
        <f t="shared" si="2"/>
        <v>1</v>
      </c>
      <c r="I62" s="11">
        <f t="shared" si="3"/>
        <v>2247000000</v>
      </c>
      <c r="J62" s="53">
        <f t="shared" si="4"/>
        <v>2247000000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748</v>
      </c>
      <c r="H63" s="36">
        <f t="shared" si="2"/>
        <v>0</v>
      </c>
      <c r="I63" s="11">
        <f t="shared" si="3"/>
        <v>-149600000</v>
      </c>
      <c r="J63" s="53">
        <f t="shared" si="4"/>
        <v>0</v>
      </c>
      <c r="K63" s="53">
        <f t="shared" si="5"/>
        <v>-149600000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743</v>
      </c>
      <c r="H64" s="36">
        <f t="shared" si="2"/>
        <v>0</v>
      </c>
      <c r="I64" s="11">
        <f t="shared" si="3"/>
        <v>-37150000</v>
      </c>
      <c r="J64" s="53">
        <f t="shared" si="4"/>
        <v>0</v>
      </c>
      <c r="K64" s="53">
        <f t="shared" si="5"/>
        <v>-37150000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739</v>
      </c>
      <c r="H65" s="36">
        <f t="shared" si="2"/>
        <v>0</v>
      </c>
      <c r="I65" s="11">
        <f t="shared" si="3"/>
        <v>-147800000</v>
      </c>
      <c r="J65" s="53">
        <f t="shared" si="4"/>
        <v>0</v>
      </c>
      <c r="K65" s="53">
        <f t="shared" si="5"/>
        <v>-147800000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736</v>
      </c>
      <c r="H66" s="36">
        <f t="shared" si="2"/>
        <v>0</v>
      </c>
      <c r="I66" s="11">
        <f t="shared" si="3"/>
        <v>-125120000</v>
      </c>
      <c r="J66" s="53">
        <f t="shared" si="4"/>
        <v>0</v>
      </c>
      <c r="K66" s="53">
        <f t="shared" si="5"/>
        <v>-125120000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735</v>
      </c>
      <c r="H67" s="36">
        <f t="shared" ref="H67:H131" si="8">IF(B67&gt;0,1,0)</f>
        <v>1</v>
      </c>
      <c r="I67" s="11">
        <f t="shared" ref="I67:I119" si="9">B67*(G67-H67)</f>
        <v>67032550</v>
      </c>
      <c r="J67" s="53">
        <f t="shared" ref="J67:J131" si="10">C67*(G67-H67)</f>
        <v>48240682</v>
      </c>
      <c r="K67" s="53">
        <f t="shared" ref="K67:K131" si="11">D67*(G67-H67)</f>
        <v>18791868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717</v>
      </c>
      <c r="H68" s="36">
        <f t="shared" si="8"/>
        <v>0</v>
      </c>
      <c r="I68" s="11">
        <f t="shared" si="9"/>
        <v>-103965000</v>
      </c>
      <c r="J68" s="53">
        <f t="shared" si="10"/>
        <v>0</v>
      </c>
      <c r="K68" s="53">
        <f t="shared" si="11"/>
        <v>-103965000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710</v>
      </c>
      <c r="H69" s="36">
        <f t="shared" si="8"/>
        <v>1</v>
      </c>
      <c r="I69" s="11">
        <f t="shared" si="9"/>
        <v>694820000</v>
      </c>
      <c r="J69" s="53">
        <f t="shared" si="10"/>
        <v>0</v>
      </c>
      <c r="K69" s="53">
        <f t="shared" si="11"/>
        <v>694820000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707</v>
      </c>
      <c r="H70" s="36">
        <f t="shared" si="8"/>
        <v>0</v>
      </c>
      <c r="I70" s="11">
        <f t="shared" si="9"/>
        <v>-32522000</v>
      </c>
      <c r="J70" s="53">
        <f t="shared" si="10"/>
        <v>0</v>
      </c>
      <c r="K70" s="53">
        <f t="shared" si="11"/>
        <v>-32522000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705</v>
      </c>
      <c r="H71" s="36">
        <f t="shared" si="8"/>
        <v>1</v>
      </c>
      <c r="I71" s="11">
        <f t="shared" si="9"/>
        <v>81197952</v>
      </c>
      <c r="J71" s="53">
        <f t="shared" si="10"/>
        <v>73083648</v>
      </c>
      <c r="K71" s="53">
        <f t="shared" si="11"/>
        <v>8114304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704</v>
      </c>
      <c r="H72" s="36">
        <f t="shared" si="8"/>
        <v>0</v>
      </c>
      <c r="I72" s="11">
        <f t="shared" si="9"/>
        <v>-106986176</v>
      </c>
      <c r="J72" s="53">
        <f t="shared" si="10"/>
        <v>0</v>
      </c>
      <c r="K72" s="53">
        <f t="shared" si="11"/>
        <v>-106986176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703</v>
      </c>
      <c r="H73" s="36">
        <f t="shared" si="8"/>
        <v>0</v>
      </c>
      <c r="I73" s="11">
        <f t="shared" si="9"/>
        <v>-566266500</v>
      </c>
      <c r="J73" s="53">
        <f t="shared" si="10"/>
        <v>0</v>
      </c>
      <c r="K73" s="53">
        <f t="shared" si="11"/>
        <v>-566266500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696</v>
      </c>
      <c r="H74" s="36">
        <f t="shared" si="8"/>
        <v>1</v>
      </c>
      <c r="I74" s="11">
        <f t="shared" si="9"/>
        <v>4861525000</v>
      </c>
      <c r="J74" s="53">
        <f t="shared" si="10"/>
        <v>0</v>
      </c>
      <c r="K74" s="53">
        <f t="shared" si="11"/>
        <v>4861525000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695</v>
      </c>
      <c r="H75" s="36">
        <f t="shared" si="8"/>
        <v>1</v>
      </c>
      <c r="I75" s="11">
        <f t="shared" si="9"/>
        <v>2082000000</v>
      </c>
      <c r="J75" s="53">
        <f t="shared" si="10"/>
        <v>0</v>
      </c>
      <c r="K75" s="53">
        <f t="shared" si="11"/>
        <v>2082000000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693</v>
      </c>
      <c r="H76" s="36">
        <f t="shared" si="8"/>
        <v>1</v>
      </c>
      <c r="I76" s="11">
        <f t="shared" si="9"/>
        <v>2076000000</v>
      </c>
      <c r="J76" s="53">
        <f t="shared" si="10"/>
        <v>0</v>
      </c>
      <c r="K76" s="53">
        <f t="shared" si="11"/>
        <v>2076000000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692</v>
      </c>
      <c r="H77" s="36">
        <f t="shared" si="8"/>
        <v>1</v>
      </c>
      <c r="I77" s="11">
        <f t="shared" si="9"/>
        <v>2073000000</v>
      </c>
      <c r="J77" s="53">
        <f t="shared" si="10"/>
        <v>0</v>
      </c>
      <c r="K77" s="53">
        <f t="shared" si="11"/>
        <v>2073000000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691</v>
      </c>
      <c r="H78" s="36">
        <f t="shared" si="8"/>
        <v>0</v>
      </c>
      <c r="I78" s="11">
        <f t="shared" si="9"/>
        <v>-2211200000</v>
      </c>
      <c r="J78" s="53">
        <f t="shared" si="10"/>
        <v>-2211200000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690</v>
      </c>
      <c r="H79" s="36">
        <f t="shared" si="8"/>
        <v>0</v>
      </c>
      <c r="I79" s="11">
        <f t="shared" si="9"/>
        <v>-552000000</v>
      </c>
      <c r="J79" s="53">
        <f t="shared" si="10"/>
        <v>-552000000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689</v>
      </c>
      <c r="H80" s="36">
        <f t="shared" si="8"/>
        <v>0</v>
      </c>
      <c r="I80" s="11">
        <f t="shared" si="9"/>
        <v>-33342777</v>
      </c>
      <c r="J80" s="53">
        <f t="shared" si="10"/>
        <v>0</v>
      </c>
      <c r="K80" s="53">
        <f t="shared" si="11"/>
        <v>-33342777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688</v>
      </c>
      <c r="H81" s="36">
        <f t="shared" si="8"/>
        <v>0</v>
      </c>
      <c r="I81" s="11">
        <f t="shared" si="9"/>
        <v>-96320000</v>
      </c>
      <c r="J81" s="53">
        <f t="shared" si="10"/>
        <v>0</v>
      </c>
      <c r="K81" s="53">
        <f t="shared" si="11"/>
        <v>-96320000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687</v>
      </c>
      <c r="H82" s="36">
        <f t="shared" si="8"/>
        <v>0</v>
      </c>
      <c r="I82" s="11">
        <f t="shared" si="9"/>
        <v>-171750000</v>
      </c>
      <c r="J82" s="53">
        <f t="shared" si="10"/>
        <v>0</v>
      </c>
      <c r="K82" s="53">
        <f t="shared" si="11"/>
        <v>-171750000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686</v>
      </c>
      <c r="H83" s="36">
        <f t="shared" si="8"/>
        <v>0</v>
      </c>
      <c r="I83" s="11">
        <f t="shared" si="9"/>
        <v>-137200000</v>
      </c>
      <c r="J83" s="53">
        <f t="shared" si="10"/>
        <v>0</v>
      </c>
      <c r="K83" s="53">
        <f t="shared" si="11"/>
        <v>-137200000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683</v>
      </c>
      <c r="H84" s="36">
        <f t="shared" si="8"/>
        <v>1</v>
      </c>
      <c r="I84" s="11">
        <f t="shared" si="9"/>
        <v>1115206400</v>
      </c>
      <c r="J84" s="53">
        <f t="shared" si="10"/>
        <v>0</v>
      </c>
      <c r="K84" s="53">
        <f t="shared" si="11"/>
        <v>1115206400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679</v>
      </c>
      <c r="H85" s="36">
        <f t="shared" si="8"/>
        <v>1</v>
      </c>
      <c r="I85" s="11">
        <f t="shared" si="9"/>
        <v>1695000000</v>
      </c>
      <c r="J85" s="53">
        <f t="shared" si="10"/>
        <v>0</v>
      </c>
      <c r="K85" s="53">
        <f t="shared" si="11"/>
        <v>1695000000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675</v>
      </c>
      <c r="H86" s="36">
        <f t="shared" si="8"/>
        <v>1</v>
      </c>
      <c r="I86" s="11">
        <f t="shared" si="9"/>
        <v>125566200</v>
      </c>
      <c r="J86" s="53">
        <f t="shared" si="10"/>
        <v>57256300</v>
      </c>
      <c r="K86" s="53">
        <f t="shared" si="11"/>
        <v>68309900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672</v>
      </c>
      <c r="H87" s="36">
        <f t="shared" si="8"/>
        <v>0</v>
      </c>
      <c r="I87" s="11">
        <f t="shared" si="9"/>
        <v>-134400000</v>
      </c>
      <c r="J87" s="53">
        <f t="shared" si="10"/>
        <v>0</v>
      </c>
      <c r="K87" s="53">
        <f t="shared" si="11"/>
        <v>-134400000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671</v>
      </c>
      <c r="H88" s="36">
        <f t="shared" si="8"/>
        <v>0</v>
      </c>
      <c r="I88" s="11">
        <f t="shared" si="9"/>
        <v>-79178000</v>
      </c>
      <c r="J88" s="53">
        <f t="shared" si="10"/>
        <v>-46299000</v>
      </c>
      <c r="K88" s="53">
        <f t="shared" si="11"/>
        <v>-32879000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663</v>
      </c>
      <c r="H89" s="36">
        <f t="shared" si="8"/>
        <v>0</v>
      </c>
      <c r="I89" s="11">
        <f t="shared" si="9"/>
        <v>-2122196700</v>
      </c>
      <c r="J89" s="53">
        <f t="shared" si="10"/>
        <v>0</v>
      </c>
      <c r="K89" s="53">
        <f t="shared" si="11"/>
        <v>-2122196700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662</v>
      </c>
      <c r="H90" s="36">
        <f t="shared" si="8"/>
        <v>0</v>
      </c>
      <c r="I90" s="11">
        <f t="shared" si="9"/>
        <v>-2118995800</v>
      </c>
      <c r="J90" s="53">
        <f t="shared" si="10"/>
        <v>0</v>
      </c>
      <c r="K90" s="53">
        <f t="shared" si="11"/>
        <v>-2118995800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661</v>
      </c>
      <c r="H91" s="36">
        <f t="shared" si="8"/>
        <v>0</v>
      </c>
      <c r="I91" s="11">
        <f t="shared" si="9"/>
        <v>-2115794900</v>
      </c>
      <c r="J91" s="53">
        <f t="shared" si="10"/>
        <v>0</v>
      </c>
      <c r="K91" s="53">
        <f t="shared" si="11"/>
        <v>-2115794900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660</v>
      </c>
      <c r="H92" s="36">
        <f t="shared" si="8"/>
        <v>0</v>
      </c>
      <c r="I92" s="11">
        <f t="shared" si="9"/>
        <v>-2112594000</v>
      </c>
      <c r="J92" s="53">
        <f t="shared" si="10"/>
        <v>0</v>
      </c>
      <c r="K92" s="53">
        <f t="shared" si="11"/>
        <v>-2112594000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659</v>
      </c>
      <c r="H93" s="36">
        <f t="shared" si="8"/>
        <v>0</v>
      </c>
      <c r="I93" s="11">
        <f t="shared" si="9"/>
        <v>-2109393100</v>
      </c>
      <c r="J93" s="53">
        <f t="shared" si="10"/>
        <v>0</v>
      </c>
      <c r="K93" s="53">
        <f t="shared" si="11"/>
        <v>-2109393100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658</v>
      </c>
      <c r="H94" s="36">
        <f t="shared" si="8"/>
        <v>0</v>
      </c>
      <c r="I94" s="11">
        <f t="shared" si="9"/>
        <v>-2106192200</v>
      </c>
      <c r="J94" s="53">
        <f t="shared" si="10"/>
        <v>0</v>
      </c>
      <c r="K94" s="53">
        <f t="shared" si="11"/>
        <v>-2106192200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656</v>
      </c>
      <c r="H95" s="36">
        <f t="shared" si="8"/>
        <v>0</v>
      </c>
      <c r="I95" s="11">
        <f t="shared" si="9"/>
        <v>-784966976</v>
      </c>
      <c r="J95" s="53">
        <f t="shared" si="10"/>
        <v>0</v>
      </c>
      <c r="K95" s="53">
        <f t="shared" si="11"/>
        <v>-784966976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646</v>
      </c>
      <c r="H96" s="36">
        <f t="shared" si="8"/>
        <v>0</v>
      </c>
      <c r="I96" s="11">
        <f t="shared" si="9"/>
        <v>-129200000</v>
      </c>
      <c r="J96" s="53">
        <f t="shared" si="10"/>
        <v>0</v>
      </c>
      <c r="K96" s="53">
        <f t="shared" si="11"/>
        <v>-129200000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645</v>
      </c>
      <c r="H97" s="36">
        <f t="shared" si="8"/>
        <v>1</v>
      </c>
      <c r="I97" s="11">
        <f t="shared" si="9"/>
        <v>102755352</v>
      </c>
      <c r="J97" s="53">
        <f t="shared" si="10"/>
        <v>44388344</v>
      </c>
      <c r="K97" s="53">
        <f t="shared" si="11"/>
        <v>58367008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640</v>
      </c>
      <c r="H98" s="36">
        <f t="shared" si="8"/>
        <v>1</v>
      </c>
      <c r="I98" s="11">
        <f t="shared" si="9"/>
        <v>73081152</v>
      </c>
      <c r="J98" s="53">
        <f t="shared" si="10"/>
        <v>0</v>
      </c>
      <c r="K98" s="53">
        <f t="shared" si="11"/>
        <v>73081152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637</v>
      </c>
      <c r="H99" s="36">
        <f t="shared" si="8"/>
        <v>0</v>
      </c>
      <c r="I99" s="11">
        <f t="shared" si="9"/>
        <v>-844025000</v>
      </c>
      <c r="J99" s="53">
        <f t="shared" si="10"/>
        <v>0</v>
      </c>
      <c r="K99" s="53">
        <f t="shared" si="11"/>
        <v>-844025000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632</v>
      </c>
      <c r="H100" s="36">
        <f t="shared" si="8"/>
        <v>1</v>
      </c>
      <c r="I100" s="11">
        <f t="shared" si="9"/>
        <v>836075000</v>
      </c>
      <c r="J100" s="53">
        <f t="shared" si="10"/>
        <v>0</v>
      </c>
      <c r="K100" s="53">
        <f t="shared" si="11"/>
        <v>836075000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615</v>
      </c>
      <c r="H101" s="36">
        <f t="shared" si="8"/>
        <v>1</v>
      </c>
      <c r="I101" s="11">
        <f t="shared" si="9"/>
        <v>41042830</v>
      </c>
      <c r="J101" s="53">
        <f t="shared" si="10"/>
        <v>41042830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612</v>
      </c>
      <c r="H102" s="36">
        <f t="shared" si="8"/>
        <v>1</v>
      </c>
      <c r="I102" s="11">
        <f t="shared" si="9"/>
        <v>1833000000</v>
      </c>
      <c r="J102" s="53">
        <f t="shared" si="10"/>
        <v>0</v>
      </c>
      <c r="K102" s="53">
        <f t="shared" si="11"/>
        <v>1833000000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605</v>
      </c>
      <c r="H103" s="36">
        <f t="shared" si="8"/>
        <v>0</v>
      </c>
      <c r="I103" s="11">
        <f t="shared" si="9"/>
        <v>-605000000</v>
      </c>
      <c r="J103" s="53">
        <f t="shared" si="10"/>
        <v>-605000000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595</v>
      </c>
      <c r="H104" s="36">
        <f t="shared" si="8"/>
        <v>1</v>
      </c>
      <c r="I104" s="11">
        <f t="shared" si="9"/>
        <v>1782000000</v>
      </c>
      <c r="J104" s="53">
        <f t="shared" si="10"/>
        <v>1782000000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594</v>
      </c>
      <c r="H105" s="36">
        <f t="shared" si="8"/>
        <v>1</v>
      </c>
      <c r="I105" s="11">
        <f t="shared" si="9"/>
        <v>664160000</v>
      </c>
      <c r="J105" s="53">
        <f t="shared" si="10"/>
        <v>664160000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594</v>
      </c>
      <c r="H106" s="36">
        <f t="shared" si="8"/>
        <v>0</v>
      </c>
      <c r="I106" s="11">
        <f t="shared" si="9"/>
        <v>-1782000000</v>
      </c>
      <c r="J106" s="53">
        <f t="shared" si="10"/>
        <v>0</v>
      </c>
      <c r="K106" s="53">
        <f t="shared" si="11"/>
        <v>-1782000000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585</v>
      </c>
      <c r="H107" s="36">
        <f t="shared" si="8"/>
        <v>1</v>
      </c>
      <c r="I107" s="11">
        <f t="shared" si="9"/>
        <v>52848496</v>
      </c>
      <c r="J107" s="53">
        <f t="shared" si="10"/>
        <v>43867160</v>
      </c>
      <c r="K107" s="53">
        <f t="shared" si="11"/>
        <v>8981336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583</v>
      </c>
      <c r="H108" s="36">
        <f t="shared" si="8"/>
        <v>0</v>
      </c>
      <c r="I108" s="11">
        <f t="shared" si="9"/>
        <v>-991508100</v>
      </c>
      <c r="J108" s="53">
        <f t="shared" si="10"/>
        <v>0</v>
      </c>
      <c r="K108" s="53">
        <f t="shared" si="11"/>
        <v>-991508100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579</v>
      </c>
      <c r="H109" s="36">
        <f t="shared" si="8"/>
        <v>0</v>
      </c>
      <c r="I109" s="11">
        <f t="shared" si="9"/>
        <v>-579289500</v>
      </c>
      <c r="J109" s="53">
        <f t="shared" si="10"/>
        <v>0</v>
      </c>
      <c r="K109" s="53">
        <f t="shared" si="11"/>
        <v>-579289500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576</v>
      </c>
      <c r="H110" s="36">
        <f t="shared" si="8"/>
        <v>1</v>
      </c>
      <c r="I110" s="11">
        <f t="shared" si="9"/>
        <v>11500000000</v>
      </c>
      <c r="J110" s="53">
        <f t="shared" si="10"/>
        <v>0</v>
      </c>
      <c r="K110" s="53">
        <f t="shared" si="11"/>
        <v>11500000000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556</v>
      </c>
      <c r="H111" s="36">
        <f t="shared" si="8"/>
        <v>1</v>
      </c>
      <c r="I111" s="11">
        <f t="shared" si="9"/>
        <v>96946290</v>
      </c>
      <c r="J111" s="53">
        <f t="shared" si="10"/>
        <v>48486465</v>
      </c>
      <c r="K111" s="53">
        <f t="shared" si="11"/>
        <v>48459825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540</v>
      </c>
      <c r="H112" s="36">
        <f t="shared" si="8"/>
        <v>0</v>
      </c>
      <c r="I112" s="11">
        <f t="shared" si="9"/>
        <v>-15336000000</v>
      </c>
      <c r="J112" s="53">
        <f t="shared" si="10"/>
        <v>0</v>
      </c>
      <c r="K112" s="53">
        <f t="shared" si="11"/>
        <v>-15336000000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525</v>
      </c>
      <c r="H113" s="36">
        <f t="shared" si="8"/>
        <v>1</v>
      </c>
      <c r="I113" s="11">
        <f t="shared" si="9"/>
        <v>85432960</v>
      </c>
      <c r="J113" s="53">
        <f t="shared" si="10"/>
        <v>64195764</v>
      </c>
      <c r="K113" s="53">
        <f t="shared" si="11"/>
        <v>21237196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525</v>
      </c>
      <c r="H114" s="36">
        <f t="shared" si="8"/>
        <v>0</v>
      </c>
      <c r="I114" s="11">
        <f t="shared" si="9"/>
        <v>-2992500</v>
      </c>
      <c r="J114" s="53">
        <f t="shared" si="10"/>
        <v>-1312500</v>
      </c>
      <c r="K114" s="53">
        <f t="shared" si="11"/>
        <v>-1680000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512</v>
      </c>
      <c r="H115" s="36">
        <f t="shared" si="8"/>
        <v>0</v>
      </c>
      <c r="I115" s="11">
        <f t="shared" si="9"/>
        <v>0</v>
      </c>
      <c r="J115" s="53">
        <f t="shared" si="10"/>
        <v>256000000</v>
      </c>
      <c r="K115" s="53">
        <f t="shared" si="11"/>
        <v>-256000000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504</v>
      </c>
      <c r="H116" s="36">
        <f t="shared" si="8"/>
        <v>0</v>
      </c>
      <c r="I116" s="11">
        <f t="shared" si="9"/>
        <v>-80640000</v>
      </c>
      <c r="J116" s="53">
        <f t="shared" si="10"/>
        <v>0</v>
      </c>
      <c r="K116" s="53">
        <f t="shared" si="11"/>
        <v>-80640000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495</v>
      </c>
      <c r="H117" s="36">
        <f t="shared" si="8"/>
        <v>1</v>
      </c>
      <c r="I117" s="11">
        <f t="shared" si="9"/>
        <v>731120</v>
      </c>
      <c r="J117" s="53">
        <f t="shared" si="10"/>
        <v>52828854</v>
      </c>
      <c r="K117" s="53">
        <f t="shared" si="11"/>
        <v>-52097734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473</v>
      </c>
      <c r="H118" s="36">
        <f t="shared" si="8"/>
        <v>1</v>
      </c>
      <c r="I118" s="11">
        <f t="shared" si="9"/>
        <v>18596564000</v>
      </c>
      <c r="J118" s="53">
        <f t="shared" si="10"/>
        <v>0</v>
      </c>
      <c r="K118" s="53">
        <f t="shared" si="11"/>
        <v>18596564000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464</v>
      </c>
      <c r="H119" s="36">
        <f t="shared" si="8"/>
        <v>1</v>
      </c>
      <c r="I119" s="11">
        <f t="shared" si="9"/>
        <v>44226223</v>
      </c>
      <c r="J119" s="53">
        <f t="shared" si="10"/>
        <v>50955002</v>
      </c>
      <c r="K119" s="53">
        <f t="shared" si="11"/>
        <v>-6728779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460</v>
      </c>
      <c r="H120" s="11">
        <f t="shared" si="8"/>
        <v>1</v>
      </c>
      <c r="I120" s="11">
        <f t="shared" ref="I120:I221" si="13">B120*(G120-H120)</f>
        <v>918000000</v>
      </c>
      <c r="J120" s="11">
        <f t="shared" si="10"/>
        <v>0</v>
      </c>
      <c r="K120" s="11">
        <f t="shared" si="11"/>
        <v>918000000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434</v>
      </c>
      <c r="H121" s="11">
        <f t="shared" si="8"/>
        <v>1</v>
      </c>
      <c r="I121" s="11">
        <f t="shared" si="13"/>
        <v>1125800000</v>
      </c>
      <c r="J121" s="11">
        <f t="shared" si="10"/>
        <v>0</v>
      </c>
      <c r="K121" s="11">
        <f t="shared" si="11"/>
        <v>1125800000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433</v>
      </c>
      <c r="H122" s="11">
        <f t="shared" si="8"/>
        <v>1</v>
      </c>
      <c r="I122" s="11">
        <f t="shared" si="13"/>
        <v>166126032</v>
      </c>
      <c r="J122" s="11">
        <f t="shared" si="10"/>
        <v>47912256</v>
      </c>
      <c r="K122" s="11">
        <f t="shared" si="11"/>
        <v>118213776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432</v>
      </c>
      <c r="H123" s="11">
        <f t="shared" si="8"/>
        <v>0</v>
      </c>
      <c r="I123" s="11">
        <f t="shared" si="13"/>
        <v>0</v>
      </c>
      <c r="J123" s="11">
        <f t="shared" si="10"/>
        <v>345600000</v>
      </c>
      <c r="K123" s="11">
        <f t="shared" si="11"/>
        <v>-345600000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418</v>
      </c>
      <c r="H124" s="11">
        <f t="shared" si="8"/>
        <v>0</v>
      </c>
      <c r="I124" s="11">
        <f t="shared" si="13"/>
        <v>-1254000000</v>
      </c>
      <c r="J124" s="11">
        <f t="shared" si="10"/>
        <v>0</v>
      </c>
      <c r="K124" s="11">
        <f t="shared" si="11"/>
        <v>-1254000000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403</v>
      </c>
      <c r="H125" s="11">
        <f t="shared" si="8"/>
        <v>1</v>
      </c>
      <c r="I125" s="11">
        <f t="shared" si="13"/>
        <v>161085420</v>
      </c>
      <c r="J125" s="11">
        <f t="shared" si="10"/>
        <v>47787750</v>
      </c>
      <c r="K125" s="11">
        <f t="shared" si="11"/>
        <v>113297670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403</v>
      </c>
      <c r="H126" s="11">
        <f t="shared" si="8"/>
        <v>1</v>
      </c>
      <c r="I126" s="11">
        <f t="shared" si="13"/>
        <v>16884000000</v>
      </c>
      <c r="J126" s="11">
        <f t="shared" si="10"/>
        <v>0</v>
      </c>
      <c r="K126" s="11">
        <f t="shared" si="11"/>
        <v>16884000000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378</v>
      </c>
      <c r="H127" s="11">
        <f t="shared" si="8"/>
        <v>0</v>
      </c>
      <c r="I127" s="11">
        <f t="shared" si="13"/>
        <v>-1890000</v>
      </c>
      <c r="J127" s="11">
        <f t="shared" si="10"/>
        <v>0</v>
      </c>
      <c r="K127" s="11">
        <f t="shared" si="11"/>
        <v>-1890000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372</v>
      </c>
      <c r="H128" s="11">
        <f t="shared" si="8"/>
        <v>1</v>
      </c>
      <c r="I128" s="11">
        <f t="shared" si="13"/>
        <v>286179754</v>
      </c>
      <c r="J128" s="11">
        <f t="shared" si="10"/>
        <v>44778587</v>
      </c>
      <c r="K128" s="11">
        <f t="shared" si="11"/>
        <v>241401167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369</v>
      </c>
      <c r="H129" s="11">
        <f t="shared" si="8"/>
        <v>1</v>
      </c>
      <c r="I129" s="11">
        <f t="shared" si="13"/>
        <v>920000000</v>
      </c>
      <c r="J129" s="11">
        <f t="shared" si="10"/>
        <v>0</v>
      </c>
      <c r="K129" s="11">
        <f t="shared" si="11"/>
        <v>920000000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355</v>
      </c>
      <c r="H130" s="11">
        <f t="shared" si="8"/>
        <v>0</v>
      </c>
      <c r="I130" s="11">
        <f t="shared" si="13"/>
        <v>-355000000</v>
      </c>
      <c r="J130" s="11">
        <f t="shared" si="10"/>
        <v>-355000000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350</v>
      </c>
      <c r="H131" s="11">
        <f t="shared" si="8"/>
        <v>0</v>
      </c>
      <c r="I131" s="11">
        <f t="shared" si="13"/>
        <v>-17500000000</v>
      </c>
      <c r="J131" s="11">
        <f t="shared" si="10"/>
        <v>0</v>
      </c>
      <c r="K131" s="11">
        <f t="shared" si="11"/>
        <v>-17500000000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342</v>
      </c>
      <c r="H132" s="11">
        <f t="shared" ref="H132:H221" si="15">IF(B132&gt;0,1,0)</f>
        <v>1</v>
      </c>
      <c r="I132" s="11">
        <f t="shared" si="13"/>
        <v>209471867</v>
      </c>
      <c r="J132" s="11">
        <f t="shared" ref="J132:J206" si="16">C132*(G132-H132)</f>
        <v>36136111</v>
      </c>
      <c r="K132" s="11">
        <f t="shared" ref="K132:K221" si="17">D132*(G132-H132)</f>
        <v>173335756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338</v>
      </c>
      <c r="H133" s="11">
        <f t="shared" si="15"/>
        <v>0</v>
      </c>
      <c r="I133" s="11">
        <f t="shared" si="13"/>
        <v>-409216600</v>
      </c>
      <c r="J133" s="11">
        <f t="shared" si="16"/>
        <v>0</v>
      </c>
      <c r="K133" s="11">
        <f t="shared" si="17"/>
        <v>-409216600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329</v>
      </c>
      <c r="H134" s="11">
        <f t="shared" si="15"/>
        <v>0</v>
      </c>
      <c r="I134" s="11">
        <f t="shared" si="13"/>
        <v>-21385000</v>
      </c>
      <c r="J134" s="11">
        <f t="shared" si="16"/>
        <v>0</v>
      </c>
      <c r="K134" s="11">
        <f t="shared" si="17"/>
        <v>-21385000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329</v>
      </c>
      <c r="H135" s="11">
        <f t="shared" si="15"/>
        <v>0</v>
      </c>
      <c r="I135" s="11">
        <f t="shared" si="13"/>
        <v>-10626700</v>
      </c>
      <c r="J135" s="11">
        <f t="shared" si="16"/>
        <v>0</v>
      </c>
      <c r="K135" s="11">
        <f t="shared" si="17"/>
        <v>-10626700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321</v>
      </c>
      <c r="H136" s="11">
        <f t="shared" si="15"/>
        <v>0</v>
      </c>
      <c r="I136" s="11">
        <f t="shared" si="13"/>
        <v>-321000000</v>
      </c>
      <c r="J136" s="11">
        <f t="shared" si="16"/>
        <v>-321000000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312</v>
      </c>
      <c r="H137" s="11">
        <f t="shared" si="15"/>
        <v>1</v>
      </c>
      <c r="I137" s="11">
        <f t="shared" si="13"/>
        <v>90461503</v>
      </c>
      <c r="J137" s="11">
        <f t="shared" si="16"/>
        <v>30278649</v>
      </c>
      <c r="K137" s="11">
        <f t="shared" si="17"/>
        <v>60182854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295</v>
      </c>
      <c r="H138" s="11">
        <f t="shared" si="15"/>
        <v>0</v>
      </c>
      <c r="I138" s="11">
        <f t="shared" si="13"/>
        <v>-295147500</v>
      </c>
      <c r="J138" s="11">
        <f t="shared" si="16"/>
        <v>-295147500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283</v>
      </c>
      <c r="H139" s="11">
        <f t="shared" si="15"/>
        <v>1</v>
      </c>
      <c r="I139" s="11">
        <f t="shared" si="13"/>
        <v>79591680</v>
      </c>
      <c r="J139" s="11">
        <f t="shared" si="16"/>
        <v>25043574</v>
      </c>
      <c r="K139" s="11">
        <f t="shared" si="17"/>
        <v>54548106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280</v>
      </c>
      <c r="H140" s="11">
        <f t="shared" si="15"/>
        <v>1</v>
      </c>
      <c r="I140" s="11">
        <f t="shared" si="13"/>
        <v>418500000</v>
      </c>
      <c r="J140" s="11">
        <f t="shared" si="16"/>
        <v>0</v>
      </c>
      <c r="K140" s="11">
        <f t="shared" si="17"/>
        <v>418500000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267</v>
      </c>
      <c r="H141" s="11">
        <f t="shared" si="15"/>
        <v>0</v>
      </c>
      <c r="I141" s="11">
        <f t="shared" si="13"/>
        <v>0</v>
      </c>
      <c r="J141" s="11">
        <f t="shared" si="16"/>
        <v>-267000000</v>
      </c>
      <c r="K141" s="11">
        <f t="shared" si="17"/>
        <v>267000000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253</v>
      </c>
      <c r="H142" s="11">
        <f t="shared" si="15"/>
        <v>1</v>
      </c>
      <c r="I142" s="11">
        <f t="shared" si="13"/>
        <v>73305036</v>
      </c>
      <c r="J142" s="11">
        <f t="shared" si="16"/>
        <v>20417544</v>
      </c>
      <c r="K142" s="11">
        <f t="shared" si="17"/>
        <v>52887492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233</v>
      </c>
      <c r="H143" s="11">
        <f t="shared" si="15"/>
        <v>0</v>
      </c>
      <c r="I143" s="11">
        <f t="shared" si="13"/>
        <v>0</v>
      </c>
      <c r="J143" s="11">
        <f t="shared" si="16"/>
        <v>-233000000</v>
      </c>
      <c r="K143" s="11">
        <f t="shared" si="17"/>
        <v>233000000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223</v>
      </c>
      <c r="H144" s="11">
        <f t="shared" si="15"/>
        <v>1</v>
      </c>
      <c r="I144" s="11">
        <f t="shared" si="13"/>
        <v>65457144</v>
      </c>
      <c r="J144" s="11">
        <f t="shared" si="16"/>
        <v>16573854</v>
      </c>
      <c r="K144" s="11">
        <f t="shared" si="17"/>
        <v>48883290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208</v>
      </c>
      <c r="H145" s="11">
        <f t="shared" si="15"/>
        <v>0</v>
      </c>
      <c r="I145" s="11">
        <f t="shared" si="13"/>
        <v>-2080000</v>
      </c>
      <c r="J145" s="11">
        <f t="shared" si="16"/>
        <v>-1040000</v>
      </c>
      <c r="K145" s="11">
        <f t="shared" si="17"/>
        <v>-1040000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203</v>
      </c>
      <c r="H146" s="11">
        <f t="shared" si="15"/>
        <v>0</v>
      </c>
      <c r="I146" s="11">
        <f t="shared" si="13"/>
        <v>-203101500</v>
      </c>
      <c r="J146" s="11">
        <f t="shared" si="16"/>
        <v>-203101500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197</v>
      </c>
      <c r="H147" s="11">
        <f t="shared" si="15"/>
        <v>0</v>
      </c>
      <c r="I147" s="11">
        <f t="shared" si="13"/>
        <v>-5319000000</v>
      </c>
      <c r="J147" s="11">
        <f t="shared" si="16"/>
        <v>0</v>
      </c>
      <c r="K147" s="11">
        <f t="shared" si="17"/>
        <v>-5319000000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194</v>
      </c>
      <c r="H148" s="11">
        <f t="shared" si="15"/>
        <v>1</v>
      </c>
      <c r="I148" s="11">
        <f t="shared" si="13"/>
        <v>48720148</v>
      </c>
      <c r="J148" s="11">
        <f t="shared" si="16"/>
        <v>12643430</v>
      </c>
      <c r="K148" s="11">
        <f t="shared" si="17"/>
        <v>36076718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186</v>
      </c>
      <c r="H149" s="11">
        <f t="shared" si="15"/>
        <v>1</v>
      </c>
      <c r="I149" s="11">
        <f t="shared" si="13"/>
        <v>9694000000</v>
      </c>
      <c r="J149" s="11">
        <f t="shared" si="16"/>
        <v>0</v>
      </c>
      <c r="K149" s="11">
        <f t="shared" si="17"/>
        <v>9694000000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179</v>
      </c>
      <c r="H150" s="11">
        <f t="shared" si="15"/>
        <v>0</v>
      </c>
      <c r="I150" s="11">
        <f t="shared" si="13"/>
        <v>-9308000000</v>
      </c>
      <c r="J150" s="11">
        <f t="shared" si="16"/>
        <v>0</v>
      </c>
      <c r="K150" s="11">
        <f t="shared" si="17"/>
        <v>-9308000000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174</v>
      </c>
      <c r="H151" s="103">
        <f t="shared" si="15"/>
        <v>0</v>
      </c>
      <c r="I151" s="103">
        <f t="shared" si="13"/>
        <v>-1392000000</v>
      </c>
      <c r="J151" s="103">
        <f t="shared" si="16"/>
        <v>-1178350794</v>
      </c>
      <c r="K151" s="11">
        <f t="shared" si="17"/>
        <v>-213649206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174</v>
      </c>
      <c r="H152" s="103">
        <f t="shared" si="15"/>
        <v>0</v>
      </c>
      <c r="I152" s="103">
        <f t="shared" si="13"/>
        <v>-5434020</v>
      </c>
      <c r="J152" s="103">
        <f t="shared" si="16"/>
        <v>0</v>
      </c>
      <c r="K152" s="103">
        <f t="shared" si="17"/>
        <v>-5434020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163</v>
      </c>
      <c r="H153" s="103">
        <f t="shared" si="15"/>
        <v>1</v>
      </c>
      <c r="I153" s="103">
        <f t="shared" si="13"/>
        <v>21884094</v>
      </c>
      <c r="J153" s="103">
        <f t="shared" si="16"/>
        <v>6663060</v>
      </c>
      <c r="K153" s="103">
        <f t="shared" si="17"/>
        <v>15221034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160</v>
      </c>
      <c r="H154" s="103">
        <f t="shared" si="15"/>
        <v>1</v>
      </c>
      <c r="I154" s="103">
        <f t="shared" si="13"/>
        <v>1085029038</v>
      </c>
      <c r="J154" s="103">
        <f t="shared" si="16"/>
        <v>1085029038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155</v>
      </c>
      <c r="H155" s="103">
        <f t="shared" si="15"/>
        <v>0</v>
      </c>
      <c r="I155" s="103">
        <f t="shared" si="13"/>
        <v>-31000000</v>
      </c>
      <c r="J155" s="103">
        <f t="shared" si="16"/>
        <v>0</v>
      </c>
      <c r="K155" s="103">
        <f t="shared" si="17"/>
        <v>-31000000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155</v>
      </c>
      <c r="H156" s="103">
        <f t="shared" si="15"/>
        <v>0</v>
      </c>
      <c r="I156" s="103">
        <f t="shared" si="13"/>
        <v>-38415200</v>
      </c>
      <c r="J156" s="103">
        <f t="shared" si="16"/>
        <v>0</v>
      </c>
      <c r="K156" s="103">
        <f t="shared" si="17"/>
        <v>-38415200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154</v>
      </c>
      <c r="H157" s="103">
        <f t="shared" si="15"/>
        <v>0</v>
      </c>
      <c r="I157" s="103">
        <f t="shared" si="13"/>
        <v>-25000360</v>
      </c>
      <c r="J157" s="103">
        <f t="shared" si="16"/>
        <v>0</v>
      </c>
      <c r="K157" s="103">
        <f t="shared" si="17"/>
        <v>-25000360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154</v>
      </c>
      <c r="H158" s="103">
        <f t="shared" si="15"/>
        <v>0</v>
      </c>
      <c r="I158" s="103">
        <f t="shared" si="13"/>
        <v>-462138600</v>
      </c>
      <c r="J158" s="103">
        <f t="shared" si="16"/>
        <v>0</v>
      </c>
      <c r="K158" s="103">
        <f t="shared" si="17"/>
        <v>-462138600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152</v>
      </c>
      <c r="H159" s="103">
        <f t="shared" si="15"/>
        <v>0</v>
      </c>
      <c r="I159" s="103">
        <f t="shared" si="13"/>
        <v>-152076000</v>
      </c>
      <c r="J159" s="103">
        <f t="shared" si="16"/>
        <v>0</v>
      </c>
      <c r="K159" s="103">
        <f t="shared" si="17"/>
        <v>-152076000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148</v>
      </c>
      <c r="H160" s="103">
        <f t="shared" si="15"/>
        <v>0</v>
      </c>
      <c r="I160" s="103">
        <f t="shared" si="13"/>
        <v>-14800000</v>
      </c>
      <c r="J160" s="103">
        <f t="shared" si="16"/>
        <v>0</v>
      </c>
      <c r="K160" s="103">
        <f t="shared" si="17"/>
        <v>-14800000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147</v>
      </c>
      <c r="H161" s="103">
        <f t="shared" si="15"/>
        <v>0</v>
      </c>
      <c r="I161" s="103">
        <f t="shared" si="13"/>
        <v>-294000000</v>
      </c>
      <c r="J161" s="103">
        <f t="shared" si="16"/>
        <v>0</v>
      </c>
      <c r="K161" s="103">
        <f t="shared" si="17"/>
        <v>-294000000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147</v>
      </c>
      <c r="H162" s="103">
        <f t="shared" si="15"/>
        <v>0</v>
      </c>
      <c r="I162" s="103">
        <f t="shared" si="13"/>
        <v>-147073500</v>
      </c>
      <c r="J162" s="103">
        <f t="shared" si="16"/>
        <v>0</v>
      </c>
      <c r="K162" s="103">
        <f t="shared" si="17"/>
        <v>-147073500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144</v>
      </c>
      <c r="H163" s="103">
        <f t="shared" si="15"/>
        <v>0</v>
      </c>
      <c r="I163" s="103">
        <f t="shared" si="13"/>
        <v>-720000</v>
      </c>
      <c r="J163" s="103">
        <f t="shared" si="16"/>
        <v>0</v>
      </c>
      <c r="K163" s="103">
        <f t="shared" si="17"/>
        <v>-720000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134</v>
      </c>
      <c r="H164" s="103">
        <f t="shared" si="15"/>
        <v>1</v>
      </c>
      <c r="I164" s="103">
        <f t="shared" si="13"/>
        <v>399000000</v>
      </c>
      <c r="J164" s="103">
        <f t="shared" si="16"/>
        <v>0</v>
      </c>
      <c r="K164" s="103">
        <f t="shared" si="17"/>
        <v>399000000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133</v>
      </c>
      <c r="H165" s="103">
        <f t="shared" si="15"/>
        <v>1</v>
      </c>
      <c r="I165" s="103">
        <f t="shared" si="13"/>
        <v>396000000</v>
      </c>
      <c r="J165" s="103">
        <f t="shared" si="16"/>
        <v>0</v>
      </c>
      <c r="K165" s="103">
        <f t="shared" si="17"/>
        <v>396000000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132</v>
      </c>
      <c r="H166" s="103">
        <f t="shared" si="15"/>
        <v>1</v>
      </c>
      <c r="I166" s="103">
        <f t="shared" si="13"/>
        <v>2661134</v>
      </c>
      <c r="J166" s="103">
        <f t="shared" si="16"/>
        <v>7839302</v>
      </c>
      <c r="K166" s="103">
        <f t="shared" si="17"/>
        <v>-5178168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127</v>
      </c>
      <c r="H167" s="103">
        <f t="shared" si="15"/>
        <v>0</v>
      </c>
      <c r="I167" s="103">
        <f t="shared" si="13"/>
        <v>-381114300</v>
      </c>
      <c r="J167" s="103">
        <f t="shared" si="16"/>
        <v>0</v>
      </c>
      <c r="K167" s="103">
        <f t="shared" si="17"/>
        <v>-381114300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109</v>
      </c>
      <c r="H168" s="103">
        <f t="shared" si="15"/>
        <v>0</v>
      </c>
      <c r="I168" s="103">
        <f t="shared" si="13"/>
        <v>-327098100</v>
      </c>
      <c r="J168" s="103">
        <f t="shared" si="16"/>
        <v>0</v>
      </c>
      <c r="K168" s="103">
        <f t="shared" si="17"/>
        <v>-327098100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101</v>
      </c>
      <c r="H169" s="103">
        <f t="shared" si="15"/>
        <v>1</v>
      </c>
      <c r="I169" s="103">
        <f t="shared" si="13"/>
        <v>2170500</v>
      </c>
      <c r="J169" s="103">
        <f t="shared" si="16"/>
        <v>6851500</v>
      </c>
      <c r="K169" s="103">
        <f t="shared" si="17"/>
        <v>-4681000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77</v>
      </c>
      <c r="H170" s="103">
        <f t="shared" si="15"/>
        <v>1</v>
      </c>
      <c r="I170" s="103">
        <f t="shared" si="13"/>
        <v>380000000</v>
      </c>
      <c r="J170" s="103">
        <f t="shared" si="16"/>
        <v>0</v>
      </c>
      <c r="K170" s="103">
        <f t="shared" si="17"/>
        <v>380000000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76</v>
      </c>
      <c r="H171" s="103">
        <f t="shared" si="15"/>
        <v>0</v>
      </c>
      <c r="I171" s="103">
        <f t="shared" si="13"/>
        <v>-380000000</v>
      </c>
      <c r="J171" s="103">
        <f t="shared" si="16"/>
        <v>0</v>
      </c>
      <c r="K171" s="103">
        <f t="shared" si="17"/>
        <v>-380000000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70</v>
      </c>
      <c r="H172" s="103">
        <f t="shared" si="15"/>
        <v>1</v>
      </c>
      <c r="I172" s="103">
        <f t="shared" si="13"/>
        <v>34224</v>
      </c>
      <c r="J172" s="103">
        <f t="shared" si="16"/>
        <v>4324989</v>
      </c>
      <c r="K172" s="103">
        <f t="shared" si="17"/>
        <v>-4290765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69</v>
      </c>
      <c r="H173" s="103">
        <f t="shared" si="15"/>
        <v>1</v>
      </c>
      <c r="I173" s="103">
        <f t="shared" si="13"/>
        <v>53380000</v>
      </c>
      <c r="J173" s="103">
        <f t="shared" si="16"/>
        <v>0</v>
      </c>
      <c r="K173" s="103">
        <f t="shared" si="17"/>
        <v>53380000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58</v>
      </c>
      <c r="H174" s="103">
        <f t="shared" si="15"/>
        <v>0</v>
      </c>
      <c r="I174" s="103">
        <f t="shared" si="13"/>
        <v>-1856000</v>
      </c>
      <c r="J174" s="103">
        <f t="shared" si="16"/>
        <v>0</v>
      </c>
      <c r="K174" s="103">
        <f t="shared" si="17"/>
        <v>-1856000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56</v>
      </c>
      <c r="H175" s="103">
        <f t="shared" si="15"/>
        <v>0</v>
      </c>
      <c r="I175" s="103">
        <f t="shared" si="13"/>
        <v>-42000000</v>
      </c>
      <c r="J175" s="103">
        <f t="shared" si="16"/>
        <v>0</v>
      </c>
      <c r="K175" s="103">
        <f t="shared" si="17"/>
        <v>-42000000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47</v>
      </c>
      <c r="H176" s="103">
        <f t="shared" si="15"/>
        <v>0</v>
      </c>
      <c r="I176" s="103">
        <f t="shared" si="13"/>
        <v>-441612</v>
      </c>
      <c r="J176" s="103">
        <f t="shared" si="16"/>
        <v>0</v>
      </c>
      <c r="K176" s="103">
        <f t="shared" si="17"/>
        <v>-441612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46</v>
      </c>
      <c r="H177" s="103">
        <f t="shared" si="15"/>
        <v>0</v>
      </c>
      <c r="I177" s="103">
        <f t="shared" si="13"/>
        <v>-1991800</v>
      </c>
      <c r="J177" s="103">
        <f t="shared" si="16"/>
        <v>0</v>
      </c>
      <c r="K177" s="103">
        <f t="shared" si="17"/>
        <v>-1991800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43</v>
      </c>
      <c r="H178" s="103">
        <f t="shared" si="15"/>
        <v>1</v>
      </c>
      <c r="I178" s="103">
        <f t="shared" si="13"/>
        <v>15120000</v>
      </c>
      <c r="J178" s="103">
        <f t="shared" si="16"/>
        <v>0</v>
      </c>
      <c r="K178" s="103">
        <f t="shared" si="17"/>
        <v>15120000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41</v>
      </c>
      <c r="H179" s="103">
        <f t="shared" si="15"/>
        <v>1</v>
      </c>
      <c r="I179" s="103">
        <f t="shared" si="13"/>
        <v>120000000</v>
      </c>
      <c r="J179" s="103">
        <f t="shared" si="16"/>
        <v>0</v>
      </c>
      <c r="K179" s="103">
        <f t="shared" si="17"/>
        <v>120000000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41</v>
      </c>
      <c r="H180" s="103">
        <f t="shared" si="15"/>
        <v>0</v>
      </c>
      <c r="I180" s="103">
        <f t="shared" si="13"/>
        <v>-494050</v>
      </c>
      <c r="J180" s="103">
        <f t="shared" si="16"/>
        <v>0</v>
      </c>
      <c r="K180" s="103">
        <f t="shared" si="17"/>
        <v>-494050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39</v>
      </c>
      <c r="H181" s="103">
        <f t="shared" si="15"/>
        <v>1</v>
      </c>
      <c r="I181" s="103">
        <f t="shared" si="13"/>
        <v>114000000</v>
      </c>
      <c r="J181" s="103">
        <f t="shared" si="16"/>
        <v>0</v>
      </c>
      <c r="K181" s="103">
        <f t="shared" si="17"/>
        <v>114000000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37</v>
      </c>
      <c r="H182" s="103">
        <f t="shared" si="15"/>
        <v>0</v>
      </c>
      <c r="I182" s="103">
        <f t="shared" si="13"/>
        <v>-1324600</v>
      </c>
      <c r="J182" s="103">
        <f t="shared" si="16"/>
        <v>0</v>
      </c>
      <c r="K182" s="103">
        <f t="shared" si="17"/>
        <v>-1324600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36</v>
      </c>
      <c r="H183" s="103">
        <f t="shared" si="15"/>
        <v>1</v>
      </c>
      <c r="I183" s="103">
        <f t="shared" si="13"/>
        <v>126000000</v>
      </c>
      <c r="J183" s="103">
        <f t="shared" si="16"/>
        <v>0</v>
      </c>
      <c r="K183" s="103">
        <f t="shared" si="17"/>
        <v>126000000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36</v>
      </c>
      <c r="H184" s="103">
        <f t="shared" si="15"/>
        <v>0</v>
      </c>
      <c r="I184" s="103">
        <f t="shared" si="13"/>
        <v>-1201572</v>
      </c>
      <c r="J184" s="103">
        <f t="shared" si="16"/>
        <v>0</v>
      </c>
      <c r="K184" s="103">
        <f t="shared" si="17"/>
        <v>-1201572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33</v>
      </c>
      <c r="H185" s="103">
        <f t="shared" si="15"/>
        <v>0</v>
      </c>
      <c r="I185" s="103">
        <f t="shared" si="13"/>
        <v>-323400000</v>
      </c>
      <c r="J185" s="103">
        <f t="shared" si="16"/>
        <v>0</v>
      </c>
      <c r="K185" s="103">
        <f t="shared" si="17"/>
        <v>-323400000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33</v>
      </c>
      <c r="H186" s="103">
        <f t="shared" si="15"/>
        <v>1</v>
      </c>
      <c r="I186" s="103">
        <f t="shared" si="13"/>
        <v>576000000</v>
      </c>
      <c r="J186" s="103">
        <f t="shared" si="16"/>
        <v>0</v>
      </c>
      <c r="K186" s="103">
        <f t="shared" si="17"/>
        <v>576000000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33</v>
      </c>
      <c r="H187" s="103">
        <f t="shared" si="15"/>
        <v>0</v>
      </c>
      <c r="I187" s="103">
        <f t="shared" si="13"/>
        <v>-297000000</v>
      </c>
      <c r="J187" s="103">
        <f t="shared" si="16"/>
        <v>0</v>
      </c>
      <c r="K187" s="103">
        <f t="shared" si="17"/>
        <v>-297000000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33</v>
      </c>
      <c r="H188" s="103">
        <f t="shared" si="15"/>
        <v>0</v>
      </c>
      <c r="I188" s="103">
        <f t="shared" si="13"/>
        <v>-382800</v>
      </c>
      <c r="J188" s="103">
        <f t="shared" si="16"/>
        <v>0</v>
      </c>
      <c r="K188" s="103">
        <f t="shared" si="17"/>
        <v>-382800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33</v>
      </c>
      <c r="H189" s="103">
        <f t="shared" si="15"/>
        <v>0</v>
      </c>
      <c r="I189" s="103">
        <f t="shared" si="13"/>
        <v>-109042791</v>
      </c>
      <c r="J189" s="103">
        <f t="shared" si="16"/>
        <v>0</v>
      </c>
      <c r="K189" s="103">
        <f t="shared" si="17"/>
        <v>-109042791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32</v>
      </c>
      <c r="H190" s="103">
        <f t="shared" si="15"/>
        <v>0</v>
      </c>
      <c r="I190" s="103">
        <f t="shared" si="13"/>
        <v>-96028800</v>
      </c>
      <c r="J190" s="103">
        <f t="shared" si="16"/>
        <v>0</v>
      </c>
      <c r="K190" s="103">
        <f t="shared" si="17"/>
        <v>-96028800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31</v>
      </c>
      <c r="H191" s="103">
        <f t="shared" si="15"/>
        <v>0</v>
      </c>
      <c r="I191" s="103">
        <f t="shared" si="13"/>
        <v>-85587900</v>
      </c>
      <c r="J191" s="103">
        <f t="shared" si="16"/>
        <v>0</v>
      </c>
      <c r="K191" s="103">
        <f t="shared" si="17"/>
        <v>-85587900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26</v>
      </c>
      <c r="H192" s="103">
        <f t="shared" si="15"/>
        <v>1</v>
      </c>
      <c r="I192" s="103">
        <f t="shared" si="13"/>
        <v>25000000</v>
      </c>
      <c r="J192" s="103">
        <f t="shared" si="16"/>
        <v>0</v>
      </c>
      <c r="K192" s="103">
        <f t="shared" si="17"/>
        <v>25000000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25</v>
      </c>
      <c r="H193" s="103">
        <f t="shared" si="15"/>
        <v>0</v>
      </c>
      <c r="I193" s="103">
        <f t="shared" si="13"/>
        <v>-375000</v>
      </c>
      <c r="J193" s="103">
        <f t="shared" si="16"/>
        <v>0</v>
      </c>
      <c r="K193" s="103">
        <f t="shared" si="17"/>
        <v>-375000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23</v>
      </c>
      <c r="H194" s="103">
        <f t="shared" si="15"/>
        <v>0</v>
      </c>
      <c r="I194" s="103">
        <f t="shared" si="13"/>
        <v>-22770000</v>
      </c>
      <c r="J194" s="103">
        <f t="shared" si="16"/>
        <v>0</v>
      </c>
      <c r="K194" s="103">
        <f t="shared" si="17"/>
        <v>-22770000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23</v>
      </c>
      <c r="H195" s="103">
        <f t="shared" si="15"/>
        <v>1</v>
      </c>
      <c r="I195" s="103">
        <f t="shared" si="13"/>
        <v>17226000</v>
      </c>
      <c r="J195" s="103">
        <f t="shared" si="16"/>
        <v>0</v>
      </c>
      <c r="K195" s="103">
        <f t="shared" si="17"/>
        <v>17226000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21</v>
      </c>
      <c r="H196" s="103">
        <f t="shared" si="15"/>
        <v>0</v>
      </c>
      <c r="I196" s="103">
        <f t="shared" si="13"/>
        <v>-15760500</v>
      </c>
      <c r="J196" s="103">
        <f t="shared" si="16"/>
        <v>0</v>
      </c>
      <c r="K196" s="103">
        <f t="shared" si="17"/>
        <v>-15760500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19</v>
      </c>
      <c r="H197" s="103">
        <f t="shared" si="15"/>
        <v>1</v>
      </c>
      <c r="I197" s="103">
        <f t="shared" si="13"/>
        <v>12600000</v>
      </c>
      <c r="J197" s="103">
        <f t="shared" si="16"/>
        <v>0</v>
      </c>
      <c r="K197" s="103">
        <f t="shared" si="17"/>
        <v>12600000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19</v>
      </c>
      <c r="H198" s="103">
        <f t="shared" si="15"/>
        <v>0</v>
      </c>
      <c r="I198" s="103">
        <f t="shared" si="13"/>
        <v>-1881000</v>
      </c>
      <c r="J198" s="103">
        <f t="shared" si="16"/>
        <v>0</v>
      </c>
      <c r="K198" s="103">
        <f t="shared" si="17"/>
        <v>-1881000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18</v>
      </c>
      <c r="H199" s="103">
        <f t="shared" si="15"/>
        <v>0</v>
      </c>
      <c r="I199" s="103">
        <f t="shared" si="13"/>
        <v>-3703500</v>
      </c>
      <c r="J199" s="103">
        <f t="shared" si="16"/>
        <v>0</v>
      </c>
      <c r="K199" s="103">
        <f t="shared" si="17"/>
        <v>-3703500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18</v>
      </c>
      <c r="H200" s="103">
        <f t="shared" si="15"/>
        <v>0</v>
      </c>
      <c r="I200" s="103">
        <f t="shared" si="13"/>
        <v>-1710000</v>
      </c>
      <c r="J200" s="103">
        <f t="shared" si="16"/>
        <v>0</v>
      </c>
      <c r="K200" s="103">
        <f t="shared" si="17"/>
        <v>-1710000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15</v>
      </c>
      <c r="H201" s="103">
        <f t="shared" si="15"/>
        <v>1</v>
      </c>
      <c r="I201" s="103">
        <f t="shared" si="13"/>
        <v>681100000</v>
      </c>
      <c r="J201" s="103">
        <f t="shared" si="16"/>
        <v>0</v>
      </c>
      <c r="K201" s="103">
        <f t="shared" si="17"/>
        <v>681100000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15</v>
      </c>
      <c r="H202" s="103">
        <f t="shared" si="15"/>
        <v>0</v>
      </c>
      <c r="I202" s="103">
        <f t="shared" si="13"/>
        <v>-45013500</v>
      </c>
      <c r="J202" s="103">
        <f t="shared" si="16"/>
        <v>0</v>
      </c>
      <c r="K202" s="103">
        <f t="shared" si="17"/>
        <v>-45013500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15</v>
      </c>
      <c r="H203" s="103">
        <f t="shared" si="15"/>
        <v>0</v>
      </c>
      <c r="I203" s="103">
        <f t="shared" si="13"/>
        <v>-75000</v>
      </c>
      <c r="J203" s="103">
        <f t="shared" si="16"/>
        <v>0</v>
      </c>
      <c r="K203" s="103">
        <f t="shared" si="17"/>
        <v>-75000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15</v>
      </c>
      <c r="H204" s="103">
        <f t="shared" si="15"/>
        <v>0</v>
      </c>
      <c r="I204" s="103">
        <f t="shared" si="13"/>
        <v>-502500000</v>
      </c>
      <c r="J204" s="103">
        <f t="shared" si="16"/>
        <v>0</v>
      </c>
      <c r="K204" s="103">
        <f t="shared" si="17"/>
        <v>-502500000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14</v>
      </c>
      <c r="H205" s="103">
        <f t="shared" si="15"/>
        <v>0</v>
      </c>
      <c r="I205" s="103">
        <f t="shared" si="13"/>
        <v>-174090000</v>
      </c>
      <c r="J205" s="103">
        <f t="shared" si="16"/>
        <v>0</v>
      </c>
      <c r="K205" s="103">
        <f t="shared" si="17"/>
        <v>-174090000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11</v>
      </c>
      <c r="H206" s="103">
        <f t="shared" si="15"/>
        <v>0</v>
      </c>
      <c r="I206" s="103">
        <f t="shared" si="13"/>
        <v>-203500</v>
      </c>
      <c r="J206" s="103">
        <f t="shared" si="16"/>
        <v>0</v>
      </c>
      <c r="K206" s="103">
        <f t="shared" si="17"/>
        <v>-203500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9</v>
      </c>
      <c r="H207" s="103">
        <f t="shared" si="15"/>
        <v>1</v>
      </c>
      <c r="I207" s="103">
        <f t="shared" si="13"/>
        <v>115840</v>
      </c>
      <c r="J207" s="103">
        <f t="shared" ref="J207:J221" si="20">C207*(G207-H207)</f>
        <v>566992</v>
      </c>
      <c r="K207" s="103">
        <f t="shared" si="17"/>
        <v>-451152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8</v>
      </c>
      <c r="H208" s="103">
        <f t="shared" si="15"/>
        <v>1</v>
      </c>
      <c r="I208" s="103">
        <f t="shared" si="13"/>
        <v>5810000</v>
      </c>
      <c r="J208" s="103">
        <f t="shared" si="20"/>
        <v>0</v>
      </c>
      <c r="K208" s="103">
        <f t="shared" si="17"/>
        <v>5810000</v>
      </c>
    </row>
    <row r="209" spans="1:11" x14ac:dyDescent="0.25">
      <c r="A209" s="103" t="s">
        <v>4265</v>
      </c>
      <c r="B209" s="18">
        <v>-52440</v>
      </c>
      <c r="C209" s="18">
        <v>0</v>
      </c>
      <c r="D209" s="18">
        <f t="shared" si="18"/>
        <v>-52440</v>
      </c>
      <c r="E209" s="103" t="s">
        <v>4272</v>
      </c>
      <c r="F209" s="103">
        <v>1</v>
      </c>
      <c r="G209" s="36">
        <f t="shared" si="19"/>
        <v>6</v>
      </c>
      <c r="H209" s="103">
        <f t="shared" si="15"/>
        <v>0</v>
      </c>
      <c r="I209" s="103">
        <f t="shared" si="13"/>
        <v>-314640</v>
      </c>
      <c r="J209" s="103">
        <f t="shared" si="20"/>
        <v>0</v>
      </c>
      <c r="K209" s="103">
        <f t="shared" si="17"/>
        <v>-314640</v>
      </c>
    </row>
    <row r="210" spans="1:11" x14ac:dyDescent="0.25">
      <c r="A210" s="103" t="s">
        <v>4274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5</v>
      </c>
      <c r="H210" s="103">
        <f t="shared" si="15"/>
        <v>0</v>
      </c>
      <c r="I210" s="103">
        <f t="shared" si="13"/>
        <v>-255500</v>
      </c>
      <c r="J210" s="103">
        <f t="shared" si="20"/>
        <v>0</v>
      </c>
      <c r="K210" s="103">
        <f t="shared" si="17"/>
        <v>-255500</v>
      </c>
    </row>
    <row r="211" spans="1:11" x14ac:dyDescent="0.25">
      <c r="A211" s="103" t="s">
        <v>4277</v>
      </c>
      <c r="B211" s="18">
        <v>-200000</v>
      </c>
      <c r="C211" s="18">
        <v>0</v>
      </c>
      <c r="D211" s="18">
        <f t="shared" si="18"/>
        <v>-200000</v>
      </c>
      <c r="E211" s="103" t="s">
        <v>4278</v>
      </c>
      <c r="F211" s="103">
        <v>1</v>
      </c>
      <c r="G211" s="36">
        <f t="shared" si="19"/>
        <v>4</v>
      </c>
      <c r="H211" s="103">
        <f t="shared" si="15"/>
        <v>0</v>
      </c>
      <c r="I211" s="103">
        <f t="shared" si="13"/>
        <v>-800000</v>
      </c>
      <c r="J211" s="103">
        <f t="shared" si="20"/>
        <v>0</v>
      </c>
      <c r="K211" s="103">
        <f t="shared" si="17"/>
        <v>-800000</v>
      </c>
    </row>
    <row r="212" spans="1:11" x14ac:dyDescent="0.25">
      <c r="A212" s="103" t="s">
        <v>4279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3</v>
      </c>
      <c r="H212" s="103">
        <f t="shared" si="15"/>
        <v>0</v>
      </c>
      <c r="I212" s="103">
        <f t="shared" si="13"/>
        <v>-84000</v>
      </c>
      <c r="J212" s="103">
        <f t="shared" si="20"/>
        <v>0</v>
      </c>
      <c r="K212" s="103">
        <f t="shared" si="17"/>
        <v>-84000</v>
      </c>
    </row>
    <row r="213" spans="1:11" x14ac:dyDescent="0.25">
      <c r="A213" s="103" t="s">
        <v>4280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2</v>
      </c>
      <c r="H213" s="103">
        <f t="shared" si="15"/>
        <v>0</v>
      </c>
      <c r="I213" s="103">
        <f t="shared" si="13"/>
        <v>-118200</v>
      </c>
      <c r="J213" s="103">
        <f t="shared" si="20"/>
        <v>0</v>
      </c>
      <c r="K213" s="103">
        <f t="shared" si="17"/>
        <v>-118200</v>
      </c>
    </row>
    <row r="214" spans="1:11" x14ac:dyDescent="0.25">
      <c r="A214" s="103" t="s">
        <v>4280</v>
      </c>
      <c r="B214" s="18">
        <v>-30000</v>
      </c>
      <c r="C214" s="18">
        <v>0</v>
      </c>
      <c r="D214" s="18">
        <f t="shared" si="18"/>
        <v>-30000</v>
      </c>
      <c r="E214" s="103" t="s">
        <v>4281</v>
      </c>
      <c r="F214" s="103">
        <v>1</v>
      </c>
      <c r="G214" s="36">
        <f t="shared" si="19"/>
        <v>1</v>
      </c>
      <c r="H214" s="103">
        <f t="shared" si="15"/>
        <v>0</v>
      </c>
      <c r="I214" s="103">
        <f t="shared" si="13"/>
        <v>-30000</v>
      </c>
      <c r="J214" s="103">
        <f t="shared" si="20"/>
        <v>0</v>
      </c>
      <c r="K214" s="103">
        <f t="shared" si="17"/>
        <v>-30000</v>
      </c>
    </row>
    <row r="215" spans="1:11" x14ac:dyDescent="0.25">
      <c r="A215" s="103"/>
      <c r="B215" s="18"/>
      <c r="C215" s="18"/>
      <c r="D215" s="18">
        <f t="shared" si="18"/>
        <v>0</v>
      </c>
      <c r="E215" s="103" t="s">
        <v>25</v>
      </c>
      <c r="F215" s="103"/>
      <c r="G215" s="36">
        <f t="shared" si="19"/>
        <v>0</v>
      </c>
      <c r="H215" s="103">
        <f t="shared" si="15"/>
        <v>0</v>
      </c>
      <c r="I215" s="103">
        <f t="shared" si="13"/>
        <v>0</v>
      </c>
      <c r="J215" s="103">
        <f t="shared" si="20"/>
        <v>0</v>
      </c>
      <c r="K215" s="103">
        <f t="shared" si="17"/>
        <v>0</v>
      </c>
    </row>
    <row r="216" spans="1:11" x14ac:dyDescent="0.25">
      <c r="A216" s="103"/>
      <c r="B216" s="18"/>
      <c r="C216" s="18"/>
      <c r="D216" s="18">
        <f t="shared" si="18"/>
        <v>0</v>
      </c>
      <c r="E216" s="103"/>
      <c r="F216" s="103"/>
      <c r="G216" s="36">
        <f t="shared" si="19"/>
        <v>0</v>
      </c>
      <c r="H216" s="103">
        <f t="shared" si="15"/>
        <v>0</v>
      </c>
      <c r="I216" s="103">
        <f t="shared" si="13"/>
        <v>0</v>
      </c>
      <c r="J216" s="103">
        <f t="shared" si="20"/>
        <v>0</v>
      </c>
      <c r="K216" s="103">
        <f t="shared" si="17"/>
        <v>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455177</v>
      </c>
      <c r="C222" s="29">
        <f>SUM(C2:C214)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18779418110</v>
      </c>
      <c r="J222" s="29">
        <f>SUM(J2:J221)</f>
        <v>8123373266</v>
      </c>
      <c r="K222" s="29">
        <f>SUM(K2:K221)</f>
        <v>10656044844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20796697.796234772</v>
      </c>
      <c r="J225" s="29">
        <f>J222/G2</f>
        <v>8995983.6832779627</v>
      </c>
      <c r="K225" s="29">
        <f>K222/G2</f>
        <v>11800714.112956811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626659.37187343102</v>
      </c>
      <c r="K229">
        <f>K222/I222*1448696</f>
        <v>822036.62812656898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topLeftCell="A16" workbookViewId="0">
      <selection activeCell="G41" sqref="G41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17500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4947562.7009646287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/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4263</v>
      </c>
      <c r="M20" t="s">
        <v>4070</v>
      </c>
      <c r="N20" t="s">
        <v>4264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F17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4265</v>
      </c>
      <c r="AR16" s="103" t="s">
        <v>4266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4265</v>
      </c>
      <c r="AR17" s="103" t="s">
        <v>4267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4274</v>
      </c>
      <c r="AR18" s="103" t="s">
        <v>4275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50124625</v>
      </c>
      <c r="M19" s="180" t="s">
        <v>4262</v>
      </c>
      <c r="N19" s="117">
        <f>48028*P33</f>
        <v>10729455.200000001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91451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97117827</v>
      </c>
      <c r="G21" s="29">
        <f t="shared" si="0"/>
        <v>13836483.586118653</v>
      </c>
      <c r="H21" s="11" t="s">
        <v>4273</v>
      </c>
      <c r="J21" s="25"/>
      <c r="K21" s="180" t="s">
        <v>456</v>
      </c>
      <c r="L21" s="121">
        <v>160000</v>
      </c>
      <c r="M21" s="180" t="s">
        <v>4235</v>
      </c>
      <c r="N21" s="117">
        <f>235*P35</f>
        <v>50760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4276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-50124625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4269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4270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284168374.40000004</v>
      </c>
      <c r="O33" s="103">
        <v>1272016</v>
      </c>
      <c r="P33" s="103">
        <v>223.4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91451</v>
      </c>
      <c r="O34" s="190">
        <v>109</v>
      </c>
      <c r="P34" s="103">
        <v>839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50760</v>
      </c>
      <c r="O35" s="177">
        <v>235</v>
      </c>
      <c r="P35" s="103">
        <v>216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39513964.400000036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4271</v>
      </c>
      <c r="N37" s="117">
        <f>O37*P37</f>
        <v>4085986</v>
      </c>
      <c r="O37" s="103">
        <v>18290</v>
      </c>
      <c r="P37" s="103">
        <f>P33</f>
        <v>223.4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/>
      <c r="N38" s="121"/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-42315311</v>
      </c>
      <c r="O42" s="103">
        <v>189415</v>
      </c>
      <c r="P42" s="103">
        <f>P33</f>
        <v>223.4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-20641713.199999999</v>
      </c>
      <c r="O43" s="103">
        <v>92398</v>
      </c>
      <c r="P43" s="103">
        <f>P42</f>
        <v>223.4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97117827</v>
      </c>
      <c r="M45" s="180"/>
      <c r="N45" s="117">
        <f>SUM(N16:N44)</f>
        <v>221975247.40000004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193202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167117827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10820906.200000001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92949131.200000003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284310585.40000004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61758686.400000036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56799942.422580689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2018-09-29T12:37:24Z</dcterms:modified>
</cp:coreProperties>
</file>