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53" i="52" l="1"/>
  <c r="N253" i="52"/>
  <c r="O253" i="52"/>
  <c r="J254" i="52"/>
  <c r="N254" i="52"/>
  <c r="O254" i="52"/>
  <c r="J255" i="52"/>
  <c r="N255" i="52"/>
  <c r="O255" i="52"/>
  <c r="P255" i="52"/>
  <c r="J256" i="52"/>
  <c r="N256" i="52"/>
  <c r="O256" i="52"/>
  <c r="P256" i="52"/>
  <c r="J257" i="52"/>
  <c r="N257" i="52"/>
  <c r="O257" i="52"/>
  <c r="P257" i="52"/>
  <c r="J258" i="52"/>
  <c r="N258" i="52"/>
  <c r="O258" i="52"/>
  <c r="P258" i="52"/>
  <c r="J259" i="52"/>
  <c r="N259" i="52"/>
  <c r="O259" i="52"/>
  <c r="P259" i="52"/>
  <c r="J260" i="52"/>
  <c r="N260" i="52"/>
  <c r="O260" i="52"/>
  <c r="P260" i="52"/>
  <c r="J261" i="52"/>
  <c r="N261" i="52"/>
  <c r="O261" i="52"/>
  <c r="P261" i="52"/>
  <c r="J262" i="52"/>
  <c r="N262" i="52"/>
  <c r="O262" i="52"/>
  <c r="P262" i="52"/>
  <c r="J263" i="52"/>
  <c r="N263" i="52"/>
  <c r="O263" i="52"/>
  <c r="P263" i="52"/>
  <c r="J264" i="52"/>
  <c r="N264" i="52"/>
  <c r="O264" i="52"/>
  <c r="P264" i="52"/>
  <c r="J265" i="52"/>
  <c r="N265" i="52"/>
  <c r="O265" i="52"/>
  <c r="P265" i="52"/>
  <c r="J266" i="52"/>
  <c r="N266" i="52"/>
  <c r="O266" i="52"/>
  <c r="P266" i="52"/>
  <c r="J267" i="52"/>
  <c r="N267" i="52"/>
  <c r="O267" i="52"/>
  <c r="P267" i="52"/>
  <c r="J268" i="52"/>
  <c r="N268" i="52"/>
  <c r="O268" i="52"/>
  <c r="P268" i="52"/>
  <c r="P254" i="52" l="1"/>
  <c r="L47" i="18"/>
  <c r="O247" i="52"/>
  <c r="S52" i="18"/>
  <c r="L44" i="18"/>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<sst xmlns="http://schemas.openxmlformats.org/spreadsheetml/2006/main" count="12923" uniqueCount="5427">
  <si>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</si>
  <si>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</si>
  <si>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</si>
  <si>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</si>
  <si>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</si>
  <si>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</si>
  <si>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</si>
  <si>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</si>
  <si>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</si>
  <si>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</si>
  <si>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</si>
  <si>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</si>
  <si>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</si>
  <si>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</si>
  <si>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</si>
  <si>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</si>
  <si>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</si>
  <si>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</si>
  <si>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</si>
  <si>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</si>
  <si>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</si>
  <si>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</si>
  <si>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</si>
  <si>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</si>
  <si>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</si>
  <si>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</si>
  <si>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</si>
  <si>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</si>
  <si>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</si>
  <si>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</si>
  <si>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</si>
  <si>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</si>
  <si>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</si>
  <si>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</si>
  <si>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</si>
  <si>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</si>
  <si>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</si>
  <si>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</si>
  <si>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</si>
  <si>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</si>
  <si>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</si>
  <si>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</si>
  <si>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</si>
  <si>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</si>
  <si>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</si>
  <si>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</si>
  <si>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</si>
  <si>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</si>
  <si>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</si>
  <si>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</si>
  <si>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</si>
  <si>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</si>
  <si>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</si>
  <si>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</si>
  <si>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</si>
  <si>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</si>
  <si>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</si>
  <si>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</si>
  <si>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</si>
  <si>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</si>
  <si>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</si>
  <si>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</si>
  <si>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</si>
  <si>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</si>
  <si>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</si>
  <si>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</si>
  <si>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</si>
  <si>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</si>
  <si>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</si>
  <si>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</si>
  <si>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</si>
  <si>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</si>
  <si>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</si>
  <si>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</si>
  <si>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</si>
  <si>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</si>
  <si>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</si>
  <si>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</si>
  <si>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</si>
  <si>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</si>
  <si>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</si>
  <si>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</si>
  <si>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</si>
  <si>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</si>
  <si>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</si>
  <si>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</si>
  <si>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</si>
  <si>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</si>
  <si>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</si>
  <si>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</si>
  <si>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</si>
  <si>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</si>
  <si>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</si>
  <si>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</si>
  <si>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</si>
  <si>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</si>
  <si>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</si>
  <si>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</si>
  <si>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</si>
  <si>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</si>
  <si>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</si>
  <si>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</si>
  <si>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</si>
  <si>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</si>
  <si>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</si>
  <si>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</si>
  <si>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</si>
  <si>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</si>
  <si>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</si>
  <si>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</si>
  <si>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</si>
  <si>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</si>
  <si>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</si>
  <si>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</si>
  <si>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</si>
  <si>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</si>
  <si>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</si>
  <si>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</si>
  <si>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</si>
  <si>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</si>
  <si>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</si>
  <si>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</si>
  <si>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</si>
  <si>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</si>
  <si>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</si>
  <si>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</si>
  <si>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</si>
  <si>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</si>
  <si>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</si>
  <si>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</si>
  <si>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</si>
  <si>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</si>
  <si>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</si>
  <si>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</si>
  <si>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</si>
  <si>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</si>
  <si>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</si>
  <si>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</si>
  <si>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</si>
  <si>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</si>
  <si>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</si>
  <si>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</si>
  <si>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</si>
  <si>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</si>
  <si>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</si>
  <si>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</si>
  <si>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</si>
  <si>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</si>
  <si>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</si>
  <si>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</si>
  <si>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</si>
  <si>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</si>
  <si>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</si>
  <si>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</si>
  <si>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</si>
  <si>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</si>
  <si>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</si>
  <si>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</si>
  <si>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</si>
  <si>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</si>
  <si>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</si>
  <si>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</si>
  <si>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</si>
  <si>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</si>
  <si>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</si>
  <si>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</si>
  <si>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</si>
  <si>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</si>
  <si>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</si>
  <si>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</si>
  <si>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</si>
  <si>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</si>
  <si>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</si>
  <si>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</si>
  <si>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</si>
  <si>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</si>
  <si>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</si>
  <si>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</si>
  <si>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</si>
  <si>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</si>
  <si>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</si>
  <si>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</si>
  <si>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</si>
  <si>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</si>
  <si>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</si>
  <si>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</si>
  <si>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</si>
  <si>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</si>
  <si>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</si>
  <si>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</si>
  <si>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</si>
  <si>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</si>
  <si>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</si>
  <si>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</si>
  <si>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</si>
  <si>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</si>
  <si>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</si>
  <si>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</si>
  <si>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</si>
  <si>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</si>
  <si>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</si>
  <si>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</si>
  <si>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</si>
  <si>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</si>
  <si>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</si>
  <si>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</si>
  <si>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</si>
  <si>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</si>
  <si>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</si>
  <si>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</si>
  <si>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</si>
  <si>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</si>
  <si>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</si>
  <si>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</si>
  <si>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</si>
  <si>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</si>
  <si>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</si>
  <si>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</si>
  <si>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</si>
  <si>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</si>
  <si>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</si>
  <si>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</si>
  <si>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</si>
  <si>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</si>
  <si>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</si>
  <si>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</si>
  <si>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</si>
  <si>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</si>
  <si>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</si>
  <si>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</si>
  <si>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</si>
  <si>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</si>
  <si>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</si>
  <si>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</si>
  <si>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</si>
  <si>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</si>
  <si>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</si>
  <si>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</si>
  <si>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</si>
  <si>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</si>
  <si>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</si>
  <si>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</si>
  <si>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</si>
  <si>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</si>
  <si>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</si>
  <si>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</si>
  <si>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</si>
  <si>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</si>
  <si>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</si>
  <si>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</si>
  <si>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</si>
  <si>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</si>
  <si>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</si>
  <si>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</si>
  <si>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</si>
  <si>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</si>
  <si>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</si>
  <si>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</si>
  <si>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</si>
  <si>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</si>
  <si>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</si>
  <si>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</si>
  <si>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</si>
  <si>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</si>
  <si>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</si>
  <si>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</si>
  <si>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</si>
  <si>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</si>
  <si>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</si>
  <si>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</si>
  <si>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</si>
  <si>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</si>
  <si>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</si>
  <si>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</si>
  <si>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</si>
  <si>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</si>
  <si>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</si>
  <si>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</si>
  <si>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</si>
  <si>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</si>
  <si>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</si>
  <si>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</si>
  <si>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</si>
  <si>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</si>
  <si>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</si>
  <si>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</si>
  <si>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</si>
  <si>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</si>
  <si>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</si>
  <si>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</si>
  <si>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</si>
  <si>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</si>
  <si>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</si>
  <si>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</si>
  <si>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</si>
  <si>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</si>
  <si>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</si>
  <si>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</si>
  <si>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</si>
  <si>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</si>
  <si>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</si>
  <si>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</si>
  <si>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</si>
  <si>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</si>
  <si>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</si>
  <si>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</si>
  <si>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</si>
  <si>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</si>
  <si>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</si>
  <si>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</si>
  <si>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</si>
  <si>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</si>
  <si>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</si>
  <si>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</si>
  <si>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</si>
  <si>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</si>
  <si>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</si>
  <si>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</si>
  <si>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</si>
  <si>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</si>
  <si>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</si>
  <si>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</si>
  <si>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</si>
  <si>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</si>
  <si>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</si>
  <si>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</si>
  <si>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</si>
  <si>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</si>
  <si>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</si>
  <si>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</si>
  <si>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</si>
  <si>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</si>
  <si>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</si>
  <si>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</si>
  <si>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</si>
  <si>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</si>
  <si>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</si>
  <si>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</si>
  <si>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</si>
  <si>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</si>
  <si>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</si>
  <si>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</si>
  <si>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</si>
  <si>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</si>
  <si>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</si>
  <si>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</si>
  <si>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</si>
  <si>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</si>
  <si>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</si>
  <si>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</si>
  <si>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</si>
  <si>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</si>
  <si>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</si>
  <si>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</si>
  <si>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</si>
  <si>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</si>
  <si>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</si>
  <si>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</si>
  <si>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</si>
  <si>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</si>
  <si>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</si>
  <si>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</si>
  <si>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</si>
  <si>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</si>
  <si>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</si>
  <si>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</si>
  <si>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</si>
  <si>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</si>
  <si>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</si>
  <si>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</si>
  <si>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</si>
  <si>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</si>
  <si>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</si>
  <si>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</si>
  <si>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</si>
  <si>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</si>
  <si>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</si>
  <si>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</si>
  <si>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</si>
  <si>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</si>
  <si>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</si>
  <si>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</si>
  <si>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</si>
  <si>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</si>
  <si>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</si>
  <si>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</si>
  <si>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</si>
  <si>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</si>
  <si>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</si>
  <si>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</si>
  <si>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</si>
  <si>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</si>
  <si>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</si>
  <si>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</si>
  <si>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</si>
  <si>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</si>
  <si>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</si>
  <si>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</si>
  <si>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</si>
  <si>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</si>
  <si>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</si>
  <si>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</si>
  <si>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</si>
  <si>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</si>
  <si>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</si>
  <si>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</si>
  <si>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</si>
  <si>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</si>
  <si>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</si>
  <si>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</si>
  <si>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</si>
  <si>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</si>
  <si>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</si>
  <si>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</si>
  <si>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</si>
  <si>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</si>
  <si>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</si>
  <si>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</si>
  <si>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</si>
  <si>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</si>
  <si>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</si>
  <si>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</si>
  <si>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</si>
  <si>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</si>
  <si>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</si>
  <si>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</si>
  <si>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</si>
  <si>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</si>
  <si>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</si>
  <si>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</si>
  <si>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</si>
  <si>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</si>
  <si>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</si>
  <si>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</si>
  <si>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</si>
  <si>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</si>
  <si>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</si>
  <si>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</si>
  <si>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</si>
  <si>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</si>
  <si>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</si>
  <si>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</si>
  <si>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</si>
  <si>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</si>
  <si>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</si>
  <si>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</si>
  <si>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</si>
  <si>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</si>
  <si>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</si>
  <si>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</si>
  <si>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</si>
  <si>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</si>
  <si>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</si>
  <si>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</si>
  <si>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</si>
  <si>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</si>
  <si>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</si>
  <si>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</si>
  <si>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</si>
  <si>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</si>
  <si>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</si>
  <si>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</si>
  <si>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</si>
  <si>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</si>
  <si>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</si>
  <si>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</si>
  <si>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</si>
  <si>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</si>
  <si>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</si>
  <si>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</si>
  <si>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</si>
  <si>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</si>
  <si>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</si>
  <si>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</si>
  <si>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</si>
  <si>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</si>
  <si>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</si>
  <si>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</si>
  <si>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</si>
  <si>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</si>
  <si>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</si>
  <si>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</si>
  <si>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</si>
  <si>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</si>
  <si>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</si>
  <si>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</si>
  <si>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</si>
  <si>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</si>
  <si>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</si>
  <si>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</si>
  <si>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</si>
  <si>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</si>
  <si>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</si>
  <si>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</si>
  <si>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</si>
  <si>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</si>
  <si>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</si>
  <si>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</si>
  <si>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</si>
  <si>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</si>
  <si>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</si>
  <si>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</si>
  <si>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</si>
  <si>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</si>
  <si>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</si>
  <si>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</si>
  <si>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</si>
  <si>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</si>
  <si>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</si>
  <si>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</si>
  <si>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</si>
  <si>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</si>
  <si>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</si>
  <si>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</si>
  <si>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</si>
  <si>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</si>
  <si>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</si>
  <si>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</si>
  <si>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</si>
  <si>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</si>
  <si>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</si>
  <si>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</si>
  <si>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</si>
  <si>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</si>
  <si>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</si>
  <si>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</si>
  <si>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</si>
  <si>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</si>
  <si>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</si>
  <si>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</si>
  <si>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</si>
  <si>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</si>
  <si>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</si>
  <si>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</si>
  <si>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</si>
  <si>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</si>
  <si>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</si>
  <si>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</si>
  <si>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</si>
  <si>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</si>
  <si>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</si>
  <si>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</si>
  <si>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</si>
  <si>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</si>
  <si>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</si>
  <si>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</si>
  <si>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</si>
  <si>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</si>
  <si>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</si>
  <si>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</si>
  <si>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</si>
  <si>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</si>
  <si>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</si>
  <si>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</si>
  <si>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</si>
  <si>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</si>
  <si>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</si>
  <si>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</si>
  <si>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</si>
  <si>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</si>
  <si>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</si>
  <si>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</si>
  <si>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</si>
  <si>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</si>
  <si>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</si>
  <si>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</si>
  <si>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</si>
  <si>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</si>
  <si>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</si>
  <si>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</si>
  <si>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</si>
  <si>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</si>
  <si>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</si>
  <si>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</si>
  <si>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</si>
  <si>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</si>
  <si>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</si>
  <si>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</si>
  <si>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</si>
  <si>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</si>
  <si>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</si>
  <si>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</si>
  <si>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</si>
  <si>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</si>
  <si>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</si>
  <si>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</si>
  <si>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</si>
  <si>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</si>
  <si>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</si>
  <si>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</si>
  <si>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</si>
  <si>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</si>
  <si>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</si>
  <si>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</si>
  <si>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</si>
  <si>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</si>
  <si>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</si>
  <si>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</si>
  <si>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</si>
  <si>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</si>
  <si>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</si>
  <si>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</si>
  <si>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</si>
  <si>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</si>
  <si>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</si>
  <si>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</si>
  <si>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</si>
  <si>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</si>
  <si>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</si>
  <si>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</si>
  <si>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</si>
  <si>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</si>
  <si>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</si>
  <si>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</si>
  <si>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</si>
  <si>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</si>
  <si>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</si>
  <si>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</si>
  <si>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</si>
  <si>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</si>
  <si>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</si>
  <si>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</si>
  <si>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</si>
  <si>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</si>
  <si>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</si>
  <si>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</si>
  <si>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</si>
  <si>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</si>
  <si>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</si>
  <si>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</si>
  <si>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</si>
  <si>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</si>
  <si>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</si>
  <si>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</si>
  <si>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</si>
  <si>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</si>
  <si>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</si>
  <si>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</si>
  <si>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</si>
  <si>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</si>
  <si>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</si>
  <si>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</si>
  <si>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</si>
  <si>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</si>
  <si>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</si>
  <si>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</si>
  <si>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</si>
  <si>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</si>
  <si>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</si>
  <si>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</si>
  <si>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</si>
  <si>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</si>
  <si>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</si>
  <si>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</si>
  <si>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</si>
  <si>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</si>
  <si>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</si>
  <si>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</si>
  <si>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</si>
  <si>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</si>
  <si>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</si>
  <si>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</si>
  <si>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</si>
  <si>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</si>
  <si>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</si>
  <si>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</si>
  <si>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</si>
  <si>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</si>
  <si>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</si>
  <si>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</si>
  <si>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</si>
  <si>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</si>
  <si>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</si>
  <si>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</si>
  <si>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</si>
  <si>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</si>
  <si>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</si>
  <si>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</si>
  <si>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</si>
  <si>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</si>
  <si>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</si>
  <si>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</si>
  <si>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</si>
  <si>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</si>
  <si>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</si>
  <si>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</si>
  <si>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</si>
  <si>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</si>
  <si>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</si>
  <si>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</si>
  <si>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</si>
  <si>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</si>
  <si>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</si>
  <si>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</si>
  <si>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</si>
  <si>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</si>
  <si>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</si>
  <si>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</si>
  <si>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</si>
  <si>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</si>
  <si>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</si>
  <si>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</si>
  <si>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</si>
  <si>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</si>
  <si>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</si>
  <si>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</si>
  <si>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</si>
  <si>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</si>
  <si>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</si>
  <si>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</si>
  <si>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</si>
  <si>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</si>
  <si>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</si>
  <si>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</si>
  <si>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</si>
  <si>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</si>
  <si>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</si>
  <si>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</si>
  <si>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</si>
  <si>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</si>
  <si>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</si>
  <si>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</si>
  <si>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</si>
  <si>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</si>
  <si>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</si>
  <si>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</si>
  <si>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</si>
  <si>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</si>
  <si>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</si>
  <si>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</si>
  <si>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</si>
  <si>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</si>
  <si>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</si>
  <si>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</si>
  <si>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</si>
  <si>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</si>
  <si>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</si>
  <si>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</si>
  <si>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</si>
  <si>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</si>
  <si>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</si>
  <si>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</si>
  <si>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</si>
  <si>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</si>
  <si>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</si>
  <si>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</si>
  <si>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</si>
  <si>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</si>
  <si>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</si>
  <si>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</si>
  <si>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</si>
  <si>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</si>
  <si>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</si>
  <si>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</si>
  <si>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</si>
  <si>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</si>
  <si>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</si>
  <si>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</si>
  <si>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</si>
  <si>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</si>
  <si>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</si>
  <si>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</si>
  <si>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</si>
  <si>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</si>
  <si>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</si>
  <si>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</si>
  <si>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</si>
  <si>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</si>
  <si>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</si>
  <si>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</si>
  <si>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</si>
  <si>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</si>
  <si>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</si>
  <si>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</si>
  <si>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</si>
  <si>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</si>
  <si>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</si>
  <si>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</si>
  <si>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</si>
  <si>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</si>
  <si>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</si>
  <si>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</si>
  <si>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</si>
  <si>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</si>
  <si>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</si>
  <si>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</si>
  <si>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</si>
  <si>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</si>
  <si>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</si>
  <si>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</si>
  <si>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</si>
  <si>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</si>
  <si>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</si>
  <si>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</si>
  <si>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</si>
  <si>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</si>
  <si>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</si>
  <si>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</si>
  <si>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</si>
  <si>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</si>
  <si>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</si>
  <si>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</si>
  <si>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</si>
  <si>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</si>
  <si>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</si>
  <si>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</si>
  <si>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</si>
  <si>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</si>
  <si>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</si>
  <si>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</si>
  <si>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</si>
  <si>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</si>
  <si>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</si>
  <si>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</si>
  <si>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</si>
  <si>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</si>
  <si>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</si>
  <si>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</si>
  <si>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</si>
  <si>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</si>
  <si>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</si>
  <si>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</si>
  <si>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</si>
  <si>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</si>
  <si>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</si>
  <si>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</si>
  <si>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</si>
  <si>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</si>
  <si>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</si>
  <si>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</si>
  <si>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</si>
  <si>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</si>
  <si>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</si>
  <si>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</si>
  <si>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</si>
  <si>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</si>
  <si>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</si>
  <si>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</si>
  <si>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</si>
  <si>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</si>
  <si>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</si>
  <si>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</si>
  <si>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</si>
  <si>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</si>
  <si>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</si>
  <si>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</si>
  <si>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</si>
  <si>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</si>
  <si>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</si>
  <si>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</si>
  <si>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</si>
  <si>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</si>
  <si>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</si>
  <si>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</si>
  <si>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</si>
  <si>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</si>
  <si>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</si>
  <si>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</si>
  <si>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</si>
  <si>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</si>
  <si>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</si>
  <si>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</si>
  <si>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</si>
  <si>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</si>
  <si>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</si>
  <si>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</si>
  <si>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</si>
  <si>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</si>
  <si>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</si>
  <si>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</si>
  <si>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</si>
  <si>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</si>
  <si>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</si>
  <si>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</si>
  <si>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</si>
  <si>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</si>
  <si>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</si>
  <si>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</si>
  <si>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</si>
  <si>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</si>
  <si>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</si>
  <si>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</si>
  <si>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</si>
  <si>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</si>
  <si>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</si>
  <si>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</si>
  <si>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</si>
  <si>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</si>
  <si>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</si>
  <si>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</si>
  <si>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</si>
  <si>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</si>
  <si>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</si>
  <si>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</si>
  <si>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</si>
  <si>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</si>
  <si>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</si>
  <si>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</si>
  <si>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</si>
  <si>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</si>
  <si>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</si>
  <si>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</si>
  <si>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</si>
  <si>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</si>
  <si>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</si>
  <si>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</si>
  <si>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</si>
  <si>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</si>
  <si>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</si>
  <si>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</si>
  <si>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</si>
  <si>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</si>
  <si>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</si>
  <si>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</si>
  <si>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</si>
  <si>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</si>
  <si>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</si>
  <si>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</si>
  <si>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</si>
  <si>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</si>
  <si>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</si>
  <si>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</si>
  <si>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</si>
  <si>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</si>
  <si>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</si>
  <si>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</si>
  <si>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</si>
  <si>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</si>
  <si>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</si>
  <si>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</si>
  <si>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</si>
  <si>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</si>
  <si>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</si>
  <si>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</si>
  <si>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</si>
  <si>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</si>
  <si>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</si>
  <si>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</si>
  <si>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</si>
  <si>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</si>
  <si>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</si>
  <si>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</si>
  <si>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</si>
  <si>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</si>
  <si>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</si>
  <si>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</si>
  <si>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</si>
  <si>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</si>
  <si>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</si>
  <si>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</si>
  <si>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</si>
  <si>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</si>
  <si>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</si>
  <si>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</si>
  <si>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</si>
  <si>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</si>
  <si>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</si>
  <si>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</si>
  <si>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</si>
  <si>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</si>
  <si>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</si>
  <si>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</si>
  <si>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</si>
  <si>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</si>
  <si>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</si>
  <si>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</si>
  <si>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</si>
  <si>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</si>
  <si>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</si>
  <si>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</si>
  <si>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</si>
  <si>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</si>
  <si>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</si>
  <si>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</si>
  <si>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</si>
  <si>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</si>
  <si>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</si>
  <si>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</si>
  <si>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</si>
  <si>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</si>
  <si>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</si>
  <si>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</si>
  <si>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</si>
  <si>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</si>
  <si>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</si>
  <si>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</si>
  <si>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</si>
  <si>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</si>
  <si>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</si>
  <si>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</si>
  <si>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</si>
  <si>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</si>
  <si>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</si>
  <si>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</si>
  <si>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</si>
  <si>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</si>
  <si>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</si>
  <si>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</si>
  <si>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</si>
  <si>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</si>
  <si>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</si>
  <si>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</si>
  <si>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</si>
  <si>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</si>
  <si>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</si>
  <si>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</si>
  <si>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</si>
  <si>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</si>
  <si>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</si>
  <si>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</si>
  <si>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</si>
  <si>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</si>
  <si>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</si>
  <si>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</si>
  <si>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</si>
  <si>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</si>
  <si>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</si>
  <si>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</si>
  <si>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</si>
  <si>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</si>
  <si>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</si>
  <si>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</si>
  <si>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</si>
  <si>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</si>
  <si>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</si>
  <si>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</si>
  <si>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</si>
  <si>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</si>
  <si>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</si>
  <si>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</si>
  <si>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</si>
  <si>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</si>
  <si>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</si>
  <si>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</si>
  <si>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</si>
  <si>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</si>
  <si>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</si>
  <si>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</si>
  <si>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</si>
  <si>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</si>
  <si>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</si>
  <si>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</si>
  <si>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</si>
  <si>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</si>
  <si>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</si>
  <si>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</si>
  <si>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</si>
  <si>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</si>
  <si>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</si>
  <si>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</si>
  <si>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</si>
  <si>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</si>
  <si>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</si>
  <si>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</si>
  <si>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</si>
  <si>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</si>
  <si>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</si>
  <si>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</si>
  <si>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</si>
  <si>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</si>
  <si>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</si>
  <si>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</si>
  <si>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</si>
  <si>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</si>
  <si>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</si>
  <si>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</si>
  <si>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</si>
  <si>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</si>
  <si>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</si>
  <si>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</si>
  <si>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</si>
  <si>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</si>
  <si>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</si>
  <si>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</si>
  <si>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</si>
  <si>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</si>
  <si>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</si>
  <si>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</si>
  <si>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</si>
  <si>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</si>
  <si>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</si>
  <si>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</si>
  <si>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</si>
  <si>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</si>
  <si>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</si>
  <si>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</si>
  <si>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</si>
  <si>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</si>
  <si>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</si>
  <si>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</si>
  <si>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</si>
  <si>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</si>
  <si>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</si>
  <si>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</si>
  <si>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</si>
  <si>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</si>
  <si>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</si>
  <si>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</si>
  <si>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</si>
  <si>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</si>
  <si>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</si>
  <si>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</si>
  <si>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</si>
  <si>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</si>
  <si>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</si>
  <si>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</si>
  <si>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</si>
  <si>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</si>
  <si>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</si>
  <si>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</si>
  <si>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</si>
  <si>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</si>
  <si>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</si>
  <si>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</si>
  <si>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</si>
  <si>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</si>
  <si>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</si>
  <si>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</si>
  <si>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</si>
  <si>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</si>
  <si>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</si>
  <si>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</si>
  <si>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</si>
  <si>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</si>
  <si>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</si>
  <si>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</si>
  <si>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</si>
  <si>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</si>
  <si>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</si>
  <si>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</si>
  <si>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</si>
  <si>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</si>
  <si>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</si>
  <si>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</si>
  <si>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</si>
  <si>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</si>
  <si>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</si>
  <si>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</si>
  <si>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</si>
  <si>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</si>
  <si>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</si>
  <si>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</si>
  <si>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</si>
  <si>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</si>
  <si>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</si>
  <si>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</si>
  <si>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</si>
  <si>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</si>
  <si>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</si>
  <si>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</si>
  <si>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</si>
  <si>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</si>
  <si>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</si>
  <si>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</si>
  <si>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</si>
  <si>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</si>
  <si>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</si>
  <si>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</si>
  <si>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</si>
  <si>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</si>
  <si>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</si>
  <si>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</si>
  <si>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</si>
  <si>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</si>
  <si>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</si>
  <si>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</si>
  <si>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</si>
  <si>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</si>
  <si>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</si>
  <si>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</si>
  <si>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</si>
  <si>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</si>
  <si>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</si>
  <si>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</si>
  <si>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</si>
  <si>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</si>
  <si>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</si>
  <si>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</si>
  <si>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</si>
  <si>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</si>
  <si>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</si>
  <si>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</si>
  <si>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</si>
  <si>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</si>
  <si>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</si>
  <si>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</si>
  <si>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</si>
  <si>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</si>
  <si>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</si>
  <si>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</si>
  <si>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</si>
  <si>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</si>
  <si>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</si>
  <si>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</si>
  <si>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</si>
  <si>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</si>
  <si>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</si>
  <si>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</si>
  <si>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</si>
  <si>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</si>
  <si>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</si>
  <si>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</si>
  <si>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</si>
  <si>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</si>
  <si>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</si>
  <si>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</si>
  <si>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</si>
  <si>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</si>
  <si>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</si>
  <si>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</si>
  <si>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</si>
  <si>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</si>
  <si>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</si>
  <si>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</si>
  <si>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</si>
  <si>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</si>
  <si>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</si>
  <si>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</si>
  <si>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</si>
  <si>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</si>
  <si>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</si>
  <si>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</si>
  <si>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</si>
  <si>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</si>
  <si>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</si>
  <si>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</si>
  <si>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</si>
  <si>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</si>
  <si>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</si>
  <si>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</si>
  <si>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</si>
  <si>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</si>
  <si>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</si>
  <si>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</si>
  <si>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</si>
  <si>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</si>
  <si>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</si>
  <si>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</si>
  <si>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</si>
  <si>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</si>
  <si>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</si>
  <si>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</si>
  <si>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</si>
  <si>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</si>
  <si>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</si>
  <si>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</si>
  <si>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</si>
  <si>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</si>
  <si>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</si>
  <si>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</si>
  <si>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</si>
  <si>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</si>
  <si>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</si>
  <si>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</si>
  <si>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</si>
  <si>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</si>
  <si>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</si>
  <si>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</si>
  <si>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</si>
  <si>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</si>
  <si>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</si>
  <si>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</si>
  <si>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</si>
  <si>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</si>
  <si>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</si>
  <si>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</si>
  <si>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</si>
  <si>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</si>
  <si>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</si>
  <si>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</si>
  <si>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</si>
  <si>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</si>
  <si>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</si>
  <si>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</si>
  <si>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</si>
  <si>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</si>
  <si>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</si>
  <si>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</si>
  <si>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</si>
  <si>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</si>
  <si>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</si>
  <si>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</si>
  <si>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</si>
  <si>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</si>
  <si>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</si>
  <si>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</si>
  <si>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</si>
  <si>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</si>
  <si>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</si>
  <si>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</si>
  <si>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</si>
  <si>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</si>
  <si>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</si>
  <si>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</si>
  <si>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</si>
  <si>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</si>
  <si>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</si>
  <si>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</si>
  <si>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</si>
  <si>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</si>
  <si>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</si>
  <si>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</si>
  <si>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</si>
  <si>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</si>
  <si>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</si>
  <si>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</si>
  <si>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</si>
  <si>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</si>
  <si>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</si>
  <si>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</si>
  <si>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</si>
  <si>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</si>
  <si>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</si>
  <si>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</si>
  <si>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</si>
  <si>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</si>
  <si>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</si>
  <si>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</si>
  <si>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</si>
  <si>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</si>
  <si>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</si>
  <si>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</si>
  <si>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</si>
  <si>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</si>
  <si>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</si>
  <si>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</si>
  <si>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</si>
  <si>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</si>
  <si>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</si>
  <si>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</si>
  <si>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</si>
  <si>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</si>
  <si>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</si>
  <si>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</si>
  <si>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</si>
  <si>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</si>
  <si>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</si>
  <si>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</si>
  <si>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</si>
  <si>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</si>
  <si>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</si>
  <si>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</si>
  <si>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</si>
  <si>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</si>
  <si>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</si>
  <si>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</si>
  <si>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</si>
  <si>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</si>
  <si>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</si>
  <si>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</si>
  <si>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</si>
  <si>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</si>
  <si>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</si>
  <si>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</si>
  <si>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</si>
  <si>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</si>
  <si>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</si>
  <si>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</si>
  <si>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</si>
  <si>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</si>
  <si>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</si>
  <si>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</si>
  <si>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</si>
  <si>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</si>
  <si>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</si>
  <si>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</si>
  <si>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</si>
  <si>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</si>
  <si>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</si>
  <si>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</si>
  <si>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</si>
  <si>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</si>
  <si>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</si>
  <si>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</si>
  <si>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</si>
  <si>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</si>
  <si>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</si>
  <si>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</si>
  <si>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</si>
  <si>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</si>
  <si>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</si>
  <si>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</si>
  <si>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</si>
  <si>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</si>
  <si>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</si>
  <si>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</si>
  <si>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</si>
  <si>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</si>
  <si>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</si>
  <si>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</si>
  <si>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</si>
  <si>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</si>
  <si>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</si>
  <si>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</si>
  <si>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</si>
  <si>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</si>
  <si>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</si>
  <si>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</si>
  <si>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</si>
  <si>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</si>
  <si>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</si>
  <si>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</si>
  <si>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</si>
  <si>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</si>
  <si>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</si>
  <si>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</si>
  <si>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</si>
  <si>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</si>
  <si>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</si>
  <si>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</si>
  <si>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</si>
  <si>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</si>
  <si>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</si>
  <si>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</si>
  <si>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</si>
  <si>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</si>
  <si>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</si>
  <si>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</si>
  <si>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</si>
  <si>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</si>
  <si>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</si>
  <si>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</si>
  <si>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</si>
  <si>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</si>
  <si>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</si>
  <si>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</si>
  <si>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</si>
  <si>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</si>
  <si>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</si>
  <si>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</si>
  <si>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</si>
  <si>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</si>
  <si>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</si>
  <si>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</si>
  <si>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</si>
  <si>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</si>
  <si>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</si>
  <si>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</si>
  <si>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</si>
  <si>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</si>
  <si>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</si>
  <si>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</si>
  <si>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</si>
  <si>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</si>
  <si>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</si>
  <si>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</si>
  <si>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</si>
  <si>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</si>
  <si>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</si>
  <si>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</si>
  <si>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</si>
  <si>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</si>
  <si>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</si>
  <si>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</si>
  <si>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</si>
  <si>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</si>
  <si>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</si>
  <si>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</si>
  <si>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</si>
  <si>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</si>
  <si>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</si>
  <si>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</si>
  <si>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</si>
  <si>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</si>
  <si>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</si>
  <si>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</si>
  <si>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</si>
  <si>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</si>
  <si>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</si>
  <si>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</si>
  <si>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</si>
  <si>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</si>
  <si>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</si>
  <si>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</si>
  <si>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</si>
  <si>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</si>
  <si>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</si>
  <si>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</si>
  <si>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</si>
  <si>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</si>
  <si>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</si>
  <si>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</si>
  <si>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</si>
  <si>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</si>
  <si>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</si>
  <si>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</si>
  <si>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</si>
  <si>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</si>
  <si>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</si>
  <si>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</si>
  <si>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</si>
  <si>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</si>
  <si>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</si>
  <si>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</si>
  <si>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</si>
  <si>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</si>
  <si>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</si>
  <si>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</si>
  <si>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</si>
  <si>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</si>
  <si>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</si>
  <si>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</si>
  <si>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</si>
  <si>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</si>
  <si>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</si>
  <si>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</si>
  <si>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</si>
  <si>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</si>
  <si>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</si>
  <si>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</si>
  <si>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</si>
  <si>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</si>
  <si>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</si>
  <si>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</si>
  <si>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</si>
  <si>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</si>
  <si>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</si>
  <si>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</si>
  <si>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</si>
  <si>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</si>
  <si>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</si>
  <si>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</si>
  <si>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</si>
  <si>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</si>
  <si>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</si>
  <si>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</si>
  <si>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</si>
  <si>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</si>
  <si>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</si>
  <si>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</si>
  <si>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</si>
  <si>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</si>
  <si>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</si>
  <si>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</si>
  <si>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</si>
  <si>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</si>
  <si>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</si>
  <si>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</si>
  <si>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</si>
  <si>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</si>
  <si>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</si>
  <si>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</si>
  <si>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</si>
  <si>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</si>
  <si>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</si>
  <si>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</si>
  <si>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</si>
  <si>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</si>
  <si>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</si>
  <si>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</si>
  <si>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</si>
  <si>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</si>
  <si>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</si>
  <si>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</si>
  <si>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</si>
  <si>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</si>
  <si>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</si>
  <si>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</si>
  <si>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</si>
  <si>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</si>
  <si>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</si>
  <si>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</si>
  <si>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</si>
  <si>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</si>
  <si>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</si>
  <si>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</si>
  <si>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</si>
  <si>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</si>
  <si>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</si>
  <si>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</si>
  <si>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</si>
  <si>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</si>
  <si>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</si>
  <si>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</si>
  <si>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</si>
  <si>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</si>
  <si>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</si>
  <si>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</si>
  <si>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</si>
  <si>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</si>
  <si>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</si>
  <si>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</si>
  <si>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</si>
  <si>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</si>
  <si>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</si>
  <si>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</si>
  <si>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</si>
  <si>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</si>
  <si>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</si>
  <si>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</si>
  <si>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</si>
  <si>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</si>
  <si>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</si>
  <si>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</si>
  <si>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</si>
  <si>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</si>
  <si>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</si>
  <si>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</si>
  <si>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</si>
  <si>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</si>
  <si>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</si>
  <si>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</si>
  <si>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</si>
  <si>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</si>
  <si>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</si>
  <si>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</si>
  <si>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</si>
  <si>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</si>
  <si>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</si>
  <si>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</si>
  <si>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</si>
  <si>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</si>
  <si>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</si>
  <si>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</si>
  <si>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</si>
  <si>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</si>
  <si>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</si>
  <si>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</si>
  <si>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</si>
  <si>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</si>
  <si>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</si>
  <si>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</si>
  <si>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</si>
  <si>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</si>
  <si>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</si>
  <si>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</si>
  <si>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</si>
  <si>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</si>
  <si>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</si>
  <si>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</si>
  <si>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</si>
  <si>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</si>
  <si>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</si>
  <si>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</si>
  <si>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</si>
  <si>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</si>
  <si>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</si>
  <si>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</si>
  <si>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</si>
  <si>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</si>
  <si>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</si>
  <si>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</si>
  <si>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</si>
  <si>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</si>
  <si>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</si>
  <si>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</si>
  <si>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</si>
  <si>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</si>
  <si>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</si>
  <si>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</si>
  <si>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</si>
  <si>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</si>
  <si>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</si>
  <si>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</si>
  <si>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</si>
  <si>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</si>
  <si>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</si>
  <si>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</si>
  <si>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</si>
  <si>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</si>
  <si>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</si>
  <si>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</si>
  <si>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</si>
  <si>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</si>
  <si>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</si>
  <si>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</si>
  <si>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</si>
  <si>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</si>
  <si>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</si>
  <si>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</si>
  <si>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</si>
  <si>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</si>
  <si>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</si>
  <si>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</si>
  <si>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</si>
  <si>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</si>
  <si>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</si>
  <si>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</si>
  <si>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</si>
  <si>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</si>
  <si>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</si>
  <si>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</si>
  <si>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</si>
  <si>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</si>
  <si>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</si>
  <si>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</si>
  <si>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</si>
  <si>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</si>
  <si>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</si>
  <si>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</si>
  <si>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</si>
  <si>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</si>
  <si>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</si>
  <si>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</si>
  <si>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</si>
  <si>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</si>
  <si>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</si>
  <si>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</si>
  <si>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</si>
  <si>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</si>
  <si>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</si>
  <si>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</si>
  <si>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</si>
  <si>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</si>
  <si>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</si>
  <si>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</si>
  <si>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</si>
  <si>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</si>
  <si>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</si>
  <si>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</si>
  <si>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</si>
  <si>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</si>
  <si>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</si>
  <si>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</si>
  <si>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</si>
  <si>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</si>
  <si>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</si>
  <si>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</si>
  <si>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</si>
  <si>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</si>
  <si>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</si>
  <si>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</si>
  <si>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</si>
  <si>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</si>
  <si>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</si>
  <si>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</si>
  <si>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</si>
  <si>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</si>
  <si>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</si>
  <si>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</si>
  <si>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</si>
  <si>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</si>
  <si>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</si>
  <si>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</si>
  <si>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</si>
  <si>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</si>
  <si>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</si>
  <si>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</si>
  <si>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</si>
  <si>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</si>
  <si>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</si>
  <si>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</si>
  <si>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</si>
  <si>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</si>
  <si>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</si>
  <si>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</si>
  <si>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</si>
  <si>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</si>
  <si>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</si>
  <si>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</si>
  <si>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</si>
  <si>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</si>
  <si>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</si>
  <si>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</si>
  <si>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</si>
  <si>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</si>
  <si>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</si>
  <si>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</si>
  <si>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</si>
  <si>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</si>
  <si>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</si>
  <si>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</si>
  <si>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</si>
  <si>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</si>
  <si>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</si>
  <si>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</si>
  <si>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</si>
  <si>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</si>
  <si>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</si>
  <si>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</si>
  <si>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</si>
  <si>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</si>
  <si>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</si>
  <si>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</si>
  <si>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</si>
  <si>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</si>
  <si>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</si>
  <si>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</si>
  <si>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</si>
  <si>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</si>
  <si>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</si>
  <si>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</si>
  <si>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</si>
  <si>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</si>
  <si>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</si>
  <si>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</si>
  <si>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</si>
  <si>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</si>
  <si>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</si>
  <si>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</si>
  <si>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</si>
  <si>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</si>
  <si>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</si>
  <si>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</si>
  <si>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</si>
  <si>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</si>
  <si>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</si>
  <si>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</si>
  <si>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</si>
  <si>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</si>
  <si>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</si>
  <si>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</si>
  <si>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</si>
  <si>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</si>
  <si>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</si>
  <si>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</si>
  <si>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</si>
  <si>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</si>
  <si>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</si>
  <si>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</si>
  <si>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</si>
  <si>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</si>
  <si>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</si>
  <si>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</si>
  <si>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</si>
  <si>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</si>
  <si>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</si>
  <si>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</si>
  <si>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</si>
  <si>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</si>
  <si>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</si>
  <si>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</si>
  <si>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</si>
  <si>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</si>
  <si>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</si>
  <si>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</si>
  <si>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</si>
  <si>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</si>
  <si>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</si>
  <si>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</si>
  <si>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</si>
  <si>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</si>
  <si>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</si>
  <si>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</si>
  <si>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</si>
  <si>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</si>
  <si>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</si>
  <si>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</si>
  <si>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</si>
  <si>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</si>
  <si>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</si>
  <si>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</si>
  <si>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</si>
  <si>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</si>
  <si>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</si>
  <si>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</si>
  <si>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</si>
  <si>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</si>
  <si>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</si>
  <si>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</si>
  <si>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</si>
  <si>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</si>
  <si>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</si>
  <si>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</si>
  <si>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</si>
  <si>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</si>
  <si>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</si>
  <si>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</si>
  <si>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</si>
  <si>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</si>
  <si>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</si>
  <si>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</si>
  <si>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</si>
  <si>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</si>
  <si>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</si>
  <si>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</si>
  <si>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</si>
  <si>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</si>
  <si>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</si>
  <si>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</si>
  <si>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</si>
  <si>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</si>
  <si>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</si>
  <si>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</si>
  <si>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</si>
  <si>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</si>
  <si>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</si>
  <si>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</si>
  <si>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</si>
  <si>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</si>
  <si>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</si>
  <si>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</si>
  <si>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</si>
  <si>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</si>
  <si>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</si>
  <si>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</si>
  <si>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</si>
  <si>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</si>
  <si>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</si>
  <si>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</si>
  <si>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</si>
  <si>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</si>
  <si>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</si>
  <si>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</si>
  <si>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</si>
  <si>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</si>
  <si>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</si>
  <si>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</si>
  <si>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</si>
  <si>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</si>
  <si>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</si>
  <si>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</si>
  <si>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</si>
  <si>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</si>
  <si>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</si>
  <si>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</si>
  <si>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</si>
  <si>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</si>
  <si>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</si>
  <si>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</si>
  <si>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</si>
  <si>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</si>
  <si>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</si>
  <si>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</si>
  <si>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</si>
  <si>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</si>
  <si>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</si>
  <si>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</si>
  <si>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</si>
  <si>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</si>
  <si>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</si>
  <si>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</si>
  <si>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</si>
  <si>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</si>
  <si>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</si>
  <si>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</si>
  <si>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</si>
  <si>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</si>
  <si>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</si>
  <si>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</si>
  <si>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</si>
  <si>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</si>
  <si>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</si>
  <si>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</si>
  <si>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</si>
  <si>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</si>
  <si>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</si>
  <si>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</si>
  <si>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</si>
  <si>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</si>
  <si>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</si>
  <si>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</si>
  <si>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</si>
  <si>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</si>
  <si>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</si>
  <si>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</si>
  <si>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</si>
  <si>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</si>
  <si>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</si>
  <si>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</si>
  <si>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</si>
  <si>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</si>
  <si>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</si>
  <si>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</si>
  <si>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</si>
  <si>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</si>
  <si>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</si>
  <si>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</si>
  <si>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</si>
  <si>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</si>
  <si>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</si>
  <si>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</si>
  <si>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</si>
  <si>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</si>
  <si>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</si>
  <si>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</si>
  <si>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</si>
  <si>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</si>
  <si>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</si>
  <si>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</si>
  <si>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</si>
  <si>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</si>
  <si>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</si>
  <si>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</si>
  <si>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</si>
  <si>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</si>
  <si>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</si>
  <si>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</si>
  <si>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</si>
  <si>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</si>
  <si>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</si>
  <si>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</si>
  <si>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</si>
  <si>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</si>
  <si>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</si>
  <si>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</si>
  <si>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</si>
  <si>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</si>
  <si>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</si>
  <si>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</si>
  <si>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</si>
  <si>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</si>
  <si>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</si>
  <si>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</si>
  <si>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</si>
  <si>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</si>
  <si>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</si>
  <si>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</si>
  <si>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</si>
  <si>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</si>
  <si>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</si>
  <si>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</si>
  <si>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</si>
  <si>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</si>
  <si>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</si>
  <si>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</si>
  <si>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</si>
  <si>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</si>
  <si>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</si>
  <si>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</si>
  <si>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</si>
  <si>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</si>
  <si>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</si>
  <si>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</si>
  <si>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</si>
  <si>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</si>
  <si>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</si>
  <si>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</si>
  <si>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</si>
  <si>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</si>
  <si>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</si>
  <si>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</si>
  <si>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</si>
  <si>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</si>
  <si>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</si>
  <si>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</si>
  <si>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</si>
  <si>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</si>
  <si>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</si>
  <si>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</si>
  <si>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</si>
  <si>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</si>
  <si>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</si>
  <si>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</si>
  <si>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</si>
  <si>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</si>
  <si>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</si>
  <si>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</si>
  <si>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</si>
  <si>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</si>
  <si>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</si>
  <si>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</si>
  <si>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</si>
  <si>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</si>
  <si>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</si>
  <si>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</si>
  <si>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</si>
  <si>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</si>
  <si>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</si>
  <si>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</si>
  <si>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</si>
  <si>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</si>
  <si>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</si>
  <si>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</si>
  <si>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</si>
  <si>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</si>
  <si>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</si>
  <si>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</si>
  <si>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</si>
  <si>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</si>
  <si>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</si>
  <si>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</si>
  <si>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</si>
  <si>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</si>
  <si>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</si>
  <si>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</si>
  <si>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</si>
  <si>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</si>
  <si>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</si>
  <si>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</si>
  <si>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</si>
  <si>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</si>
  <si>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</si>
  <si>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</si>
  <si>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</si>
  <si>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</si>
  <si>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</si>
  <si>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</si>
  <si>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</si>
  <si>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</si>
  <si>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</si>
  <si>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</si>
  <si>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</si>
  <si>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</si>
  <si>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</si>
  <si>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</si>
  <si>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</si>
  <si>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</si>
  <si>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</si>
  <si>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</si>
  <si>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</si>
  <si>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</si>
  <si>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</si>
  <si>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</si>
  <si>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</si>
  <si>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</si>
  <si>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</si>
  <si>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</si>
  <si>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</si>
  <si>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</si>
  <si>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</si>
  <si>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</si>
  <si>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</si>
  <si>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</si>
  <si>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</si>
  <si>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</si>
  <si>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</si>
  <si>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</si>
  <si>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</si>
  <si>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</si>
  <si>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</si>
  <si>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</si>
  <si>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</si>
  <si>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</si>
  <si>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</si>
  <si>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</si>
  <si>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</si>
  <si>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</si>
  <si>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</si>
  <si>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</si>
  <si>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</si>
  <si>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</si>
  <si>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</si>
  <si>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</si>
  <si>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</si>
  <si>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</si>
  <si>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</si>
  <si>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</si>
  <si>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</si>
  <si>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</si>
  <si>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</si>
  <si>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</si>
  <si>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</si>
  <si>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</si>
  <si>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</si>
  <si>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</si>
  <si>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</si>
  <si>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</si>
  <si>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</si>
  <si>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</si>
  <si>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</si>
  <si>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</si>
  <si>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</si>
  <si>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</si>
  <si>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</si>
  <si>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</si>
  <si>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</si>
  <si>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</si>
  <si>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</si>
  <si>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</si>
  <si>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</si>
  <si>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</si>
  <si>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</si>
  <si>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</si>
  <si>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</si>
  <si>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</si>
  <si>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</si>
  <si>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</si>
  <si>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</si>
  <si>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</si>
  <si>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</si>
  <si>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</si>
  <si>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</si>
  <si>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</si>
  <si>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</si>
  <si>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</si>
  <si>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</si>
  <si>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</si>
  <si>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</si>
  <si>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</si>
  <si>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</si>
  <si>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</si>
  <si>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</si>
  <si>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</si>
  <si>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</si>
  <si>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</si>
  <si>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</si>
  <si>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</si>
  <si>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</si>
  <si>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</si>
  <si>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</si>
  <si>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</si>
  <si>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</si>
  <si>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</si>
  <si>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</si>
  <si>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</si>
  <si>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</si>
  <si>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</si>
  <si>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</si>
  <si>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</si>
  <si>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</si>
  <si>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</si>
  <si>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</si>
  <si>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</si>
  <si>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</si>
  <si>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</si>
  <si>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</si>
  <si>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</si>
  <si>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</si>
  <si>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</si>
  <si>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</si>
  <si>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</si>
  <si>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</si>
  <si>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</si>
  <si>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</si>
  <si>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</si>
  <si>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</si>
  <si>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</si>
  <si>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</si>
  <si>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</si>
  <si>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</si>
  <si>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</si>
  <si>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</si>
  <si>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</si>
  <si>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</si>
  <si>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</si>
  <si>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</si>
  <si>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</si>
  <si>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</si>
  <si>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</si>
  <si>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</si>
  <si>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</si>
  <si>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</si>
  <si>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</si>
  <si>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</si>
  <si>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</si>
  <si>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</si>
  <si>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</si>
  <si>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</si>
  <si>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</si>
  <si>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</si>
  <si>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</si>
  <si>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</si>
  <si>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</si>
  <si>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</si>
  <si>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</si>
  <si>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</si>
  <si>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</si>
  <si>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</si>
  <si>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</si>
  <si>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</si>
  <si>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</si>
  <si>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</si>
  <si>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</si>
  <si>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</si>
  <si>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</si>
  <si>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</si>
  <si>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</si>
  <si>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</si>
  <si>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</si>
  <si>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</si>
  <si>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</si>
  <si>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</si>
  <si>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</si>
  <si>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</si>
  <si>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</si>
  <si>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</si>
  <si>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</si>
  <si>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</si>
  <si>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</si>
  <si>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</si>
  <si>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</si>
  <si>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</si>
  <si>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</si>
  <si>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</si>
  <si>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</si>
  <si>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</si>
  <si>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</si>
  <si>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</si>
  <si>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</si>
  <si>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</si>
  <si>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</si>
  <si>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</si>
  <si>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</si>
  <si>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</si>
  <si>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</si>
  <si>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</si>
  <si>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</si>
  <si>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</si>
  <si>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</si>
  <si>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</si>
  <si>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</si>
  <si>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</si>
  <si>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</si>
  <si>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</si>
  <si>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</si>
  <si>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</si>
  <si>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</si>
  <si>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</si>
  <si>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</si>
  <si>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</si>
  <si>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</si>
  <si>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</si>
  <si>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</si>
  <si>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</si>
  <si>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</si>
  <si>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</si>
  <si>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</si>
  <si>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</si>
  <si>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</si>
  <si>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</si>
  <si>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</si>
  <si>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</si>
  <si>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</si>
  <si>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</si>
  <si>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</si>
  <si>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</si>
  <si>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</si>
  <si>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</si>
  <si>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</si>
  <si>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</si>
  <si>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</si>
  <si>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</si>
  <si>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</si>
  <si>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</si>
  <si>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</si>
  <si>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</si>
  <si>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</si>
  <si>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</si>
  <si>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</si>
  <si>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</si>
  <si>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</si>
  <si>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</si>
  <si>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</si>
  <si>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</si>
  <si>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</si>
  <si>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</si>
  <si>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</si>
  <si>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</si>
  <si>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</si>
  <si>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</si>
  <si>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</si>
  <si>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</si>
  <si>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</si>
  <si>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</si>
  <si>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</si>
  <si>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</si>
  <si>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</si>
  <si>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</si>
  <si>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</si>
  <si>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</si>
  <si>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</si>
  <si>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</si>
  <si>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</si>
  <si>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</si>
  <si>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</si>
  <si>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</si>
  <si>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</si>
  <si>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</si>
  <si>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</si>
  <si>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</si>
  <si>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</si>
  <si>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</si>
  <si>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</si>
  <si>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</si>
  <si>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</si>
  <si>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</si>
  <si>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</si>
  <si>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</si>
  <si>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</si>
  <si>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</si>
  <si>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</si>
  <si>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</si>
  <si>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</si>
  <si>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</si>
  <si>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</si>
  <si>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</si>
  <si>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</si>
  <si>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</si>
  <si>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</si>
  <si>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</si>
  <si>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</si>
  <si>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</si>
  <si>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</si>
  <si>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</si>
  <si>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</si>
  <si>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</si>
  <si>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</si>
  <si>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</si>
  <si>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</si>
  <si>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</si>
  <si>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</si>
  <si>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</si>
  <si>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</si>
  <si>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</si>
  <si>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</si>
  <si>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</si>
  <si>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</si>
  <si>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</si>
  <si>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</si>
  <si>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</si>
  <si>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</si>
  <si>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</si>
  <si>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</si>
  <si>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</si>
  <si>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</si>
  <si>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</si>
  <si>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</si>
  <si>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</si>
  <si>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</si>
  <si>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</si>
  <si>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</si>
  <si>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</si>
  <si>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</si>
  <si>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</si>
  <si>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</si>
  <si>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</si>
  <si>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</si>
  <si>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</si>
  <si>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</si>
  <si>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</si>
  <si>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</si>
  <si>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</si>
  <si>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</si>
  <si>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</si>
  <si>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</si>
  <si>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</si>
  <si>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</si>
  <si>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</si>
  <si>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</si>
  <si>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</si>
  <si>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</si>
  <si>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</si>
  <si>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</si>
  <si>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</si>
  <si>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</si>
  <si>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</si>
  <si>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</si>
  <si>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</si>
  <si>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</si>
  <si>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</si>
  <si>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</si>
  <si>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</si>
  <si>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</si>
  <si>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</si>
  <si>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</si>
  <si>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</si>
  <si>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</si>
  <si>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</si>
  <si>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</si>
  <si>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</si>
  <si>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</si>
  <si>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</si>
  <si>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</si>
  <si>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</si>
  <si>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</si>
  <si>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</si>
  <si>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</si>
  <si>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</si>
  <si>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</si>
  <si>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</si>
  <si>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</si>
  <si>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</si>
  <si>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</si>
  <si>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</si>
  <si>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</si>
  <si>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</si>
  <si>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</si>
  <si>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</si>
  <si>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</si>
  <si>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</si>
  <si>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</si>
  <si>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</si>
  <si>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</si>
  <si>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</si>
  <si>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</si>
  <si>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</si>
  <si>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</si>
  <si>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</si>
  <si>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</si>
  <si>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</si>
  <si>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</si>
  <si>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</si>
  <si>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</si>
  <si>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</si>
  <si>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</si>
  <si>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</si>
  <si>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</si>
  <si>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</si>
  <si>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</si>
  <si>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</si>
  <si>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</si>
  <si>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</si>
  <si>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</si>
  <si>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</si>
  <si>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</si>
  <si>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</si>
  <si>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</si>
  <si>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</si>
  <si>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</si>
  <si>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</si>
  <si>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</si>
  <si>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</si>
  <si>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</si>
  <si>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</si>
  <si>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</si>
  <si>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</si>
  <si>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</si>
  <si>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</si>
  <si>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</si>
  <si>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</si>
  <si>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</si>
  <si>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</si>
  <si>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</si>
  <si>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</si>
  <si>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</si>
  <si>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</si>
  <si>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</si>
  <si>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</si>
  <si>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</si>
  <si>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</si>
  <si>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</si>
  <si>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</si>
  <si>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</si>
  <si>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</si>
  <si>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</si>
  <si>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</si>
  <si>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</si>
  <si>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</si>
  <si>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</si>
  <si>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</si>
  <si>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</si>
  <si>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</si>
  <si>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</si>
  <si>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</si>
  <si>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</si>
  <si>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</si>
  <si>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</si>
  <si>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</si>
  <si>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</si>
  <si>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</si>
  <si>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</si>
  <si>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</si>
  <si>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</si>
  <si>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</si>
  <si>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</si>
  <si>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</si>
  <si>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</si>
  <si>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</si>
  <si>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</si>
  <si>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</si>
  <si>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</si>
  <si>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</si>
  <si>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</si>
  <si>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</si>
  <si>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</si>
  <si>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</si>
  <si>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</si>
  <si>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</si>
  <si>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</si>
  <si>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</si>
  <si>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</si>
  <si>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</si>
  <si>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</si>
  <si>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</si>
  <si>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</si>
  <si>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</si>
  <si>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</si>
  <si>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</si>
  <si>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</si>
  <si>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</si>
  <si>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</si>
  <si>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</si>
  <si>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</si>
  <si>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</si>
  <si>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</si>
  <si>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</si>
  <si>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</si>
  <si>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</si>
  <si>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</si>
  <si>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</si>
  <si>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</si>
  <si>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</si>
  <si>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</si>
  <si>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</si>
  <si>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</si>
  <si>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</si>
  <si>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</si>
  <si>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</si>
  <si>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</si>
  <si>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</si>
  <si>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</si>
  <si>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</si>
  <si>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</si>
  <si>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</si>
  <si>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</si>
  <si>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</si>
  <si>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</si>
  <si>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</si>
  <si>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</si>
  <si>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</si>
  <si>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</si>
  <si>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</si>
  <si>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</si>
  <si>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</si>
  <si>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</si>
  <si>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</si>
  <si>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</si>
  <si>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</si>
  <si>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</si>
  <si>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</si>
  <si>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</si>
  <si>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</si>
  <si>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</si>
  <si>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</si>
  <si>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</si>
  <si>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</si>
  <si>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</si>
  <si>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</si>
  <si>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</si>
  <si>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</si>
  <si>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</si>
  <si>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</si>
  <si>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</si>
  <si>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</si>
  <si>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</si>
  <si>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</si>
  <si>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</si>
  <si>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</si>
  <si>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</si>
  <si>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</si>
  <si>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</si>
  <si>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</si>
  <si>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</si>
  <si>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</si>
  <si>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</si>
  <si>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</si>
  <si>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</si>
  <si>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</si>
  <si>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</si>
  <si>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</si>
  <si>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</si>
  <si>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</si>
  <si>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</si>
  <si>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</si>
  <si>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</si>
  <si>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</si>
  <si>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</si>
  <si>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</si>
  <si>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</si>
  <si>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</si>
  <si>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</si>
  <si>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</si>
  <si>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</si>
  <si>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</si>
  <si>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</si>
  <si>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</si>
  <si>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</si>
  <si>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</si>
  <si>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</si>
  <si>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</si>
  <si>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</si>
  <si>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</si>
  <si>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</si>
  <si>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</si>
  <si>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</si>
  <si>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</si>
  <si>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</si>
  <si>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</si>
  <si>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</si>
  <si>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</si>
  <si>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</si>
  <si>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</si>
  <si>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</si>
  <si>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</si>
  <si>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</si>
  <si>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</si>
  <si>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</si>
  <si>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</si>
  <si>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</si>
  <si>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</si>
  <si>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</si>
  <si>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</si>
  <si>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</si>
  <si>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</si>
  <si>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</si>
  <si>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</si>
  <si>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</si>
  <si>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</si>
  <si>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</si>
  <si>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</si>
  <si>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</si>
  <si>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</si>
  <si>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</si>
  <si>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</si>
  <si>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</si>
  <si>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</si>
  <si>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</si>
  <si>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</si>
  <si>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</si>
  <si>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</si>
  <si>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</si>
  <si>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</si>
  <si>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</si>
  <si>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</si>
  <si>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</si>
  <si>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</si>
  <si>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</si>
  <si>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</si>
  <si>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</si>
  <si>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</si>
  <si>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</si>
  <si>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</si>
  <si>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</si>
  <si>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</si>
  <si>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</si>
  <si>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</si>
  <si>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</si>
  <si>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</si>
  <si>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</si>
  <si>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</si>
  <si>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</si>
  <si>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</si>
  <si>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</si>
  <si>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</si>
  <si>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</si>
  <si>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</si>
  <si>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</si>
  <si>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</si>
  <si>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</si>
  <si>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</si>
  <si>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</si>
  <si>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</si>
  <si>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</si>
  <si>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</si>
  <si>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</si>
  <si>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</si>
  <si>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</si>
  <si>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</si>
  <si>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</si>
  <si>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</si>
  <si>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</si>
  <si>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</si>
  <si>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</si>
  <si>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</si>
  <si>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</si>
  <si>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</si>
  <si>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</si>
  <si>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</si>
  <si>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</si>
  <si>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</si>
  <si>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</si>
  <si>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</si>
  <si>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</si>
  <si>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</si>
  <si>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</si>
  <si>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</si>
  <si>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</si>
  <si>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</si>
  <si>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</si>
  <si>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</si>
  <si>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</si>
  <si>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</si>
  <si>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</si>
  <si>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</si>
  <si>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</si>
  <si>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</si>
  <si>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</si>
  <si>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</si>
  <si>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</si>
  <si>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</si>
  <si>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</si>
  <si>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</si>
  <si>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</si>
  <si>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</si>
  <si>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</si>
  <si>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</si>
  <si>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</si>
  <si>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</si>
  <si>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</si>
  <si>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</si>
  <si>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</si>
  <si>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</si>
  <si>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</si>
  <si>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</si>
  <si>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</si>
  <si>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</si>
  <si>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</si>
  <si>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</si>
  <si>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</si>
  <si>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</si>
  <si>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</si>
  <si>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</si>
  <si>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</si>
  <si>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</si>
  <si>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</si>
  <si>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</si>
  <si>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</si>
  <si>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</si>
  <si>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</si>
  <si>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</si>
  <si>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</si>
  <si>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</si>
  <si>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</si>
  <si>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</si>
  <si>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</si>
  <si>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</si>
  <si>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</si>
  <si>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</si>
  <si>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</si>
  <si>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</si>
  <si>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</si>
  <si>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</si>
  <si>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</si>
  <si>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</si>
  <si>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</si>
  <si>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</si>
  <si>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</si>
  <si>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</si>
  <si>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</si>
  <si>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</si>
  <si>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</si>
  <si>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</si>
  <si>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</si>
  <si>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</si>
  <si>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</si>
  <si>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</si>
  <si>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</si>
  <si>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</si>
  <si>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</si>
  <si>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</si>
  <si>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</si>
  <si>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</si>
  <si>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</si>
  <si>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</si>
  <si>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</si>
  <si>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</si>
  <si>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</si>
  <si>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</si>
  <si>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</si>
  <si>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</si>
  <si>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</si>
  <si>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</si>
  <si>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</si>
  <si>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</si>
  <si>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</si>
  <si>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</si>
  <si>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</si>
  <si>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</si>
  <si>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</si>
  <si>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</si>
  <si>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</si>
  <si>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</si>
  <si>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</si>
  <si>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</si>
  <si>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</si>
  <si>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</si>
  <si>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</si>
  <si>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</si>
  <si>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</si>
  <si>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</si>
  <si>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</si>
  <si>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</si>
  <si>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</si>
  <si>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</si>
  <si>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</si>
  <si>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</si>
  <si>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</si>
  <si>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</si>
  <si>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</si>
  <si>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</si>
  <si>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</si>
  <si>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</si>
  <si>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</si>
  <si>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</si>
  <si>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</si>
  <si>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</si>
  <si>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</si>
  <si>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</si>
  <si>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</si>
  <si>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</si>
  <si>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</si>
  <si>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</si>
  <si>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</si>
  <si>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</si>
  <si>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</si>
  <si>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</si>
  <si>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</si>
  <si>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</si>
  <si>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</si>
  <si>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</si>
  <si>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</si>
  <si>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</si>
  <si>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</si>
  <si>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</si>
  <si>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</si>
  <si>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</si>
  <si>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</si>
  <si>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</si>
  <si>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</si>
  <si>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</si>
  <si>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</si>
  <si>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</si>
  <si>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</si>
  <si>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</si>
  <si>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</si>
  <si>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</si>
  <si>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</si>
  <si>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</si>
  <si>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</si>
  <si>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</si>
  <si>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</si>
  <si>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</si>
  <si>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</si>
  <si>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</si>
  <si>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</si>
  <si>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</si>
  <si>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</si>
  <si>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</si>
  <si>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</si>
  <si>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</si>
  <si>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</si>
  <si>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</si>
  <si>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</si>
  <si>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</si>
  <si>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</si>
  <si>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</si>
  <si>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</si>
  <si>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</si>
  <si>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</si>
  <si>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</si>
  <si>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</si>
  <si>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</si>
  <si>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</si>
  <si>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</si>
  <si>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</si>
  <si>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</si>
  <si>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</si>
  <si>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</si>
  <si>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</si>
  <si>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</si>
  <si>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</si>
  <si>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</si>
  <si>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</si>
  <si>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</si>
  <si>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</si>
  <si>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</si>
  <si>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</si>
  <si>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</si>
  <si>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</si>
  <si>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</si>
  <si>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</si>
  <si>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</si>
  <si>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</si>
  <si>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</si>
  <si>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</si>
  <si>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</si>
  <si>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</si>
  <si>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</si>
  <si>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</si>
  <si>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</si>
  <si>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</si>
  <si>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</si>
  <si>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</si>
  <si>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</si>
  <si>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</si>
  <si>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</si>
  <si>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</si>
  <si>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</si>
  <si>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</si>
  <si>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</si>
  <si>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</si>
  <si>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</si>
  <si>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</si>
  <si>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</si>
  <si>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</si>
  <si>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</si>
  <si>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</si>
  <si>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</si>
  <si>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</si>
  <si>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</si>
  <si>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</si>
  <si>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</si>
  <si>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</si>
  <si>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</si>
  <si>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</si>
  <si>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</si>
  <si>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</si>
  <si>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</si>
  <si>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</si>
  <si>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</si>
  <si>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</si>
  <si>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</si>
  <si>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</si>
  <si>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</si>
  <si>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</si>
  <si>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</si>
  <si>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</si>
  <si>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</si>
  <si>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</si>
  <si>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</si>
  <si>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</si>
  <si>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</si>
  <si>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</si>
  <si>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</si>
  <si>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</si>
  <si>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</si>
  <si>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</si>
  <si>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</si>
  <si>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</si>
  <si>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</si>
  <si>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</si>
  <si>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</si>
  <si>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</si>
  <si>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</si>
  <si>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</si>
  <si>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</si>
  <si>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</si>
  <si>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</si>
  <si>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</si>
  <si>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</si>
  <si>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</si>
  <si>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</si>
  <si>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</si>
  <si>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</si>
  <si>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</si>
  <si>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</si>
  <si>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</si>
  <si>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</si>
  <si>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</si>
  <si>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</si>
  <si>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</si>
  <si>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</si>
  <si>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</si>
  <si>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</si>
  <si>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</si>
  <si>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</si>
  <si>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</si>
  <si>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</si>
  <si>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</si>
  <si>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</si>
  <si>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</si>
  <si>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</si>
  <si>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</si>
  <si>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</si>
  <si>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</si>
  <si>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</si>
  <si>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</si>
  <si>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</si>
  <si>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</si>
  <si>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</si>
  <si>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</si>
  <si>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</si>
  <si>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</si>
  <si>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</si>
  <si>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</si>
  <si>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</si>
  <si>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</si>
  <si>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</si>
  <si>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</si>
  <si>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</si>
  <si>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</si>
  <si>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</si>
  <si>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</si>
  <si>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</si>
  <si>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</si>
  <si>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</si>
  <si>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</si>
  <si>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</si>
  <si>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</si>
  <si>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</si>
  <si>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</si>
  <si>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</si>
  <si>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</si>
  <si>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</si>
  <si>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</si>
  <si>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</si>
  <si>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</si>
  <si>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</si>
  <si>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</si>
  <si>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</si>
  <si>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</si>
  <si>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</si>
  <si>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</si>
  <si>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</si>
  <si>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</si>
  <si>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</si>
  <si>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</si>
  <si>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</si>
  <si>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</si>
  <si>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</si>
  <si>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</si>
  <si>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</si>
  <si>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</si>
  <si>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</si>
  <si>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</si>
  <si>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</si>
  <si>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</si>
  <si>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</si>
  <si>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</si>
  <si>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</si>
  <si>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</si>
  <si>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</si>
  <si>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</si>
  <si>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</si>
  <si>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</si>
  <si>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</si>
  <si>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</si>
  <si>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</si>
  <si>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</si>
  <si>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</si>
  <si>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</si>
  <si>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</si>
  <si>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</si>
  <si>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</si>
  <si>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</si>
  <si>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</si>
  <si>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</si>
  <si>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</si>
  <si>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</si>
  <si>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</si>
  <si>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</si>
  <si>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</si>
  <si>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</si>
  <si>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</si>
  <si>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</si>
  <si>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</si>
  <si>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</si>
  <si>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</si>
  <si>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</si>
  <si>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</si>
  <si>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</si>
  <si>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</si>
  <si>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</si>
  <si>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</si>
  <si>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</si>
  <si>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</si>
  <si>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</si>
  <si>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</si>
  <si>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</si>
  <si>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</si>
  <si>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</si>
  <si>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</si>
  <si>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</si>
  <si>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</si>
  <si>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</si>
  <si>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</si>
  <si>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</si>
  <si>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</si>
  <si>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</si>
  <si>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</si>
  <si>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</si>
  <si>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</si>
  <si>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</si>
  <si>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</si>
  <si>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</si>
  <si>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</si>
  <si>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</si>
  <si>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</si>
  <si>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</si>
  <si>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</si>
  <si>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</si>
  <si>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</si>
  <si>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</si>
  <si>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</si>
  <si>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</si>
  <si>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</si>
  <si>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</si>
  <si>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</si>
  <si>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</si>
  <si>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</si>
  <si>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</si>
  <si>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</si>
  <si>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</si>
  <si>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</si>
  <si>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</si>
  <si>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</si>
  <si>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</si>
  <si>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</si>
  <si>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</si>
  <si>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</si>
  <si>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</si>
  <si>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</si>
  <si>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</si>
  <si>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</si>
  <si>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</si>
  <si>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</si>
  <si>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</si>
  <si>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</si>
  <si>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</si>
  <si>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</si>
  <si>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</si>
  <si>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</si>
  <si>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</si>
  <si>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</si>
  <si>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</si>
  <si>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</si>
  <si>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</si>
  <si>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</si>
  <si>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</si>
  <si>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</si>
  <si>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</si>
  <si>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</si>
  <si>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</si>
  <si>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</si>
  <si>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</si>
  <si>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</si>
  <si>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</si>
  <si>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</si>
  <si>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</si>
  <si>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</si>
  <si>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</si>
  <si>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</si>
  <si>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</si>
  <si>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</si>
  <si>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</si>
  <si>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</si>
  <si>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</si>
  <si>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</si>
  <si>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</si>
  <si>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</si>
  <si>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</si>
  <si>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</si>
  <si>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</si>
  <si>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</si>
  <si>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</si>
  <si>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</si>
  <si>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</si>
  <si>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</si>
  <si>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</si>
  <si>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</si>
  <si>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</si>
  <si>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</si>
  <si>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</si>
  <si>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</si>
  <si>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</si>
  <si>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</si>
  <si>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</si>
  <si>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</si>
  <si>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</si>
  <si>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</si>
  <si>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</si>
  <si>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</si>
  <si>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</si>
  <si>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</si>
  <si>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</si>
  <si>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</si>
  <si>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</si>
  <si>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</si>
  <si>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</si>
  <si>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</si>
  <si>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</si>
  <si>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</si>
  <si>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</si>
  <si>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</si>
  <si>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</si>
  <si>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</si>
  <si>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</si>
  <si>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</si>
  <si>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</si>
  <si>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</si>
  <si>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</si>
  <si>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</si>
  <si>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</si>
  <si>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</si>
  <si>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</si>
  <si>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</si>
  <si>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</si>
  <si>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</si>
  <si>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</si>
  <si>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</si>
  <si>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</si>
  <si>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</si>
  <si>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</si>
  <si>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</si>
  <si>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</si>
  <si>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</si>
  <si>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</si>
  <si>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</si>
  <si>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</si>
  <si>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</si>
  <si>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</si>
  <si>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</si>
  <si>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</si>
  <si>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</si>
  <si>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</si>
  <si>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</si>
  <si>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</si>
  <si>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</si>
  <si>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</si>
  <si>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</si>
  <si>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</si>
  <si>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</si>
  <si>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</si>
  <si>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</si>
  <si>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</si>
  <si>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</si>
  <si>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</si>
  <si>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</si>
  <si>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</si>
  <si>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</si>
  <si>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</si>
  <si>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</si>
  <si>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</si>
  <si>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</si>
  <si>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</si>
  <si>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</si>
  <si>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</si>
  <si>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</si>
  <si>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</si>
  <si>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</si>
  <si>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</si>
  <si>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</si>
  <si>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</si>
  <si>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</si>
  <si>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</si>
  <si>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</si>
  <si>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</si>
  <si>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</si>
  <si>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</si>
  <si>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</si>
  <si>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</si>
  <si>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</si>
  <si>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</si>
  <si>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</si>
  <si>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</si>
  <si>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</si>
  <si>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</si>
  <si>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</si>
  <si>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</si>
  <si>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</si>
  <si>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</si>
  <si>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</si>
  <si>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</si>
  <si>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</si>
  <si>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</si>
  <si>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</si>
  <si>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</si>
  <si>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</si>
  <si>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</si>
  <si>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</si>
  <si>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</si>
  <si>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</si>
  <si>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</si>
  <si>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</si>
  <si>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</si>
  <si>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</si>
  <si>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</si>
  <si>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</si>
  <si>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</si>
  <si>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</si>
  <si>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</si>
  <si>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</si>
  <si>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</si>
  <si>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</si>
  <si>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</si>
  <si>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</si>
  <si>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</si>
  <si>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</si>
  <si>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</si>
  <si>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</si>
  <si>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</si>
  <si>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</si>
  <si>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</si>
  <si>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</si>
  <si>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</si>
  <si>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</si>
  <si>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</si>
  <si>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</si>
  <si>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</si>
  <si>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</si>
  <si>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</si>
  <si>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</si>
  <si>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</si>
  <si>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</si>
  <si>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</si>
  <si>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</si>
  <si>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</si>
  <si>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</si>
  <si>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</si>
  <si>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</si>
  <si>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</si>
  <si>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</si>
  <si>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</si>
  <si>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</si>
  <si>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</si>
  <si>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</si>
  <si>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</si>
  <si>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</si>
  <si>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</si>
  <si>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</si>
  <si>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</si>
  <si>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</si>
  <si>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</si>
  <si>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</si>
  <si>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</si>
  <si>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</si>
  <si>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</si>
  <si>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</si>
  <si>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</si>
  <si>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</si>
  <si>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</si>
  <si>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</si>
  <si>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</si>
  <si>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</si>
  <si>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</si>
  <si>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</si>
  <si>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</si>
  <si>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</si>
  <si>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</si>
  <si>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</si>
  <si>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</si>
  <si>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</si>
  <si>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</si>
  <si>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</si>
  <si>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</si>
  <si>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</si>
  <si>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</si>
  <si>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</si>
  <si>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</si>
  <si>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</si>
  <si>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</si>
  <si>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</si>
  <si>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</si>
  <si>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</si>
  <si>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</si>
  <si>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</si>
  <si>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</si>
  <si>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</si>
  <si>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</si>
  <si>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</si>
  <si>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</si>
  <si>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</si>
  <si>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</si>
  <si>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</si>
  <si>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</si>
  <si>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</si>
  <si>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</si>
  <si>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</si>
  <si>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</si>
  <si>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</si>
  <si>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</si>
  <si>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</si>
  <si>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</si>
  <si>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</si>
  <si>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</si>
  <si>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</si>
  <si>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</si>
  <si>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</si>
  <si>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</si>
  <si>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</si>
  <si>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</si>
  <si>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</si>
  <si>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</si>
  <si>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</si>
  <si>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</si>
  <si>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</si>
  <si>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</si>
  <si>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</si>
  <si>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</si>
  <si>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</si>
  <si>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</si>
  <si>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</si>
  <si>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</si>
  <si>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</si>
  <si>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</si>
  <si>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</si>
  <si>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</si>
  <si>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</si>
  <si>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</si>
  <si>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</si>
  <si>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</si>
  <si>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</si>
  <si>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</si>
  <si>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</si>
  <si>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</si>
  <si>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</si>
  <si>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</si>
  <si>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</si>
  <si>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</si>
  <si>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</si>
  <si>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</si>
  <si>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</si>
  <si>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</si>
  <si>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</si>
  <si>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</si>
  <si>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</si>
  <si>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</si>
  <si>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</si>
  <si>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</si>
  <si>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</si>
  <si>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</si>
  <si>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</si>
  <si>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</si>
  <si>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</si>
  <si>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</si>
  <si>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</si>
  <si>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</si>
  <si>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</si>
  <si>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</si>
  <si>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</si>
  <si>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</si>
  <si>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</si>
  <si>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</si>
  <si>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</si>
  <si>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</si>
  <si>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</si>
  <si>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</si>
  <si>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</si>
  <si>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</si>
  <si>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</si>
  <si>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</si>
  <si>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</si>
  <si>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</si>
  <si>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</si>
  <si>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</si>
  <si>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</si>
  <si>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</si>
  <si>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</si>
  <si>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</si>
  <si>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</si>
  <si>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</si>
  <si>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</si>
  <si>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</si>
  <si>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</si>
  <si>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</si>
  <si>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</si>
  <si>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</si>
  <si>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</si>
  <si>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</si>
  <si>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</si>
  <si>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</si>
  <si>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</si>
  <si>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</si>
  <si>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</si>
  <si>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</si>
  <si>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</si>
  <si>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</si>
  <si>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</si>
  <si>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</si>
  <si>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</si>
  <si>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</si>
  <si>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</si>
  <si>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</si>
  <si>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</si>
  <si>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</si>
  <si>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</si>
  <si>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</si>
  <si>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</si>
  <si>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</si>
  <si>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</si>
  <si>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</si>
  <si>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</si>
  <si>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</si>
  <si>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</si>
  <si>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</si>
  <si>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</si>
  <si>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</si>
  <si>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</si>
  <si>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</si>
  <si>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</si>
  <si>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</si>
  <si>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</si>
  <si>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</si>
  <si>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</si>
  <si>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</si>
  <si>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</si>
  <si>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</si>
  <si>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</si>
  <si>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</si>
  <si>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</si>
  <si>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</si>
  <si>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</si>
  <si>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</si>
  <si>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</si>
  <si>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</si>
  <si>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</si>
  <si>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</si>
  <si>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</si>
  <si>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</si>
  <si>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</si>
  <si>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</si>
  <si>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</si>
  <si>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</si>
  <si>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</si>
  <si>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</si>
  <si>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</si>
  <si>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</si>
  <si>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</si>
  <si>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</si>
  <si>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</si>
  <si>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</si>
  <si>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</si>
  <si>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</si>
  <si>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</si>
  <si>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</si>
  <si>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</si>
  <si>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</si>
  <si>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</si>
  <si>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</si>
  <si>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</si>
  <si>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</si>
  <si>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</si>
  <si>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</si>
  <si>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</si>
  <si>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</si>
  <si>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</si>
  <si>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</si>
  <si>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</si>
  <si>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</si>
  <si>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</si>
  <si>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</si>
  <si>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</si>
  <si>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</si>
  <si>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</si>
  <si>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</si>
  <si>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</si>
  <si>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</si>
  <si>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</si>
  <si>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</si>
  <si>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</si>
  <si>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</si>
  <si>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</si>
  <si>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</si>
  <si>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</si>
  <si>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</si>
  <si>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</si>
  <si>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</si>
  <si>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</si>
  <si>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</si>
  <si>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</si>
  <si>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</si>
  <si>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</si>
  <si>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</si>
  <si>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</si>
  <si>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</si>
  <si>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</si>
  <si>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</si>
  <si>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</si>
  <si>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</si>
  <si>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</si>
  <si>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</si>
  <si>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</si>
  <si>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</si>
  <si>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</si>
  <si>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</si>
  <si>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</si>
  <si>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</si>
  <si>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</si>
  <si>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</si>
  <si>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</si>
  <si>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</si>
  <si>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</si>
  <si>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</si>
  <si>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</si>
  <si>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</si>
  <si>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</si>
  <si>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</si>
  <si>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</si>
  <si>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</si>
  <si>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</si>
  <si>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</si>
  <si>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</si>
  <si>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</si>
  <si>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</si>
  <si>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</si>
  <si>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</si>
  <si>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</si>
  <si>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</si>
  <si>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</si>
  <si>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</si>
  <si>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</si>
  <si>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</si>
  <si>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</si>
  <si>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</si>
  <si>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</si>
  <si>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</si>
  <si>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</si>
  <si>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</si>
  <si>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</si>
  <si>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</si>
  <si>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</si>
  <si>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</si>
  <si>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</si>
  <si>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</si>
  <si>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</si>
  <si>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</si>
  <si>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</si>
  <si>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</si>
  <si>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</si>
  <si>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</si>
  <si>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</si>
  <si>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</si>
  <si>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</si>
  <si>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</si>
  <si>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</si>
  <si>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</si>
  <si>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</si>
  <si>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</si>
  <si>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</si>
  <si>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</si>
  <si>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</si>
  <si>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</si>
  <si>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</si>
  <si>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</si>
  <si>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</si>
  <si>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</si>
  <si>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</si>
  <si>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</si>
  <si>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</si>
  <si>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</si>
  <si>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</si>
  <si>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</si>
  <si>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</si>
  <si>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</si>
  <si>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</si>
  <si>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</si>
  <si>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</si>
  <si>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</si>
  <si>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</si>
  <si>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</si>
  <si>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</si>
  <si>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</si>
  <si>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</si>
  <si>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</si>
  <si>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</si>
  <si>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</si>
  <si>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</si>
  <si>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</si>
  <si>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</si>
  <si>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</si>
  <si>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</si>
  <si>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</si>
  <si>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</si>
  <si>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</si>
  <si>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</si>
  <si>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</si>
  <si>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</si>
  <si>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</si>
  <si>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</si>
  <si>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</si>
  <si>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</si>
  <si>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</si>
  <si>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</si>
  <si>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</si>
  <si>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</si>
  <si>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</si>
  <si>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</si>
  <si>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</si>
  <si>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</si>
  <si>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</si>
  <si>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</si>
  <si>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</si>
  <si>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</si>
  <si>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</si>
  <si>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</si>
  <si>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</si>
  <si>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</si>
  <si>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</si>
  <si>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</si>
  <si>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</si>
  <si>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</si>
  <si>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</si>
  <si>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</si>
  <si>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</si>
  <si>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</si>
  <si>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</si>
  <si>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</si>
  <si>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</si>
  <si>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</si>
  <si>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</si>
  <si>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</si>
  <si>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</si>
  <si>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</si>
  <si>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</si>
  <si>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</si>
  <si>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</si>
  <si>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</si>
  <si>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</si>
  <si>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</si>
  <si>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</si>
  <si>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</si>
  <si>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</si>
  <si>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</si>
  <si>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</si>
  <si>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</si>
  <si>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</si>
  <si>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</si>
  <si>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</si>
  <si>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</si>
  <si>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</si>
  <si>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</si>
  <si>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</si>
  <si>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</si>
  <si>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</si>
  <si>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</si>
  <si>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</si>
  <si>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</si>
  <si>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</si>
  <si>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</si>
  <si>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</si>
  <si>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</si>
  <si>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</si>
  <si>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</si>
  <si>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</si>
  <si>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</si>
  <si>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</si>
  <si>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</si>
  <si>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</si>
  <si>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</si>
  <si>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</si>
  <si>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</si>
  <si>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</si>
  <si>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</si>
  <si>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</si>
  <si>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</si>
  <si>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</si>
  <si>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</si>
  <si>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</si>
  <si>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</si>
  <si>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</si>
  <si>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</si>
  <si>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</si>
  <si>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</si>
  <si>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</si>
  <si>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</si>
  <si>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</si>
  <si>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</si>
  <si>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</si>
  <si>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</si>
  <si>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</si>
  <si>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</si>
  <si>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</si>
  <si>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</si>
  <si>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</si>
  <si>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</si>
  <si>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</si>
  <si>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</si>
  <si>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</si>
  <si>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</si>
  <si>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</si>
  <si>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</si>
  <si>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</si>
  <si>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</si>
  <si>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</si>
  <si>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</si>
  <si>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</si>
  <si>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</si>
  <si>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</si>
  <si>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</si>
  <si>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</si>
  <si>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</si>
  <si>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</si>
  <si>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</si>
  <si>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</si>
  <si>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</si>
  <si>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</si>
  <si>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</si>
  <si>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</si>
  <si>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</si>
  <si>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</si>
  <si>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</si>
  <si>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</si>
  <si>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</si>
  <si>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</si>
  <si>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</si>
  <si>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</si>
  <si>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</si>
  <si>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</si>
  <si>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</si>
  <si>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</si>
  <si>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</si>
  <si>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</si>
  <si>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</si>
  <si>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</si>
  <si>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</si>
  <si>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</si>
  <si>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</si>
  <si>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</si>
  <si>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</si>
  <si>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</si>
  <si>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</si>
  <si>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</si>
  <si>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</si>
  <si>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</si>
  <si>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</si>
  <si>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</si>
  <si>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</si>
  <si>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</si>
  <si>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</si>
  <si>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</si>
  <si>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</si>
  <si>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</si>
  <si>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</si>
  <si>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</si>
  <si>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</si>
  <si>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</si>
  <si>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</si>
  <si>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</si>
  <si>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</si>
  <si>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</si>
  <si>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</si>
  <si>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</si>
  <si>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</si>
  <si>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</si>
  <si>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</si>
  <si>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</si>
  <si>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</si>
  <si>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</si>
  <si>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</si>
  <si>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</si>
  <si>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</si>
  <si>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</si>
  <si>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</si>
  <si>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</si>
  <si>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</si>
  <si>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</si>
  <si>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</si>
  <si>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</si>
  <si>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</si>
  <si>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</si>
  <si>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</si>
  <si>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</si>
  <si>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</si>
  <si>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</si>
  <si>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</si>
  <si>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</si>
  <si>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</si>
  <si>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</si>
  <si>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</si>
  <si>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</si>
  <si>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</si>
  <si>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</si>
  <si>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</si>
  <si>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</si>
  <si>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</si>
  <si>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</si>
  <si>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</si>
  <si>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</si>
  <si>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</si>
  <si>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</si>
  <si>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</si>
  <si>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</si>
  <si>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</si>
  <si>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</si>
  <si>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</si>
  <si>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</si>
  <si>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</si>
  <si>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</si>
  <si>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</si>
  <si>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</si>
  <si>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</si>
  <si>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</si>
  <si>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</si>
  <si>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</si>
  <si>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</si>
  <si>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</si>
  <si>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</si>
  <si>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</si>
  <si>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</si>
  <si>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</si>
  <si>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</si>
  <si>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</si>
  <si>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</si>
  <si>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</si>
  <si>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</si>
  <si>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</si>
  <si>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</si>
  <si>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</si>
  <si>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</si>
  <si>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</si>
  <si>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</si>
  <si>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</si>
  <si>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</si>
  <si>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</si>
  <si>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</si>
  <si>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</si>
  <si>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</si>
  <si>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</si>
  <si>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</si>
  <si>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</si>
  <si>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</si>
  <si>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</si>
  <si>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</si>
  <si>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</si>
  <si>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</si>
  <si>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</si>
  <si>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</si>
  <si>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</si>
  <si>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</si>
  <si>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</si>
  <si>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</si>
  <si>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</si>
  <si>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</si>
  <si>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</si>
  <si>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</si>
  <si>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</si>
  <si>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</si>
  <si>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</si>
  <si>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</si>
  <si>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</si>
  <si>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</si>
  <si>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</si>
  <si>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</si>
  <si>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</si>
  <si>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</si>
  <si>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</si>
  <si>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</si>
  <si>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</si>
  <si>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</si>
  <si>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</si>
  <si>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</si>
  <si>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</si>
  <si>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</si>
  <si>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</si>
  <si>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</si>
  <si>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</si>
  <si>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</si>
  <si>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</si>
  <si>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</si>
  <si>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</si>
  <si>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</si>
  <si>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</si>
  <si>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</si>
  <si>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</si>
  <si>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</si>
  <si>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</si>
  <si>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</si>
  <si>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</si>
  <si>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</si>
  <si>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</si>
  <si>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</si>
  <si>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</si>
  <si>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</si>
  <si>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</si>
  <si>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</si>
  <si>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</si>
  <si>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</si>
  <si>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</si>
  <si>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</si>
  <si>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</si>
  <si>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</si>
  <si>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</si>
  <si>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</si>
  <si>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</si>
  <si>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</si>
  <si>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</si>
  <si>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</si>
  <si>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</si>
  <si>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</si>
  <si>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</si>
  <si>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</si>
  <si>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</si>
  <si>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</si>
  <si>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</si>
  <si>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</si>
  <si>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</si>
  <si>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</si>
  <si>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</si>
  <si>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</si>
  <si>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</si>
  <si>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</si>
  <si>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</si>
  <si>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</si>
  <si>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</si>
  <si>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</si>
  <si>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</si>
  <si>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</si>
  <si>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</si>
  <si>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</si>
  <si>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</si>
  <si>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</si>
  <si>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</si>
  <si>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</si>
  <si>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</si>
  <si>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</si>
  <si>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</si>
  <si>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</si>
  <si>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</si>
  <si>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</si>
  <si>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</si>
  <si>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</si>
  <si>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</si>
  <si>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</si>
  <si>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</si>
  <si>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</si>
  <si>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</si>
  <si>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</si>
  <si>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</si>
  <si>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</si>
  <si>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</si>
  <si>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</si>
  <si>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</si>
  <si>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</si>
  <si>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</si>
  <si>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</si>
  <si>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</si>
  <si>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</si>
  <si>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</si>
  <si>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</si>
  <si>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</si>
  <si>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</si>
  <si>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</si>
  <si>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</si>
  <si>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</si>
  <si>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</si>
  <si>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</si>
  <si>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</si>
  <si>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</si>
  <si>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</si>
  <si>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</si>
  <si>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</si>
  <si>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</si>
  <si>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</si>
  <si>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</si>
  <si>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</si>
  <si>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</si>
  <si>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</si>
  <si>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</si>
  <si>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</si>
  <si>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</si>
  <si>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</si>
  <si>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</si>
  <si>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</si>
  <si>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</si>
  <si>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</si>
  <si>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</si>
  <si>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</si>
  <si>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</si>
  <si>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</si>
  <si>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</si>
  <si>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</si>
  <si>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</si>
  <si>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</si>
  <si>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</si>
  <si>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</si>
  <si>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</si>
  <si>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</si>
  <si>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</si>
  <si>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</si>
  <si>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</si>
  <si>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</si>
  <si>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</si>
  <si>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</si>
  <si>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</si>
  <si>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</si>
  <si>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</si>
  <si>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</si>
  <si>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</si>
  <si>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</si>
  <si>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</si>
  <si>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</si>
  <si>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</si>
  <si>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</si>
  <si>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</si>
  <si>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</si>
  <si>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</si>
  <si>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</si>
  <si>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</si>
  <si>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</si>
  <si>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</si>
  <si>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</si>
  <si>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</si>
  <si>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</si>
  <si>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</si>
  <si>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</si>
  <si>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</si>
  <si>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</si>
  <si>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</si>
  <si>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</si>
  <si>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</si>
  <si>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</si>
  <si>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</si>
  <si>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</si>
  <si>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</si>
  <si>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</si>
  <si>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</si>
  <si>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</si>
  <si>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</si>
  <si>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</si>
  <si>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</si>
  <si>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</si>
  <si>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</si>
  <si>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</si>
  <si>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</si>
  <si>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</si>
  <si>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</si>
  <si>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</si>
  <si>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</si>
  <si>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</si>
  <si>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</si>
  <si>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</si>
  <si>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</si>
  <si>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</si>
  <si>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</si>
  <si>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</si>
  <si>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</si>
  <si>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</si>
  <si>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</si>
  <si>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</si>
  <si>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</si>
  <si>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</si>
  <si>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</si>
  <si>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</si>
  <si>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</si>
  <si>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</si>
  <si>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</si>
  <si>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</si>
  <si>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</si>
  <si>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</si>
  <si>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</si>
  <si>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</si>
  <si>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</si>
  <si>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</si>
  <si>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</si>
  <si>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</si>
  <si>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</si>
  <si>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</si>
  <si>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</si>
  <si>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</si>
  <si>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</si>
  <si>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</si>
  <si>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</si>
  <si>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</si>
  <si>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</si>
  <si>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</si>
  <si>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</si>
  <si>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</si>
  <si>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</si>
  <si>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</si>
  <si>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</si>
  <si>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</si>
  <si>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</si>
  <si>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</si>
  <si>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</si>
  <si>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</si>
  <si>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</si>
  <si>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</si>
  <si>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</si>
  <si>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</si>
  <si>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</si>
  <si>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</si>
  <si>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</si>
  <si>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</si>
  <si>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</si>
  <si>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</si>
  <si>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</si>
  <si>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</si>
  <si>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</si>
  <si>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</si>
  <si>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</si>
  <si>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</si>
  <si>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</si>
  <si>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</si>
  <si>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</si>
  <si>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</si>
  <si>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</si>
  <si>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</si>
  <si>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</si>
  <si>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</si>
  <si>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</si>
  <si>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</si>
  <si>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</si>
  <si>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</si>
  <si>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</si>
  <si>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</si>
  <si>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</si>
  <si>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</si>
  <si>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</si>
  <si>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</si>
  <si>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</si>
  <si>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</si>
  <si>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</si>
  <si>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</si>
  <si>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</si>
  <si>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</si>
  <si>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</si>
  <si>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</si>
  <si>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</si>
  <si>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</si>
  <si>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</si>
  <si>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</si>
  <si>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</si>
  <si>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</si>
  <si>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</si>
  <si>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</si>
  <si>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</si>
  <si>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</si>
  <si>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</si>
  <si>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</si>
  <si>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</si>
  <si>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</si>
  <si>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</si>
  <si>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</si>
  <si>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</si>
  <si>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</si>
  <si>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</si>
  <si>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</si>
  <si>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</si>
  <si>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</si>
  <si>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</si>
  <si>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</si>
  <si>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</si>
  <si>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</si>
  <si>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</si>
  <si>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</si>
  <si>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</si>
  <si>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</si>
  <si>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</si>
  <si>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</si>
  <si>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</si>
  <si>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</si>
  <si>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</si>
  <si>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</si>
  <si>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</si>
  <si>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</si>
  <si>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</si>
  <si>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</si>
  <si>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</si>
  <si>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</si>
  <si>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</si>
  <si>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</si>
  <si>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</si>
  <si>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</si>
  <si>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</si>
  <si>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</si>
  <si>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</si>
  <si>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</si>
  <si>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</si>
  <si>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</si>
  <si>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</si>
  <si>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</si>
  <si>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</si>
  <si>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</si>
  <si>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</si>
  <si>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</si>
  <si>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</si>
  <si>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</si>
  <si>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</si>
  <si>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</si>
  <si>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</si>
  <si>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</si>
  <si>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</si>
  <si>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</si>
  <si>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</si>
  <si>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</si>
  <si>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</si>
  <si>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</si>
  <si>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</si>
  <si>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</si>
  <si>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</si>
  <si>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</si>
  <si>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</si>
  <si>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</si>
  <si>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</si>
  <si>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</si>
  <si>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</si>
  <si>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</si>
  <si>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</si>
  <si>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</si>
  <si>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</si>
  <si>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</si>
  <si>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</si>
  <si>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</si>
  <si>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</si>
  <si>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</si>
  <si>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</si>
  <si>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</si>
  <si>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</si>
  <si>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</si>
  <si>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</si>
  <si>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</si>
  <si>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</si>
  <si>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</si>
  <si>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</si>
  <si>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</si>
  <si>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</si>
  <si>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</si>
  <si>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</si>
  <si>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</si>
  <si>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</si>
  <si>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</si>
  <si>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</si>
  <si>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</si>
  <si>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</si>
  <si>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</si>
  <si>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</si>
  <si>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</si>
  <si>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</si>
  <si>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</si>
  <si>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</si>
  <si>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</si>
  <si>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</si>
  <si>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</si>
  <si>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</si>
  <si>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</si>
  <si>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</si>
  <si>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</si>
  <si>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</si>
  <si>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</si>
  <si>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</si>
  <si>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</si>
  <si>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</si>
  <si>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</si>
  <si>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</si>
  <si>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</si>
  <si>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</si>
  <si>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</si>
  <si>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</si>
  <si>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</si>
  <si>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</si>
  <si>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</si>
  <si>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</si>
  <si>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</si>
  <si>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</si>
  <si>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</si>
  <si>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</si>
  <si>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</si>
  <si>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</si>
  <si>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</si>
  <si>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</si>
  <si>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</si>
  <si>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</si>
  <si>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</si>
  <si>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</si>
  <si>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</si>
  <si>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</si>
  <si>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</si>
  <si>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</si>
  <si>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</si>
  <si>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</si>
  <si>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</si>
  <si>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</si>
  <si>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</si>
  <si>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</si>
  <si>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</si>
  <si>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</si>
  <si>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</si>
  <si>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</si>
  <si>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</si>
  <si>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</si>
  <si>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</si>
  <si>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</si>
  <si>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</si>
  <si>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</si>
  <si>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</si>
  <si>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</si>
  <si>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</si>
  <si>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</si>
  <si>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</si>
  <si>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</si>
  <si>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</si>
  <si>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</si>
  <si>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</si>
  <si>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</si>
  <si>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</si>
  <si>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</si>
  <si>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</si>
  <si>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</si>
  <si>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</si>
  <si>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</si>
  <si>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</si>
  <si>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</si>
  <si>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</si>
  <si>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</si>
  <si>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</si>
  <si>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</si>
  <si>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</si>
  <si>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</si>
  <si>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</si>
  <si>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</si>
  <si>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</si>
  <si>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</si>
  <si>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</si>
  <si>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</si>
  <si>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</si>
  <si>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</si>
  <si>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</si>
  <si>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</si>
  <si>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</si>
  <si>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</si>
  <si>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</si>
  <si>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</si>
  <si>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</si>
  <si>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</si>
  <si>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</si>
  <si>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</si>
  <si>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</si>
  <si>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</si>
  <si>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</si>
  <si>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</si>
  <si>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</si>
  <si>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</si>
  <si>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</si>
  <si>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</si>
  <si>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</si>
  <si>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</si>
  <si>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</si>
  <si>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</si>
  <si>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</si>
  <si>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</si>
  <si>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</si>
  <si>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</si>
  <si>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</si>
  <si>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</si>
  <si>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</si>
  <si>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</si>
  <si>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</si>
  <si>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</si>
  <si>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</si>
  <si>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</si>
  <si>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</si>
  <si>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</si>
  <si>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</si>
  <si>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</si>
  <si>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</si>
  <si>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</si>
  <si>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</si>
  <si>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</si>
  <si>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</si>
  <si>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</si>
  <si>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</si>
  <si>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</si>
  <si>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</si>
  <si>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</si>
  <si>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</si>
  <si>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</si>
  <si>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</si>
  <si>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</si>
  <si>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</si>
  <si>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</si>
  <si>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</si>
  <si>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</si>
  <si>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</si>
  <si>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</si>
  <si>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</si>
  <si>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</si>
  <si>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</si>
  <si>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</si>
  <si>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</si>
  <si>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</si>
  <si>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</si>
  <si>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</si>
  <si>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</si>
  <si>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</si>
  <si>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</si>
  <si>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</si>
  <si>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</si>
  <si>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</si>
  <si>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</si>
  <si>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</si>
  <si>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</si>
  <si>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</si>
  <si>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</si>
  <si>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</si>
  <si>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</si>
  <si>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</si>
  <si>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</si>
  <si>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</si>
  <si>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</si>
  <si>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</si>
  <si>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</si>
  <si>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</si>
  <si>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</si>
  <si>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</si>
  <si>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</si>
  <si>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</si>
  <si>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</si>
  <si>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</si>
  <si>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</si>
  <si>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</si>
  <si>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</si>
  <si>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</si>
  <si>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</si>
  <si>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</si>
  <si>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</si>
  <si>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</si>
  <si>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</si>
  <si>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</si>
  <si>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</si>
  <si>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</si>
  <si>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</si>
  <si>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</si>
  <si>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</si>
  <si>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</si>
  <si>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</si>
  <si>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</si>
  <si>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</si>
  <si>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</si>
  <si>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</si>
  <si>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</si>
  <si>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</si>
  <si>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</si>
  <si>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</si>
  <si>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</si>
  <si>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</si>
  <si>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</si>
  <si>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</si>
  <si>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</si>
  <si>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</si>
  <si>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</si>
  <si>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</si>
  <si>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</si>
  <si>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</si>
  <si>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</si>
  <si>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</si>
  <si>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</si>
  <si>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</si>
  <si>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</si>
  <si>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</si>
  <si>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</si>
  <si>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</si>
  <si>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</si>
  <si>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</si>
  <si>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</si>
  <si>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</si>
  <si>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</si>
  <si>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</si>
  <si>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</si>
  <si>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</si>
  <si>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</si>
  <si>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</si>
  <si>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</si>
  <si>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</si>
  <si>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</si>
  <si>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</si>
  <si>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</si>
  <si>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</si>
  <si>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</si>
  <si>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</si>
  <si>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</si>
  <si>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</si>
  <si>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</si>
  <si>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</si>
  <si>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</si>
  <si>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</si>
  <si>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</si>
  <si>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</si>
  <si>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</si>
  <si>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</si>
  <si>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</si>
  <si>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</si>
  <si>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</si>
  <si>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</si>
  <si>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</si>
  <si>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</si>
  <si>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</si>
  <si>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</si>
  <si>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</si>
  <si>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</si>
  <si>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</si>
  <si>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</si>
  <si>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</si>
  <si>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</si>
  <si>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</si>
  <si>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</si>
  <si>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</si>
  <si>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</si>
  <si>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</si>
  <si>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</si>
  <si>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</si>
  <si>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</si>
  <si>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</si>
  <si>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</si>
  <si>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</si>
  <si>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</si>
  <si>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</si>
  <si>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</si>
  <si>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</si>
  <si>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</si>
  <si>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</si>
  <si>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</si>
  <si>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</si>
  <si>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</si>
  <si>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</si>
  <si>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</si>
  <si>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</si>
  <si>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</si>
  <si>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</si>
  <si>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</si>
  <si>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</si>
  <si>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</si>
  <si>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</si>
  <si>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</si>
  <si>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</si>
  <si>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</si>
  <si>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</si>
  <si>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</si>
  <si>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</si>
  <si>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</si>
  <si>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</si>
  <si>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</si>
  <si>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</si>
  <si>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</si>
  <si>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</si>
  <si>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</si>
  <si>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</si>
  <si>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</si>
  <si>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</si>
  <si>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</si>
  <si>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</si>
  <si>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</si>
  <si>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</si>
  <si>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</si>
  <si>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</si>
  <si>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</si>
  <si>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</si>
  <si>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</si>
  <si>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</si>
  <si>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</si>
  <si>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</si>
  <si>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</si>
  <si>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</si>
  <si>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</si>
  <si>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</si>
  <si>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</si>
  <si>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</si>
  <si>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</si>
  <si>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</si>
  <si>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</si>
  <si>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</si>
  <si>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</si>
  <si>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</si>
  <si>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</si>
  <si>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</si>
  <si>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</si>
  <si>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</si>
  <si>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</si>
  <si>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</si>
  <si>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</si>
  <si>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</si>
  <si>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</si>
  <si>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</si>
  <si>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</si>
  <si>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</si>
  <si>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</si>
  <si>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</si>
  <si>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</si>
  <si>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</si>
  <si>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</si>
  <si>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</si>
  <si>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</si>
  <si>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</si>
  <si>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</si>
  <si>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</si>
  <si>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</si>
  <si>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</si>
  <si>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</si>
  <si>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</si>
  <si>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</si>
  <si>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</si>
  <si>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</si>
  <si>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</si>
  <si>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</si>
  <si>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</si>
  <si>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</si>
  <si>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</si>
  <si>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</si>
  <si>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</si>
  <si>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</si>
  <si>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</si>
  <si>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</si>
  <si>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</si>
  <si>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</si>
  <si>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</si>
  <si>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</si>
  <si>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</si>
  <si>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</si>
  <si>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</si>
  <si>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</si>
  <si>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</si>
  <si>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</si>
  <si>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</si>
  <si>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</si>
  <si>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</si>
  <si>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</si>
  <si>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</si>
  <si>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</si>
  <si>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</si>
  <si>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</si>
  <si>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</si>
  <si>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</si>
  <si>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</si>
  <si>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</si>
  <si>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</si>
  <si>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</si>
  <si>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</si>
  <si>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</si>
  <si>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</si>
  <si>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</si>
  <si>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</si>
  <si>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</si>
  <si>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</si>
  <si>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</si>
  <si>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</si>
  <si>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</si>
  <si>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</si>
  <si>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</si>
  <si>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</si>
  <si>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</si>
  <si>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</si>
  <si>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</si>
  <si>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</si>
  <si>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</si>
  <si>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</si>
  <si>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</si>
  <si>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</si>
  <si>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</si>
  <si>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</si>
  <si>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</si>
  <si>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</si>
  <si>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</si>
  <si>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</si>
  <si>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</si>
  <si>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</si>
  <si>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</si>
  <si>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</si>
  <si>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</si>
  <si>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</si>
  <si>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</si>
  <si>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</si>
  <si>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</si>
  <si>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</si>
  <si>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</si>
  <si>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</si>
  <si>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</si>
  <si>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</si>
  <si>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</si>
  <si>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</si>
  <si>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</si>
  <si>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</si>
  <si>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</si>
  <si>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</si>
  <si>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</si>
  <si>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</si>
  <si>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</si>
  <si>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</si>
  <si>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</si>
  <si>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</si>
  <si>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</si>
  <si>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</si>
  <si>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</si>
  <si>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</si>
  <si>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</si>
  <si>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</si>
  <si>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</si>
  <si>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</si>
  <si>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</si>
  <si>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</si>
  <si>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</si>
  <si>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</si>
  <si>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</si>
  <si>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</si>
  <si>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</si>
  <si>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</si>
  <si>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</si>
  <si>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</si>
  <si>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</si>
  <si>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</si>
  <si>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</si>
  <si>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</si>
  <si>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</si>
  <si>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</si>
  <si>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</si>
  <si>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</si>
  <si>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</si>
  <si>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</si>
  <si>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</si>
  <si>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</si>
  <si>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</si>
  <si>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</si>
  <si>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</si>
  <si>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</si>
  <si>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</si>
  <si>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</si>
  <si>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</si>
  <si>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</si>
  <si>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</si>
  <si>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</si>
  <si>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</si>
  <si>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</si>
  <si>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</si>
  <si>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</si>
  <si>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</si>
  <si>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</si>
  <si>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</si>
  <si>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</si>
  <si>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</si>
  <si>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</si>
  <si>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</si>
  <si>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</si>
  <si>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</si>
  <si>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</si>
  <si>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</si>
  <si>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</si>
  <si>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</si>
  <si>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</si>
  <si>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</si>
  <si>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</si>
  <si>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</si>
  <si>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</si>
  <si>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</si>
  <si>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</si>
  <si>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</si>
  <si>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</si>
  <si>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</si>
  <si>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</si>
  <si>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</si>
  <si>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</si>
  <si>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</si>
  <si>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</si>
  <si>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</si>
  <si>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</si>
  <si>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</si>
  <si>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</si>
  <si>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</si>
  <si>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</si>
  <si>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</si>
  <si>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</si>
  <si>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</si>
  <si>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</si>
  <si>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</si>
  <si>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</si>
  <si>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</si>
  <si>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</si>
  <si>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</si>
  <si>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</si>
  <si>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</si>
  <si>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</si>
  <si>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</si>
  <si>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</si>
  <si>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</si>
  <si>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</si>
  <si>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</si>
  <si>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</si>
  <si>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</si>
  <si>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</si>
  <si>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</si>
  <si>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</si>
  <si>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</si>
  <si>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</si>
  <si>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</si>
  <si>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</si>
  <si>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</si>
  <si>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</si>
  <si>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</si>
  <si>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</si>
  <si>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</si>
  <si>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</si>
  <si>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</si>
  <si>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</si>
  <si>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</si>
  <si>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</si>
  <si>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</si>
  <si>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</si>
  <si>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</si>
  <si>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</si>
  <si>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</si>
  <si>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</si>
  <si>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</si>
  <si>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</si>
  <si>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</si>
  <si>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</si>
  <si>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</si>
  <si>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</si>
  <si>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</si>
  <si>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</si>
  <si>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</si>
  <si>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</si>
  <si>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</si>
  <si>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</si>
  <si>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</si>
  <si>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</si>
  <si>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</si>
  <si>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</si>
  <si>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</si>
  <si>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</si>
  <si>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</si>
  <si>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</si>
  <si>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</si>
  <si>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</si>
  <si>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</si>
  <si>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</si>
  <si>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</si>
  <si>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</si>
  <si>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</si>
  <si>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</si>
  <si>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</si>
  <si>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</si>
  <si>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</si>
  <si>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</si>
  <si>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</si>
  <si>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</si>
  <si>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</si>
  <si>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</si>
  <si>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</si>
  <si>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</si>
  <si>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</si>
  <si>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</si>
  <si>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</si>
  <si>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</si>
  <si>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</si>
  <si>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</si>
  <si>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</si>
  <si>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</si>
  <si>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</si>
  <si>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</si>
  <si>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</si>
  <si>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</si>
  <si>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</si>
  <si>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</si>
  <si>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</si>
  <si>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</si>
  <si>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</si>
  <si>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</si>
  <si>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</si>
  <si>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</si>
  <si>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</si>
  <si>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</si>
  <si>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</si>
  <si>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</si>
  <si>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</si>
  <si>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</si>
  <si>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</si>
  <si>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</si>
  <si>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</si>
  <si>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</si>
  <si>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</si>
  <si>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</si>
  <si>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</si>
  <si>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</si>
  <si>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</si>
  <si>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</si>
  <si>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</si>
  <si>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</si>
  <si>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</si>
  <si>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</si>
  <si>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</si>
  <si>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</si>
  <si>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</si>
  <si>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</si>
  <si>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</si>
  <si>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</si>
  <si>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</si>
  <si>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</si>
  <si>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</si>
  <si>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</si>
  <si>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</si>
  <si>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</si>
  <si>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</si>
  <si>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</si>
  <si>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</si>
  <si>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</si>
  <si>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</si>
  <si>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</si>
  <si>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</si>
  <si>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</si>
  <si>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</si>
  <si>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</si>
  <si>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</si>
  <si>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</si>
  <si>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</si>
  <si>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</si>
  <si>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</si>
  <si>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</si>
  <si>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</si>
  <si>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</si>
  <si>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</si>
  <si>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</si>
  <si>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</si>
  <si>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</si>
  <si>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</si>
  <si>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</si>
  <si>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</si>
  <si>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</si>
  <si>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</si>
  <si>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</si>
  <si>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</si>
  <si>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</si>
  <si>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</si>
  <si>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</si>
  <si>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</si>
  <si>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</si>
  <si>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</si>
  <si>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</si>
  <si>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</si>
  <si>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</si>
  <si>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</si>
  <si>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</si>
  <si>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</si>
  <si>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</si>
  <si>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</si>
  <si>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</si>
  <si>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</si>
  <si>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</si>
  <si>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</si>
  <si>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</si>
  <si>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</si>
  <si>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</si>
  <si>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</si>
  <si>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</si>
  <si>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</si>
  <si>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</si>
  <si>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</si>
  <si>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</si>
  <si>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</si>
  <si>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</si>
  <si>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</si>
  <si>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</si>
  <si>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</si>
  <si>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</si>
  <si>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</si>
  <si>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</si>
  <si>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</si>
  <si>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</si>
  <si>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</si>
  <si>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</si>
  <si>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</si>
  <si>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</si>
  <si>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</si>
  <si>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</si>
  <si>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</si>
  <si>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</si>
  <si>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</si>
  <si>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</si>
  <si>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</si>
  <si>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</si>
  <si>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</si>
  <si>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</si>
  <si>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</si>
  <si>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</si>
  <si>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</si>
  <si>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</si>
  <si>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</si>
  <si>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</si>
  <si>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</si>
  <si>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</si>
  <si>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</si>
  <si>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</si>
  <si>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</si>
  <si>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</si>
  <si>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</si>
  <si>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</si>
  <si>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</si>
  <si>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</si>
  <si>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</si>
  <si>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</si>
  <si>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</si>
  <si>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</si>
  <si>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</si>
  <si>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</si>
  <si>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</si>
  <si>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</si>
  <si>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</si>
  <si>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</si>
  <si>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</si>
  <si>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</si>
  <si>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</si>
  <si>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</si>
  <si>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</si>
  <si>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</si>
  <si>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</si>
  <si>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</si>
  <si>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</si>
  <si>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</si>
  <si>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</si>
  <si>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</si>
  <si>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</si>
  <si>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</si>
  <si>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</si>
  <si>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</si>
  <si>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</si>
  <si>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</si>
  <si>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</si>
  <si>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</si>
  <si>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</si>
  <si>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</si>
  <si>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</si>
  <si>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</si>
  <si>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</si>
  <si>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</si>
  <si>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</si>
  <si>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</si>
  <si>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</si>
  <si>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</si>
  <si>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</si>
  <si>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</si>
  <si>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</si>
  <si>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</si>
  <si>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</si>
  <si>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</si>
  <si>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</si>
  <si>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</si>
  <si>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</si>
  <si>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</si>
  <si>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</si>
  <si>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</si>
  <si>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</si>
  <si>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</si>
  <si>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</si>
  <si>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</si>
  <si>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</si>
  <si>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</si>
  <si>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</si>
  <si>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</si>
  <si>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</si>
  <si>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</si>
  <si>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</si>
  <si>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</si>
  <si>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</si>
  <si>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</si>
  <si>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</si>
  <si>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</si>
  <si>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</si>
  <si>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</si>
  <si>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</si>
  <si>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</si>
  <si>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</si>
  <si>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</si>
  <si>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</si>
  <si>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</si>
  <si>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</si>
  <si>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</si>
  <si>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</si>
  <si>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</si>
  <si>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</si>
  <si>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</si>
  <si>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</si>
  <si>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</si>
  <si>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</si>
  <si>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</si>
  <si>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</si>
  <si>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</si>
  <si>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</si>
  <si>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</si>
  <si>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</si>
  <si>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</si>
  <si>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</si>
  <si>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</si>
  <si>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</si>
  <si>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</si>
  <si>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</si>
  <si>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</si>
  <si>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</si>
  <si>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</si>
  <si>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</si>
  <si>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</si>
  <si>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</si>
  <si>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</si>
  <si>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</si>
  <si>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</si>
  <si>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</si>
  <si>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</si>
  <si>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</si>
  <si>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</si>
  <si>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</si>
  <si>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</si>
  <si>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</si>
  <si>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</si>
  <si>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</si>
  <si>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</si>
  <si>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</si>
  <si>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</si>
  <si>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</si>
  <si>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</si>
  <si>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</si>
  <si>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</si>
  <si>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</si>
  <si>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</si>
  <si>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</si>
  <si>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</si>
  <si>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</si>
  <si>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</si>
  <si>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</si>
  <si>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</si>
  <si>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</si>
  <si>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</si>
  <si>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</si>
  <si>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</si>
  <si>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</si>
  <si>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</si>
  <si>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</si>
  <si>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</si>
  <si>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</si>
  <si>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</si>
  <si>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</si>
  <si>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</si>
  <si>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</si>
  <si>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</si>
  <si>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</si>
  <si>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</si>
  <si>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</si>
  <si>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</si>
  <si>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</si>
  <si>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</si>
  <si>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</si>
  <si>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</si>
  <si>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</si>
  <si>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</si>
  <si>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</si>
  <si>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</si>
  <si>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</si>
  <si>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</si>
  <si>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</si>
  <si>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</si>
  <si>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</si>
  <si>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</si>
  <si>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</si>
  <si>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</si>
  <si>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</si>
  <si>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</si>
  <si>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</si>
  <si>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</si>
  <si>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</si>
  <si>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</si>
  <si>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</si>
  <si>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</si>
  <si>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</si>
  <si>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</si>
  <si>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</si>
  <si>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</si>
  <si>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</si>
  <si>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</si>
  <si>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</si>
  <si>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</si>
  <si>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</si>
  <si>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</si>
  <si>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</si>
  <si>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</si>
  <si>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</si>
  <si>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</si>
  <si>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</si>
  <si>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</si>
  <si>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</si>
  <si>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</si>
  <si>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</si>
  <si>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</si>
  <si>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</si>
  <si>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</si>
  <si>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</si>
  <si>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</si>
  <si>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</si>
  <si>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</si>
  <si>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</si>
  <si>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</si>
  <si>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</si>
  <si>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</si>
  <si>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</si>
  <si>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</si>
  <si>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</si>
  <si>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</si>
  <si>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</si>
  <si>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</si>
  <si>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</si>
  <si>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</si>
  <si>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</si>
  <si>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</si>
  <si>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</si>
  <si>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</si>
  <si>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</si>
  <si>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</si>
  <si>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</si>
  <si>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</si>
  <si>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</si>
  <si>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</si>
  <si>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</si>
  <si>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</si>
  <si>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</si>
  <si>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</si>
  <si>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</si>
  <si>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</si>
  <si>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</si>
  <si>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</si>
  <si>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</si>
  <si>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</si>
  <si>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</si>
  <si>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</si>
  <si>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</si>
  <si>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</si>
  <si>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</si>
  <si>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</si>
  <si>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</si>
  <si>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</si>
  <si>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</si>
  <si>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</si>
  <si>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</si>
  <si>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</si>
  <si>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</si>
  <si>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</si>
  <si>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</si>
  <si>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</si>
  <si>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</si>
  <si>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</si>
  <si>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</si>
  <si>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</si>
  <si>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</si>
  <si>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</si>
  <si>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</si>
  <si>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</si>
  <si>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</si>
  <si>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</si>
  <si>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</si>
  <si>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</si>
  <si>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</si>
  <si>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</si>
  <si>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</si>
  <si>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</si>
  <si>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</si>
  <si>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</si>
  <si>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</si>
  <si>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</si>
  <si>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</si>
  <si>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</si>
  <si>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</si>
  <si>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</si>
  <si>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</si>
  <si>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</si>
  <si>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</si>
  <si>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</si>
  <si>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</si>
  <si>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</si>
  <si>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</si>
  <si>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</si>
  <si>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</si>
  <si>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</si>
  <si>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</si>
  <si>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</si>
  <si>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</si>
  <si>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</si>
  <si>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</si>
  <si>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</si>
  <si>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</si>
  <si>
    <t>27/9/1398</t>
  </si>
  <si>
    <t>بدهی به حسین 27/9/98</t>
  </si>
  <si>
    <t>30/9/1398</t>
  </si>
  <si>
    <t>2/10/1398</t>
  </si>
  <si>
    <t>3/10/1398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</si>
</sst>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F106"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892655996.2112124</v>
      </c>
      <c r="M21" s="168" t="s">
        <v>4292</v>
      </c>
      <c r="N21" s="113">
        <f t="shared" ref="N21:N25" si="9">O21*P21</f>
        <v>571290560.4000001</v>
      </c>
      <c r="O21" s="99">
        <v>1638814</v>
      </c>
      <c r="P21" s="185">
        <f>P47</f>
        <v>348.6</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595830.5</v>
      </c>
      <c r="O22" s="99">
        <v>95</v>
      </c>
      <c r="P22" s="185">
        <f>P44</f>
        <v>6271.9</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5478386.8999999994</v>
      </c>
      <c r="O23" s="99">
        <v>791</v>
      </c>
      <c r="P23" s="185">
        <f>P46</f>
        <v>6925.9</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786047078.2112124</v>
      </c>
      <c r="G24" s="95">
        <f t="shared" si="0"/>
        <v>-505740732.82927376</v>
      </c>
      <c r="H24" s="11"/>
      <c r="I24" s="96"/>
      <c r="J24" s="96"/>
      <c r="K24" s="213"/>
      <c r="L24" s="117"/>
      <c r="M24" s="213" t="s">
        <v>5213</v>
      </c>
      <c r="N24" s="113">
        <f t="shared" si="9"/>
        <v>0</v>
      </c>
      <c r="O24" s="99">
        <v>0</v>
      </c>
      <c r="P24" s="185">
        <f>P48</f>
        <v>3510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144608337.59999999</v>
      </c>
      <c r="O25" s="99">
        <v>156808</v>
      </c>
      <c r="P25" s="185">
        <f>P45</f>
        <v>922.2</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1851777.6</v>
      </c>
      <c r="O28" s="69">
        <v>2008</v>
      </c>
      <c r="P28" s="99">
        <f>P45</f>
        <v>922.2</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388857.8</v>
      </c>
      <c r="O29" s="69">
        <v>62</v>
      </c>
      <c r="P29" s="99">
        <f>P44</f>
        <v>6271.9</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8733559.9000000004</v>
      </c>
      <c r="O30" s="69">
        <v>1261</v>
      </c>
      <c r="P30" s="99">
        <f>P46</f>
        <v>6925.9</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135445392.59999999</v>
      </c>
      <c r="O31" s="69">
        <v>388541</v>
      </c>
      <c r="P31" s="99">
        <f>P47</f>
        <v>348.6</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-892655996.2112124</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-2091600.0000000002</v>
      </c>
      <c r="M44" s="21" t="s">
        <v>4380</v>
      </c>
      <c r="N44" s="117">
        <f t="shared" ref="N44:N50" si="16">O44*P44</f>
        <v>0</v>
      </c>
      <c r="O44" s="69">
        <v>0</v>
      </c>
      <c r="P44" s="69">
        <v>6271.9</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-15840000</v>
      </c>
      <c r="M45" s="19" t="s">
        <v>4398</v>
      </c>
      <c r="N45" s="117">
        <f t="shared" si="16"/>
        <v>85520217</v>
      </c>
      <c r="O45" s="69">
        <v>92735</v>
      </c>
      <c r="P45" s="69">
        <v>922.2</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22107472.799999997</v>
      </c>
      <c r="O46" s="69">
        <v>3192</v>
      </c>
      <c r="P46" s="69">
        <v>6925.9</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42859672.800000004</v>
      </c>
      <c r="M47" s="19" t="s">
        <v>4174</v>
      </c>
      <c r="N47" s="113">
        <f t="shared" si="16"/>
        <v>1042807617.6</v>
      </c>
      <c r="O47" s="99">
        <v>2991416</v>
      </c>
      <c r="P47" s="99">
        <v>348.6</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3510</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455000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13200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5423</v>
      </c>
      <c r="L51" s="117">
        <v>-200000</v>
      </c>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-27902265.455620784</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786047078.2112124</v>
      </c>
      <c r="M60" s="168"/>
      <c r="N60" s="113">
        <f>SUM(N16:N59)</f>
        <v>1038175238.0331669</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886047078.2112124</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1749543570.6000001</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295083884.4000001</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13052.208835341364</v>
      </c>
      <c r="G102" s="199">
        <f>P47</f>
        <v>348.6</v>
      </c>
      <c r="H102" s="199" t="s">
        <v>4773</v>
      </c>
      <c r="I102" s="199" t="s">
        <v>4772</v>
      </c>
      <c r="J102" s="214" t="s">
        <v>4234</v>
      </c>
      <c r="K102" s="199">
        <v>175</v>
      </c>
      <c r="L102" s="215">
        <f t="shared" ref="L102:L107" si="28">K102*$L$110</f>
        <v>796250000</v>
      </c>
      <c r="M102" s="215">
        <f>N21+N31+N47</f>
        <v>1749543570.6000001</v>
      </c>
      <c r="N102" s="183">
        <f t="shared" ref="N102:N106" si="29">L102-M102</f>
        <v>-953293570.60000014</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4933.8538278030792</v>
      </c>
      <c r="G105" s="213">
        <f>P45</f>
        <v>922.2</v>
      </c>
      <c r="H105" s="213" t="s">
        <v>4665</v>
      </c>
      <c r="I105" s="213" t="s">
        <v>4664</v>
      </c>
      <c r="J105" s="32" t="s">
        <v>4398</v>
      </c>
      <c r="K105" s="213">
        <v>43</v>
      </c>
      <c r="L105" s="1">
        <f t="shared" si="28"/>
        <v>195650000</v>
      </c>
      <c r="M105" s="1">
        <f>N45+N25</f>
        <v>230128554.59999999</v>
      </c>
      <c r="N105" s="113">
        <f t="shared" si="29"/>
        <v>-34478554.599999994</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4550000</v>
      </c>
      <c r="M106" s="215">
        <f>0</f>
        <v>0</v>
      </c>
      <c r="N106" s="183">
        <f t="shared" si="29"/>
        <v>4550000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209</v>
      </c>
      <c r="L107" s="258">
        <f t="shared" si="28"/>
        <v>950950000</v>
      </c>
      <c r="M107" s="258">
        <v>0</v>
      </c>
      <c r="N107" s="86">
        <f>L107-M107</f>
        <v>950950000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428</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4550000</v>
      </c>
      <c r="M110" s="1">
        <f>K110*L110</f>
        <v>0</v>
      </c>
      <c r="N110" s="113">
        <f>SUM(N102:N108)-M110</f>
        <v>-2272125.2000001669</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54601767.900000006</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348.6</v>
      </c>
      <c r="H119" s="213" t="s">
        <v>4234</v>
      </c>
      <c r="I119" s="213">
        <v>129827</v>
      </c>
      <c r="J119" s="1">
        <f>I119*G119</f>
        <v>45257692.200000003</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922.2</v>
      </c>
      <c r="H120" s="213" t="s">
        <v>4398</v>
      </c>
      <c r="I120" s="213">
        <v>1205</v>
      </c>
      <c r="J120" s="1">
        <f t="shared" ref="J120:J121" si="33">I120*G120</f>
        <v>1111251</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6925.9</v>
      </c>
      <c r="H121" s="213" t="s">
        <v>4384</v>
      </c>
      <c r="I121" s="213">
        <v>1399</v>
      </c>
      <c r="J121" s="1">
        <f t="shared" si="33"/>
        <v>9689334.0999999996</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36135862.300000004</v>
      </c>
      <c r="J123" s="1">
        <f>SUM(J119:J122)</f>
        <v>56058277.300000004</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348.6</v>
      </c>
      <c r="H127" s="213" t="s">
        <v>4234</v>
      </c>
      <c r="I127" s="213">
        <v>50896</v>
      </c>
      <c r="J127" s="1">
        <f>G127*I127</f>
        <v>17742345.600000001</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922.2</v>
      </c>
      <c r="H128" s="213" t="s">
        <v>4398</v>
      </c>
      <c r="I128" s="213">
        <v>2304</v>
      </c>
      <c r="J128" s="1">
        <f t="shared" ref="J128:J129" si="40">G128*I128</f>
        <v>2124748.8000000003</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6271.9</v>
      </c>
      <c r="H129" s="213" t="s">
        <v>4380</v>
      </c>
      <c r="I129" s="213">
        <v>715</v>
      </c>
      <c r="J129" s="1">
        <f t="shared" si="40"/>
        <v>4484408.5</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8032359.9000000022</v>
      </c>
      <c r="J131" s="1">
        <f>SUM(J127:J130)</f>
        <v>24351502.900000002</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348.6</v>
      </c>
      <c r="H135" s="213" t="s">
        <v>4234</v>
      </c>
      <c r="I135" s="213">
        <v>46582</v>
      </c>
      <c r="J135" s="1">
        <f>G135*I135</f>
        <v>16238485.200000001</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6443485.200000003</v>
      </c>
      <c r="J137" s="1">
        <f>SUM(J135:J136)</f>
        <v>26238485.200000003</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348.6</v>
      </c>
      <c r="H141" s="99" t="s">
        <v>4234</v>
      </c>
      <c r="I141" s="99">
        <v>39042</v>
      </c>
      <c r="J141" s="1">
        <f>G141*I141</f>
        <v>13610041.200000001</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6925.9</v>
      </c>
      <c r="H142" s="99" t="s">
        <v>4384</v>
      </c>
      <c r="I142" s="99">
        <v>1150</v>
      </c>
      <c r="J142" s="1">
        <f>G142*I142</f>
        <v>7964785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1574826.200000003</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485056462.4000001</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970693968.285833</v>
      </c>
      <c r="T194" s="168"/>
      <c r="U194" s="168">
        <f>$Q$192*$T$192*S194/$R$221</f>
        <v>359.85771476006488</v>
      </c>
      <c r="V194" s="95">
        <f>S194+U194</f>
        <v>970694328.14354777</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892655996.2112124</v>
      </c>
      <c r="T195" s="168"/>
      <c r="U195" s="213">
        <f>$Q$192*$T$192*S195/$R$221</f>
        <v>330.92731319913389</v>
      </c>
      <c r="V195" s="95">
        <f t="shared" ref="V195:V196" si="61">S195+U195</f>
        <v>892656327.13852561</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27902265.455620784</v>
      </c>
      <c r="T196" s="168"/>
      <c r="U196" s="213">
        <f>$Q$192*$T$192*S196/$R$221</f>
        <v>10.343986685339887</v>
      </c>
      <c r="V196" s="95">
        <f t="shared" si="61"/>
        <v>27902275.799607471</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131826465.74733394</v>
      </c>
      <c r="T197" s="168"/>
      <c r="U197" s="213">
        <f>$Q$192*$T$192*S197/$R$221</f>
        <v>48.870985355461301</v>
      </c>
      <c r="V197" s="95">
        <f>S197+U197</f>
        <v>131826514.6183193</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248720852.88583291</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13309143.302954733</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1150435307.4000001</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721973115.4000001</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146419587.90000001</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2023078695.7000003</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1150435366.4000001</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659403039.4000001</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557280292.47408187</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553.70426765400828</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108.36109364700083</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2023078695.7000003</v>
      </c>
      <c r="V364" s="95">
        <f>U364-T364</f>
        <v>1094519329.7000003</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868401195.30000007</v>
      </c>
    </row>
    <row r="369" spans="17:40">
      <c r="Q369" s="99" t="s">
        <v>5298</v>
      </c>
      <c r="R369" s="95">
        <v>-400000</v>
      </c>
      <c r="T369" t="s">
        <v>25</v>
      </c>
      <c r="AI369" t="s">
        <v>4133</v>
      </c>
      <c r="AJ369" s="114">
        <f>AJ368-AJ364</f>
        <v>416313343.30000007</v>
      </c>
    </row>
    <row r="370" spans="17:40">
      <c r="Q370" s="99" t="s">
        <v>5306</v>
      </c>
      <c r="R370" s="95">
        <v>5649</v>
      </c>
      <c r="T370" t="s">
        <v>25</v>
      </c>
      <c r="AI370" t="s">
        <v>941</v>
      </c>
      <c r="AJ370" s="114">
        <f>AN364</f>
        <v>55183682.001566999</v>
      </c>
    </row>
    <row r="371" spans="17:40">
      <c r="Q371" s="99" t="s">
        <v>5308</v>
      </c>
      <c r="R371" s="95">
        <v>460000</v>
      </c>
      <c r="AI371" t="s">
        <v>4062</v>
      </c>
      <c r="AJ371" s="114">
        <f>AJ369-AJ370</f>
        <v>361129661.29843307</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J236" zoomScale="90" zoomScaleNormal="90" workbookViewId="0">
      <selection activeCell="Q255" sqref="Q25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5403</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220">
        <f t="shared" si="59"/>
        <v>1717183393</v>
      </c>
      <c r="O247" s="113">
        <f>M247-M246+3020635</f>
        <v>34687945</v>
      </c>
      <c r="P247" s="113">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5424</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5425</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5426</v>
      </c>
      <c r="L254" s="84">
        <v>1149156320</v>
      </c>
      <c r="M254" s="84">
        <v>720722148</v>
      </c>
      <c r="N254" s="35">
        <f t="shared" si="63"/>
        <v>1869878468</v>
      </c>
      <c r="O254" s="113">
        <f t="shared" si="64"/>
        <v>21987539</v>
      </c>
      <c r="P254" s="113">
        <f t="shared" si="65"/>
        <v>57263049</v>
      </c>
      <c r="Q254" s="229">
        <v>0</v>
      </c>
    </row>
    <row r="255" spans="9:19">
      <c r="I255" s="213"/>
      <c r="J255" s="113">
        <f t="shared" si="62"/>
        <v>-1149156320</v>
      </c>
      <c r="K255" s="213"/>
      <c r="L255" s="84"/>
      <c r="M255" s="84"/>
      <c r="N255" s="113">
        <f t="shared" si="63"/>
        <v>0</v>
      </c>
      <c r="O255" s="113">
        <f t="shared" si="64"/>
        <v>-720722148</v>
      </c>
      <c r="P255" s="113">
        <f t="shared" si="65"/>
        <v>-1869878468</v>
      </c>
    </row>
    <row r="256" spans="9:19">
      <c r="I256" s="213"/>
      <c r="J256" s="113">
        <f t="shared" si="62"/>
        <v>0</v>
      </c>
      <c r="K256" s="213"/>
      <c r="L256" s="84"/>
      <c r="M256" s="84"/>
      <c r="N256" s="113">
        <f t="shared" si="63"/>
        <v>0</v>
      </c>
      <c r="O256" s="113">
        <f t="shared" si="64"/>
        <v>0</v>
      </c>
      <c r="P256" s="113">
        <f t="shared" si="65"/>
        <v>0</v>
      </c>
    </row>
    <row r="257" spans="9:19">
      <c r="I257" s="213"/>
      <c r="J257" s="113">
        <f t="shared" si="62"/>
        <v>0</v>
      </c>
      <c r="K257" s="213"/>
      <c r="L257" s="84"/>
      <c r="M257" s="84"/>
      <c r="N257" s="113">
        <f t="shared" si="63"/>
        <v>0</v>
      </c>
      <c r="O257" s="113">
        <f t="shared" si="64"/>
        <v>0</v>
      </c>
      <c r="P257" s="113">
        <f t="shared" si="65"/>
        <v>0</v>
      </c>
    </row>
    <row r="258" spans="9:19">
      <c r="I258" s="213"/>
      <c r="J258" s="113">
        <f t="shared" si="62"/>
        <v>0</v>
      </c>
      <c r="K258" s="213"/>
      <c r="L258" s="84"/>
      <c r="M258" s="84"/>
      <c r="N258" s="113">
        <f t="shared" si="63"/>
        <v>0</v>
      </c>
      <c r="O258" s="113">
        <f t="shared" si="64"/>
        <v>0</v>
      </c>
      <c r="P258" s="113">
        <f t="shared" si="65"/>
        <v>0</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2019-12-24T11:16:02Z</dcterms:modified>
</cp:coreProperties>
</file>