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آذر 96" sheetId="28" r:id="rId1"/>
    <sheet name="آبان 96" sheetId="27" r:id="rId2"/>
    <sheet name="سارا" sheetId="20" r:id="rId3"/>
    <sheet name="مسکن مریم یاران" sheetId="13" r:id="rId4"/>
    <sheet name="مسکن ایلیا" sheetId="15" r:id="rId5"/>
    <sheet name="برنامه 5 ساله" sheetId="18" r:id="rId6"/>
    <sheet name="مسکن مریم سید الشهدا" sheetId="14" r:id="rId7"/>
    <sheet name="مسکن علی سید الشهدا" sheetId="16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</sheets>
  <calcPr calcId="145621"/>
</workbook>
</file>

<file path=xl/calcChain.xml><?xml version="1.0" encoding="utf-8"?>
<calcChain xmlns="http://schemas.openxmlformats.org/spreadsheetml/2006/main">
  <c r="D137" i="20" l="1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B24" i="28"/>
  <c r="G2" i="28" l="1"/>
  <c r="G25" i="28" s="1"/>
  <c r="H30" i="28" s="1"/>
  <c r="D136" i="20"/>
  <c r="I2" i="28" l="1"/>
  <c r="I25" i="28" s="1"/>
  <c r="I30" i="28" s="1"/>
  <c r="D24" i="28"/>
  <c r="D135" i="20"/>
  <c r="D134" i="20"/>
  <c r="U13" i="10" l="1"/>
  <c r="U16" i="10"/>
  <c r="D42" i="27"/>
  <c r="S25" i="18"/>
  <c r="S20" i="18"/>
  <c r="S19" i="18"/>
  <c r="D133" i="20" l="1"/>
  <c r="B24" i="27"/>
  <c r="G39" i="10" l="1"/>
  <c r="G43" i="10"/>
  <c r="G41" i="10"/>
  <c r="G42" i="10"/>
  <c r="G40" i="10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8" i="20"/>
  <c r="K139" i="20"/>
  <c r="K140" i="20"/>
  <c r="K141" i="20"/>
  <c r="K142" i="20"/>
  <c r="K143" i="20"/>
  <c r="J138" i="20"/>
  <c r="J139" i="20"/>
  <c r="J140" i="20"/>
  <c r="J141" i="20"/>
  <c r="J142" i="20"/>
  <c r="J143" i="20"/>
  <c r="I138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7" i="20" l="1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F166" i="15"/>
  <c r="F167" i="15"/>
  <c r="F168" i="15"/>
  <c r="F169" i="15"/>
  <c r="F170" i="15"/>
  <c r="F171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D171" i="15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B17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5" i="15" l="1"/>
  <c r="F164" i="15"/>
  <c r="F163" i="15"/>
  <c r="F162" i="15"/>
  <c r="F161" i="15"/>
  <c r="F160" i="15"/>
  <c r="F159" i="15"/>
  <c r="F158" i="15"/>
  <c r="F157" i="15"/>
  <c r="N6" i="18"/>
  <c r="D132" i="20" l="1"/>
  <c r="D131" i="20"/>
  <c r="E3" i="18" l="1"/>
  <c r="D4" i="18"/>
  <c r="L45" i="18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37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K17" i="18" l="1"/>
  <c r="K16" i="18"/>
  <c r="I104" i="20"/>
  <c r="I103" i="20"/>
  <c r="E39" i="13"/>
  <c r="G40" i="13"/>
  <c r="C14" i="18"/>
  <c r="K18" i="18" l="1"/>
  <c r="F11" i="18"/>
  <c r="G11" i="18" s="1"/>
  <c r="G10" i="18"/>
  <c r="K103" i="20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R17" i="10"/>
  <c r="U17" i="10" s="1"/>
  <c r="R18" i="10"/>
  <c r="U18" i="10" s="1"/>
  <c r="R19" i="10"/>
  <c r="U19" i="10" s="1"/>
  <c r="R13" i="10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72" i="15" l="1"/>
  <c r="F175" i="15" s="1"/>
</calcChain>
</file>

<file path=xl/sharedStrings.xml><?xml version="1.0" encoding="utf-8"?>
<sst xmlns="http://schemas.openxmlformats.org/spreadsheetml/2006/main" count="1951" uniqueCount="818">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</sst>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4" sqref="C4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814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653</v>
      </c>
      <c r="B3" s="39">
        <v>290900</v>
      </c>
      <c r="C3" s="39">
        <v>97359</v>
      </c>
      <c r="D3" s="3">
        <f t="shared" ref="D3:D22" si="0">B3-C3</f>
        <v>193541</v>
      </c>
      <c r="E3" s="23" t="s">
        <v>813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780</v>
      </c>
      <c r="B4" s="18">
        <v>0</v>
      </c>
      <c r="C4" s="18">
        <v>0</v>
      </c>
      <c r="D4" s="3">
        <f t="shared" si="0"/>
        <v>0</v>
      </c>
      <c r="E4" s="11"/>
      <c r="F4">
        <v>26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797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808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34800670</v>
      </c>
      <c r="C24" s="3">
        <f>SUM(C2:C22)</f>
        <v>11247328</v>
      </c>
      <c r="D24" s="3">
        <f>SUM(D2:D22)</f>
        <v>23553342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1043729200</v>
      </c>
      <c r="H25" s="18">
        <f>SUM(H2:H23)</f>
        <v>337322481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290900</v>
      </c>
      <c r="H30" s="18">
        <f>G30*H25/G25</f>
        <v>94015.87090109197</v>
      </c>
      <c r="I30" s="18">
        <f>G30*I25/G25</f>
        <v>196884.12909890804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812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771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780</v>
      </c>
      <c r="B4" s="18">
        <v>-1210700</v>
      </c>
      <c r="C4" s="18">
        <v>0</v>
      </c>
      <c r="D4" s="3">
        <f t="shared" si="0"/>
        <v>-1210700</v>
      </c>
      <c r="E4" s="11" t="s">
        <v>781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797</v>
      </c>
      <c r="B5" s="18">
        <v>-97300</v>
      </c>
      <c r="C5" s="18">
        <v>0</v>
      </c>
      <c r="D5" s="3">
        <f t="shared" si="0"/>
        <v>-97300</v>
      </c>
      <c r="E5" s="20" t="s">
        <v>802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808</v>
      </c>
      <c r="B6" s="18">
        <v>-1000000</v>
      </c>
      <c r="C6" s="18">
        <v>-1000000</v>
      </c>
      <c r="D6" s="3">
        <f t="shared" si="0"/>
        <v>0</v>
      </c>
      <c r="E6" s="19" t="s">
        <v>809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782</v>
      </c>
      <c r="G31" s="9" t="s">
        <v>812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803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805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810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486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508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534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535</v>
      </c>
    </row>
    <row r="35" spans="2:17" x14ac:dyDescent="0.25">
      <c r="D35" s="42">
        <v>5000</v>
      </c>
      <c r="E35" s="41" t="s">
        <v>534</v>
      </c>
    </row>
    <row r="36" spans="2:17" x14ac:dyDescent="0.25">
      <c r="D36" s="42">
        <v>-800000</v>
      </c>
      <c r="E36" s="41" t="s">
        <v>536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540</v>
      </c>
    </row>
    <row r="39" spans="2:17" x14ac:dyDescent="0.25">
      <c r="D39" s="7">
        <v>200000</v>
      </c>
      <c r="E39" s="41" t="s">
        <v>541</v>
      </c>
    </row>
    <row r="40" spans="2:17" x14ac:dyDescent="0.25">
      <c r="D40" s="7">
        <v>255000</v>
      </c>
      <c r="E40" s="41" t="s">
        <v>546</v>
      </c>
    </row>
    <row r="41" spans="2:17" x14ac:dyDescent="0.25">
      <c r="D41" s="7">
        <v>-200000</v>
      </c>
      <c r="E41" s="41" t="s">
        <v>547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560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561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562</v>
      </c>
    </row>
    <row r="35" spans="4:17" x14ac:dyDescent="0.25">
      <c r="D35" s="42">
        <v>200000</v>
      </c>
      <c r="E35" s="41" t="s">
        <v>567</v>
      </c>
    </row>
    <row r="36" spans="4:17" x14ac:dyDescent="0.25">
      <c r="D36" s="42">
        <v>1000000</v>
      </c>
      <c r="E36" s="41" t="s">
        <v>581</v>
      </c>
    </row>
    <row r="37" spans="4:17" x14ac:dyDescent="0.25">
      <c r="D37" s="7">
        <v>600000</v>
      </c>
      <c r="E37" s="41" t="s">
        <v>586</v>
      </c>
    </row>
    <row r="38" spans="4:17" x14ac:dyDescent="0.25">
      <c r="D38" s="7">
        <v>-40000</v>
      </c>
      <c r="E38" s="41" t="s">
        <v>591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602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609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619</v>
      </c>
    </row>
    <row r="35" spans="4:17" x14ac:dyDescent="0.25">
      <c r="D35" s="42">
        <v>200000</v>
      </c>
      <c r="E35" s="41" t="s">
        <v>623</v>
      </c>
    </row>
    <row r="36" spans="4:17" x14ac:dyDescent="0.25">
      <c r="D36" s="42">
        <v>-120000</v>
      </c>
      <c r="E36" s="41" t="s">
        <v>624</v>
      </c>
    </row>
    <row r="37" spans="4:17" x14ac:dyDescent="0.25">
      <c r="D37" s="7">
        <v>200000</v>
      </c>
      <c r="E37" s="41" t="s">
        <v>625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668</v>
      </c>
    </row>
    <row r="35" spans="4:17" x14ac:dyDescent="0.25">
      <c r="D35" s="42">
        <v>27470</v>
      </c>
      <c r="E35" s="41" t="s">
        <v>675</v>
      </c>
    </row>
    <row r="36" spans="4:17" x14ac:dyDescent="0.25">
      <c r="D36" s="42">
        <v>334000</v>
      </c>
      <c r="E36" s="41" t="s">
        <v>687</v>
      </c>
    </row>
    <row r="37" spans="4:17" x14ac:dyDescent="0.25">
      <c r="D37" s="7">
        <v>400000</v>
      </c>
      <c r="E37" s="41" t="s">
        <v>693</v>
      </c>
    </row>
    <row r="38" spans="4:17" x14ac:dyDescent="0.25">
      <c r="D38" s="7">
        <v>200000</v>
      </c>
      <c r="E38" s="41" t="s">
        <v>698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705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709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716</v>
      </c>
    </row>
    <row r="35" spans="4:17" x14ac:dyDescent="0.25">
      <c r="D35" s="42">
        <v>141950</v>
      </c>
      <c r="E35" s="41" t="s">
        <v>717</v>
      </c>
    </row>
    <row r="36" spans="4:17" x14ac:dyDescent="0.25">
      <c r="D36" s="42">
        <v>800500</v>
      </c>
      <c r="E36" s="41" t="s">
        <v>720</v>
      </c>
    </row>
    <row r="37" spans="4:17" x14ac:dyDescent="0.25">
      <c r="D37" s="7">
        <v>-100000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722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750</v>
      </c>
      <c r="B5" s="18">
        <v>-1000000</v>
      </c>
      <c r="C5" s="18">
        <v>-1000000</v>
      </c>
      <c r="D5" s="3">
        <f t="shared" si="0"/>
        <v>0</v>
      </c>
      <c r="E5" s="20" t="s">
        <v>772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754</v>
      </c>
      <c r="B6" s="18">
        <v>-50000000</v>
      </c>
      <c r="C6" s="18">
        <v>0</v>
      </c>
      <c r="D6" s="3">
        <f t="shared" si="0"/>
        <v>-50000000</v>
      </c>
      <c r="E6" s="19" t="s">
        <v>755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709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716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717</v>
      </c>
    </row>
    <row r="36" spans="4:17" x14ac:dyDescent="0.25">
      <c r="D36" s="42">
        <v>0</v>
      </c>
      <c r="E36" s="41" t="s">
        <v>720</v>
      </c>
    </row>
    <row r="37" spans="4:17" x14ac:dyDescent="0.25">
      <c r="D37" s="7">
        <v>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19" activePane="bottomLeft" state="frozen"/>
      <selection pane="bottomLeft" activeCell="C145" sqref="C1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592</v>
      </c>
      <c r="H2" s="36">
        <f>IF(B2&gt;0,1,0)</f>
        <v>1</v>
      </c>
      <c r="I2" s="11">
        <f>B2*(G2-H2)</f>
        <v>9869700</v>
      </c>
      <c r="J2" s="53">
        <f>C2*(G2-H2)</f>
        <v>9869700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591</v>
      </c>
      <c r="H3" s="36">
        <f t="shared" ref="H3:H66" si="2">IF(B3&gt;0,1,0)</f>
        <v>1</v>
      </c>
      <c r="I3" s="11">
        <f t="shared" ref="I3:I66" si="3">B3*(G3-H3)</f>
        <v>11741000000</v>
      </c>
      <c r="J3" s="53">
        <f t="shared" ref="J3:J66" si="4">C3*(G3-H3)</f>
        <v>6718330000</v>
      </c>
      <c r="K3" s="53">
        <f t="shared" ref="K3:K66" si="5">D3*(G3-H3)</f>
        <v>5022670000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591</v>
      </c>
      <c r="H4" s="36">
        <f t="shared" si="2"/>
        <v>0</v>
      </c>
      <c r="I4" s="11">
        <f t="shared" si="3"/>
        <v>0</v>
      </c>
      <c r="J4" s="53">
        <f t="shared" si="4"/>
        <v>5023500</v>
      </c>
      <c r="K4" s="53">
        <f t="shared" si="5"/>
        <v>-5023500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589</v>
      </c>
      <c r="H5" s="36">
        <f t="shared" si="2"/>
        <v>1</v>
      </c>
      <c r="I5" s="11">
        <f t="shared" si="3"/>
        <v>1176000000</v>
      </c>
      <c r="J5" s="53">
        <f t="shared" si="4"/>
        <v>0</v>
      </c>
      <c r="K5" s="53">
        <f t="shared" si="5"/>
        <v>1176000000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582</v>
      </c>
      <c r="H6" s="36">
        <f t="shared" si="2"/>
        <v>0</v>
      </c>
      <c r="I6" s="11">
        <f t="shared" si="3"/>
        <v>-2910000</v>
      </c>
      <c r="J6" s="53">
        <f t="shared" si="4"/>
        <v>0</v>
      </c>
      <c r="K6" s="53">
        <f t="shared" si="5"/>
        <v>-2910000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578</v>
      </c>
      <c r="H7" s="36">
        <f t="shared" si="2"/>
        <v>0</v>
      </c>
      <c r="I7" s="11">
        <f t="shared" si="3"/>
        <v>-693889000</v>
      </c>
      <c r="J7" s="53">
        <f t="shared" si="4"/>
        <v>0</v>
      </c>
      <c r="K7" s="53">
        <f t="shared" si="5"/>
        <v>-693889000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577</v>
      </c>
      <c r="H8" s="36">
        <f t="shared" si="2"/>
        <v>0</v>
      </c>
      <c r="I8" s="11">
        <f t="shared" si="3"/>
        <v>-115400000</v>
      </c>
      <c r="J8" s="53">
        <f t="shared" si="4"/>
        <v>0</v>
      </c>
      <c r="K8" s="53">
        <f t="shared" si="5"/>
        <v>-115400000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575</v>
      </c>
      <c r="H9" s="36">
        <f t="shared" si="2"/>
        <v>0</v>
      </c>
      <c r="I9" s="11">
        <f t="shared" si="3"/>
        <v>-405662500</v>
      </c>
      <c r="J9" s="53">
        <f t="shared" si="4"/>
        <v>0</v>
      </c>
      <c r="K9" s="53">
        <f t="shared" si="5"/>
        <v>-405662500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566</v>
      </c>
      <c r="H10" s="36">
        <f t="shared" si="2"/>
        <v>0</v>
      </c>
      <c r="I10" s="11">
        <f t="shared" si="3"/>
        <v>-113200000</v>
      </c>
      <c r="J10" s="53">
        <f t="shared" si="4"/>
        <v>0</v>
      </c>
      <c r="K10" s="53">
        <f t="shared" si="5"/>
        <v>-113200000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566</v>
      </c>
      <c r="H11" s="36">
        <f t="shared" si="2"/>
        <v>1</v>
      </c>
      <c r="I11" s="11">
        <f t="shared" si="3"/>
        <v>565000000</v>
      </c>
      <c r="J11" s="53">
        <f t="shared" si="4"/>
        <v>0</v>
      </c>
      <c r="K11" s="53">
        <f t="shared" si="5"/>
        <v>565000000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562</v>
      </c>
      <c r="H12" s="36">
        <f t="shared" si="2"/>
        <v>0</v>
      </c>
      <c r="I12" s="11">
        <f t="shared" si="3"/>
        <v>-168600000</v>
      </c>
      <c r="J12" s="53">
        <f t="shared" si="4"/>
        <v>0</v>
      </c>
      <c r="K12" s="53">
        <f t="shared" si="5"/>
        <v>-168600000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557</v>
      </c>
      <c r="H13" s="36">
        <f t="shared" si="2"/>
        <v>0</v>
      </c>
      <c r="I13" s="11">
        <f t="shared" si="3"/>
        <v>-34534000</v>
      </c>
      <c r="J13" s="53">
        <f t="shared" si="4"/>
        <v>0</v>
      </c>
      <c r="K13" s="53">
        <f t="shared" si="5"/>
        <v>-34534000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557</v>
      </c>
      <c r="H14" s="36">
        <f t="shared" si="2"/>
        <v>1</v>
      </c>
      <c r="I14" s="11">
        <f t="shared" si="3"/>
        <v>1112000000</v>
      </c>
      <c r="J14" s="53">
        <f t="shared" si="4"/>
        <v>0</v>
      </c>
      <c r="K14" s="53">
        <f t="shared" si="5"/>
        <v>1112000000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556</v>
      </c>
      <c r="H15" s="36">
        <f t="shared" si="2"/>
        <v>1</v>
      </c>
      <c r="I15" s="11">
        <f t="shared" si="3"/>
        <v>999000000</v>
      </c>
      <c r="J15" s="53">
        <f t="shared" si="4"/>
        <v>0</v>
      </c>
      <c r="K15" s="53">
        <f t="shared" si="5"/>
        <v>999000000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556</v>
      </c>
      <c r="H16" s="36">
        <f t="shared" si="2"/>
        <v>0</v>
      </c>
      <c r="I16" s="11">
        <f t="shared" si="3"/>
        <v>-111200000</v>
      </c>
      <c r="J16" s="53">
        <f t="shared" si="4"/>
        <v>0</v>
      </c>
      <c r="K16" s="53">
        <f t="shared" si="5"/>
        <v>-111200000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552</v>
      </c>
      <c r="H17" s="36">
        <f t="shared" si="2"/>
        <v>0</v>
      </c>
      <c r="I17" s="11">
        <f t="shared" si="3"/>
        <v>-1104000000</v>
      </c>
      <c r="J17" s="53">
        <f t="shared" si="4"/>
        <v>0</v>
      </c>
      <c r="K17" s="53">
        <f t="shared" si="5"/>
        <v>-1104000000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551</v>
      </c>
      <c r="H18" s="36">
        <f t="shared" si="2"/>
        <v>0</v>
      </c>
      <c r="I18" s="11">
        <f t="shared" si="3"/>
        <v>-165300000</v>
      </c>
      <c r="J18" s="53">
        <f t="shared" si="4"/>
        <v>0</v>
      </c>
      <c r="K18" s="53">
        <f t="shared" si="5"/>
        <v>-165300000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550</v>
      </c>
      <c r="H19" s="36">
        <f t="shared" si="2"/>
        <v>0</v>
      </c>
      <c r="I19" s="11">
        <f t="shared" si="3"/>
        <v>-110000000</v>
      </c>
      <c r="J19" s="53">
        <f t="shared" si="4"/>
        <v>0</v>
      </c>
      <c r="K19" s="53">
        <f t="shared" si="5"/>
        <v>-110000000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548</v>
      </c>
      <c r="H20" s="36">
        <f t="shared" si="2"/>
        <v>1</v>
      </c>
      <c r="I20" s="11">
        <f t="shared" si="3"/>
        <v>148285683</v>
      </c>
      <c r="J20" s="53">
        <f t="shared" si="4"/>
        <v>80656244</v>
      </c>
      <c r="K20" s="53">
        <f t="shared" si="5"/>
        <v>67629439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546</v>
      </c>
      <c r="H21" s="36">
        <f t="shared" si="2"/>
        <v>0</v>
      </c>
      <c r="I21" s="11">
        <f t="shared" si="3"/>
        <v>-822112200</v>
      </c>
      <c r="J21" s="53">
        <f t="shared" si="4"/>
        <v>0</v>
      </c>
      <c r="K21" s="53">
        <f t="shared" si="5"/>
        <v>-822112200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543</v>
      </c>
      <c r="H22" s="36">
        <f t="shared" si="2"/>
        <v>1</v>
      </c>
      <c r="I22" s="11">
        <f t="shared" si="3"/>
        <v>1626000000</v>
      </c>
      <c r="J22" s="53">
        <f t="shared" si="4"/>
        <v>0</v>
      </c>
      <c r="K22" s="53">
        <f t="shared" si="5"/>
        <v>1626000000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542</v>
      </c>
      <c r="H23" s="36">
        <f t="shared" si="2"/>
        <v>1</v>
      </c>
      <c r="I23" s="11">
        <f t="shared" si="3"/>
        <v>541000000</v>
      </c>
      <c r="J23" s="53">
        <f t="shared" si="4"/>
        <v>0</v>
      </c>
      <c r="K23" s="53">
        <f t="shared" si="5"/>
        <v>541000000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541</v>
      </c>
      <c r="H24" s="36">
        <f t="shared" si="2"/>
        <v>0</v>
      </c>
      <c r="I24" s="11">
        <f t="shared" si="3"/>
        <v>-1623486900</v>
      </c>
      <c r="J24" s="53">
        <f t="shared" si="4"/>
        <v>0</v>
      </c>
      <c r="K24" s="53">
        <f t="shared" si="5"/>
        <v>-1623486900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526</v>
      </c>
      <c r="H25" s="36">
        <f t="shared" si="2"/>
        <v>1</v>
      </c>
      <c r="I25" s="11">
        <f t="shared" si="3"/>
        <v>787500000</v>
      </c>
      <c r="J25" s="53">
        <f t="shared" si="4"/>
        <v>0</v>
      </c>
      <c r="K25" s="53">
        <f t="shared" si="5"/>
        <v>787500000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518</v>
      </c>
      <c r="H26" s="36">
        <f t="shared" si="2"/>
        <v>0</v>
      </c>
      <c r="I26" s="11">
        <f t="shared" si="3"/>
        <v>-84952000</v>
      </c>
      <c r="J26" s="53">
        <f t="shared" si="4"/>
        <v>0</v>
      </c>
      <c r="K26" s="53">
        <f t="shared" si="5"/>
        <v>-84952000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517</v>
      </c>
      <c r="H27" s="36">
        <f t="shared" si="2"/>
        <v>1</v>
      </c>
      <c r="I27" s="11">
        <f t="shared" si="3"/>
        <v>102886788</v>
      </c>
      <c r="J27" s="53">
        <f t="shared" si="4"/>
        <v>55425108</v>
      </c>
      <c r="K27" s="53">
        <f t="shared" si="5"/>
        <v>47461680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515</v>
      </c>
      <c r="H28" s="36">
        <f t="shared" si="2"/>
        <v>0</v>
      </c>
      <c r="I28" s="11">
        <f t="shared" si="3"/>
        <v>-113815000</v>
      </c>
      <c r="J28" s="53">
        <f t="shared" si="4"/>
        <v>-113815000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515</v>
      </c>
      <c r="H29" s="36">
        <f t="shared" si="2"/>
        <v>0</v>
      </c>
      <c r="I29" s="11">
        <f t="shared" si="3"/>
        <v>-257757500</v>
      </c>
      <c r="J29" s="53">
        <f t="shared" si="4"/>
        <v>0</v>
      </c>
      <c r="K29" s="53">
        <f t="shared" si="5"/>
        <v>-257757500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515</v>
      </c>
      <c r="H30" s="36">
        <f t="shared" si="2"/>
        <v>0</v>
      </c>
      <c r="I30" s="11">
        <f t="shared" si="3"/>
        <v>-7725000000</v>
      </c>
      <c r="J30" s="53">
        <f t="shared" si="4"/>
        <v>-7725000000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498</v>
      </c>
      <c r="H31" s="36">
        <f t="shared" si="2"/>
        <v>0</v>
      </c>
      <c r="I31" s="11">
        <f t="shared" si="3"/>
        <v>-1499428200</v>
      </c>
      <c r="J31" s="53">
        <f t="shared" si="4"/>
        <v>0</v>
      </c>
      <c r="K31" s="53">
        <f t="shared" si="5"/>
        <v>-1499428200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496</v>
      </c>
      <c r="H32" s="36">
        <f t="shared" si="2"/>
        <v>0</v>
      </c>
      <c r="I32" s="11">
        <f t="shared" si="3"/>
        <v>-1490926400</v>
      </c>
      <c r="J32" s="53">
        <f t="shared" si="4"/>
        <v>0</v>
      </c>
      <c r="K32" s="53">
        <f t="shared" si="5"/>
        <v>-1490926400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495</v>
      </c>
      <c r="H33" s="36">
        <f t="shared" si="2"/>
        <v>0</v>
      </c>
      <c r="I33" s="11">
        <f t="shared" si="3"/>
        <v>-443272500</v>
      </c>
      <c r="J33" s="53">
        <f t="shared" si="4"/>
        <v>0</v>
      </c>
      <c r="K33" s="53">
        <f t="shared" si="5"/>
        <v>-443272500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495</v>
      </c>
      <c r="H34" s="36">
        <f t="shared" si="2"/>
        <v>0</v>
      </c>
      <c r="I34" s="11">
        <f t="shared" si="3"/>
        <v>0</v>
      </c>
      <c r="J34" s="53">
        <f t="shared" si="4"/>
        <v>495000000</v>
      </c>
      <c r="K34" s="53">
        <f t="shared" si="5"/>
        <v>-495000000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486</v>
      </c>
      <c r="H35" s="36">
        <f t="shared" si="2"/>
        <v>1</v>
      </c>
      <c r="I35" s="11">
        <f t="shared" si="3"/>
        <v>25448920</v>
      </c>
      <c r="J35" s="53">
        <f t="shared" si="4"/>
        <v>-10506555</v>
      </c>
      <c r="K35" s="53">
        <f t="shared" si="5"/>
        <v>35955475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486</v>
      </c>
      <c r="H36" s="36">
        <f t="shared" si="2"/>
        <v>0</v>
      </c>
      <c r="I36" s="11">
        <f t="shared" si="3"/>
        <v>0</v>
      </c>
      <c r="J36" s="53">
        <f t="shared" si="4"/>
        <v>10528218</v>
      </c>
      <c r="K36" s="53">
        <f t="shared" si="5"/>
        <v>-10528218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476</v>
      </c>
      <c r="H37" s="36">
        <f t="shared" si="2"/>
        <v>0</v>
      </c>
      <c r="I37" s="11">
        <f t="shared" si="3"/>
        <v>-26180000</v>
      </c>
      <c r="J37" s="53">
        <f t="shared" si="4"/>
        <v>0</v>
      </c>
      <c r="K37" s="53">
        <f t="shared" si="5"/>
        <v>-26180000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475</v>
      </c>
      <c r="H38" s="36">
        <f t="shared" si="2"/>
        <v>1</v>
      </c>
      <c r="I38" s="11">
        <f t="shared" si="3"/>
        <v>1422000000</v>
      </c>
      <c r="J38" s="53">
        <f t="shared" si="4"/>
        <v>1422000000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474</v>
      </c>
      <c r="H39" s="36">
        <f t="shared" si="2"/>
        <v>1</v>
      </c>
      <c r="I39" s="11">
        <f t="shared" si="3"/>
        <v>1182500000</v>
      </c>
      <c r="J39" s="53">
        <f t="shared" si="4"/>
        <v>1182500000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474</v>
      </c>
      <c r="H40" s="36">
        <f t="shared" si="2"/>
        <v>0</v>
      </c>
      <c r="I40" s="11">
        <f t="shared" si="3"/>
        <v>-23700000</v>
      </c>
      <c r="J40" s="53">
        <f t="shared" si="4"/>
        <v>0</v>
      </c>
      <c r="K40" s="53">
        <f t="shared" si="5"/>
        <v>-23700000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474</v>
      </c>
      <c r="H41" s="36">
        <f t="shared" si="2"/>
        <v>1</v>
      </c>
      <c r="I41" s="11">
        <f t="shared" si="3"/>
        <v>1419000000</v>
      </c>
      <c r="J41" s="53">
        <f t="shared" si="4"/>
        <v>0</v>
      </c>
      <c r="K41" s="53">
        <f t="shared" si="5"/>
        <v>1419000000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471</v>
      </c>
      <c r="H42" s="36">
        <f t="shared" si="2"/>
        <v>0</v>
      </c>
      <c r="I42" s="11">
        <f t="shared" si="3"/>
        <v>-42013200</v>
      </c>
      <c r="J42" s="53">
        <f t="shared" si="4"/>
        <v>0</v>
      </c>
      <c r="K42" s="53">
        <f t="shared" si="5"/>
        <v>-42013200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467</v>
      </c>
      <c r="H43" s="36">
        <f t="shared" si="2"/>
        <v>0</v>
      </c>
      <c r="I43" s="11">
        <f t="shared" si="3"/>
        <v>-93400000</v>
      </c>
      <c r="J43" s="53">
        <f t="shared" si="4"/>
        <v>0</v>
      </c>
      <c r="K43" s="53">
        <f t="shared" si="5"/>
        <v>-93400000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465</v>
      </c>
      <c r="H44" s="36">
        <f t="shared" si="2"/>
        <v>0</v>
      </c>
      <c r="I44" s="11">
        <f t="shared" si="3"/>
        <v>-93000000</v>
      </c>
      <c r="J44" s="53">
        <f t="shared" si="4"/>
        <v>0</v>
      </c>
      <c r="K44" s="53">
        <f t="shared" si="5"/>
        <v>-93000000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465</v>
      </c>
      <c r="H45" s="36">
        <f t="shared" si="2"/>
        <v>0</v>
      </c>
      <c r="I45" s="11">
        <f t="shared" si="3"/>
        <v>-260400000</v>
      </c>
      <c r="J45" s="53">
        <f t="shared" si="4"/>
        <v>0</v>
      </c>
      <c r="K45" s="53">
        <f t="shared" si="5"/>
        <v>-260400000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461</v>
      </c>
      <c r="H46" s="36">
        <f t="shared" si="2"/>
        <v>0</v>
      </c>
      <c r="I46" s="11">
        <f t="shared" si="3"/>
        <v>-325235500</v>
      </c>
      <c r="J46" s="53">
        <f t="shared" si="4"/>
        <v>0</v>
      </c>
      <c r="K46" s="53">
        <f t="shared" si="5"/>
        <v>-325235500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455</v>
      </c>
      <c r="H47" s="36">
        <f t="shared" si="2"/>
        <v>1</v>
      </c>
      <c r="I47" s="11">
        <f t="shared" si="3"/>
        <v>18706616</v>
      </c>
      <c r="J47" s="53">
        <f t="shared" si="4"/>
        <v>3047702</v>
      </c>
      <c r="K47" s="53">
        <f t="shared" si="5"/>
        <v>15658914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455</v>
      </c>
      <c r="H48" s="36">
        <f t="shared" si="2"/>
        <v>1</v>
      </c>
      <c r="I48" s="11">
        <f t="shared" si="3"/>
        <v>773933800</v>
      </c>
      <c r="J48" s="53">
        <f t="shared" si="4"/>
        <v>0</v>
      </c>
      <c r="K48" s="53">
        <f t="shared" si="5"/>
        <v>773933800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446</v>
      </c>
      <c r="H49" s="36">
        <f t="shared" si="2"/>
        <v>0</v>
      </c>
      <c r="I49" s="11">
        <f t="shared" si="3"/>
        <v>-69130000</v>
      </c>
      <c r="J49" s="53">
        <f t="shared" si="4"/>
        <v>0</v>
      </c>
      <c r="K49" s="53">
        <f t="shared" si="5"/>
        <v>-69130000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446</v>
      </c>
      <c r="H50" s="36">
        <f t="shared" si="2"/>
        <v>0</v>
      </c>
      <c r="I50" s="11">
        <f t="shared" si="3"/>
        <v>-61548000</v>
      </c>
      <c r="J50" s="53">
        <f t="shared" si="4"/>
        <v>0</v>
      </c>
      <c r="K50" s="53">
        <f t="shared" si="5"/>
        <v>-61548000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446</v>
      </c>
      <c r="H51" s="36">
        <f t="shared" si="2"/>
        <v>0</v>
      </c>
      <c r="I51" s="11">
        <f t="shared" si="3"/>
        <v>-330040000</v>
      </c>
      <c r="J51" s="53">
        <f t="shared" si="4"/>
        <v>0</v>
      </c>
      <c r="K51" s="53">
        <f t="shared" si="5"/>
        <v>-330040000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446</v>
      </c>
      <c r="H52" s="36">
        <f t="shared" si="2"/>
        <v>0</v>
      </c>
      <c r="I52" s="11">
        <f t="shared" si="3"/>
        <v>-89200000</v>
      </c>
      <c r="J52" s="53">
        <f t="shared" si="4"/>
        <v>0</v>
      </c>
      <c r="K52" s="53">
        <f t="shared" si="5"/>
        <v>-89200000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445</v>
      </c>
      <c r="H53" s="36">
        <f t="shared" si="2"/>
        <v>0</v>
      </c>
      <c r="I53" s="11">
        <f t="shared" si="3"/>
        <v>-469475000</v>
      </c>
      <c r="J53" s="53">
        <f t="shared" si="4"/>
        <v>0</v>
      </c>
      <c r="K53" s="53">
        <f t="shared" si="5"/>
        <v>-469475000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445</v>
      </c>
      <c r="H54" s="36">
        <f t="shared" si="2"/>
        <v>0</v>
      </c>
      <c r="I54" s="11">
        <f t="shared" si="3"/>
        <v>-89000000</v>
      </c>
      <c r="J54" s="53">
        <f t="shared" si="4"/>
        <v>0</v>
      </c>
      <c r="K54" s="53">
        <f t="shared" si="5"/>
        <v>-89000000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445</v>
      </c>
      <c r="H55" s="36">
        <f t="shared" si="2"/>
        <v>0</v>
      </c>
      <c r="I55" s="11">
        <f t="shared" si="3"/>
        <v>-445222500</v>
      </c>
      <c r="J55" s="53">
        <f t="shared" si="4"/>
        <v>0</v>
      </c>
      <c r="K55" s="53">
        <f t="shared" si="5"/>
        <v>-445222500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445</v>
      </c>
      <c r="H56" s="36">
        <f t="shared" si="2"/>
        <v>0</v>
      </c>
      <c r="I56" s="11">
        <f t="shared" si="3"/>
        <v>-16910000</v>
      </c>
      <c r="J56" s="53">
        <f t="shared" si="4"/>
        <v>0</v>
      </c>
      <c r="K56" s="53">
        <f t="shared" si="5"/>
        <v>-16910000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445</v>
      </c>
      <c r="H57" s="36">
        <f t="shared" si="2"/>
        <v>0</v>
      </c>
      <c r="I57" s="11">
        <f t="shared" si="3"/>
        <v>-46725000</v>
      </c>
      <c r="J57" s="53">
        <f t="shared" si="4"/>
        <v>0</v>
      </c>
      <c r="K57" s="53">
        <f t="shared" si="5"/>
        <v>-46725000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445</v>
      </c>
      <c r="H58" s="36">
        <f t="shared" si="2"/>
        <v>0</v>
      </c>
      <c r="I58" s="11">
        <f t="shared" si="3"/>
        <v>-26700000</v>
      </c>
      <c r="J58" s="53">
        <f t="shared" si="4"/>
        <v>0</v>
      </c>
      <c r="K58" s="53">
        <f t="shared" si="5"/>
        <v>-26700000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442</v>
      </c>
      <c r="H59" s="36">
        <f t="shared" si="2"/>
        <v>1</v>
      </c>
      <c r="I59" s="11">
        <f t="shared" si="3"/>
        <v>441000000</v>
      </c>
      <c r="J59" s="53">
        <f t="shared" si="4"/>
        <v>441000000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441</v>
      </c>
      <c r="H60" s="36">
        <f t="shared" si="2"/>
        <v>1</v>
      </c>
      <c r="I60" s="11">
        <f t="shared" si="3"/>
        <v>1540000000</v>
      </c>
      <c r="J60" s="53">
        <f t="shared" si="4"/>
        <v>1540000000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439</v>
      </c>
      <c r="H61" s="36">
        <f t="shared" si="2"/>
        <v>1</v>
      </c>
      <c r="I61" s="11">
        <f t="shared" si="3"/>
        <v>438000000</v>
      </c>
      <c r="J61" s="53">
        <f t="shared" si="4"/>
        <v>438000000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439</v>
      </c>
      <c r="H62" s="36">
        <f t="shared" si="2"/>
        <v>1</v>
      </c>
      <c r="I62" s="11">
        <f t="shared" si="3"/>
        <v>1314000000</v>
      </c>
      <c r="J62" s="53">
        <f t="shared" si="4"/>
        <v>1314000000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437</v>
      </c>
      <c r="H63" s="36">
        <f t="shared" si="2"/>
        <v>0</v>
      </c>
      <c r="I63" s="11">
        <f t="shared" si="3"/>
        <v>-87400000</v>
      </c>
      <c r="J63" s="53">
        <f t="shared" si="4"/>
        <v>0</v>
      </c>
      <c r="K63" s="53">
        <f t="shared" si="5"/>
        <v>-87400000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432</v>
      </c>
      <c r="H64" s="36">
        <f t="shared" si="2"/>
        <v>0</v>
      </c>
      <c r="I64" s="11">
        <f t="shared" si="3"/>
        <v>-21600000</v>
      </c>
      <c r="J64" s="53">
        <f t="shared" si="4"/>
        <v>0</v>
      </c>
      <c r="K64" s="53">
        <f t="shared" si="5"/>
        <v>-21600000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428</v>
      </c>
      <c r="H65" s="36">
        <f t="shared" si="2"/>
        <v>0</v>
      </c>
      <c r="I65" s="11">
        <f t="shared" si="3"/>
        <v>-85600000</v>
      </c>
      <c r="J65" s="53">
        <f t="shared" si="4"/>
        <v>0</v>
      </c>
      <c r="K65" s="53">
        <f t="shared" si="5"/>
        <v>-85600000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425</v>
      </c>
      <c r="H66" s="36">
        <f t="shared" si="2"/>
        <v>0</v>
      </c>
      <c r="I66" s="11">
        <f t="shared" si="3"/>
        <v>-72250000</v>
      </c>
      <c r="J66" s="53">
        <f t="shared" si="4"/>
        <v>0</v>
      </c>
      <c r="K66" s="53">
        <f t="shared" si="5"/>
        <v>-72250000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424</v>
      </c>
      <c r="H67" s="36">
        <f t="shared" ref="H67:H131" si="8">IF(B67&gt;0,1,0)</f>
        <v>1</v>
      </c>
      <c r="I67" s="11">
        <f t="shared" ref="I67:I119" si="9">B67*(G67-H67)</f>
        <v>38630475</v>
      </c>
      <c r="J67" s="53">
        <f t="shared" ref="J67:J131" si="10">C67*(G67-H67)</f>
        <v>27800829</v>
      </c>
      <c r="K67" s="53">
        <f t="shared" ref="K67:K131" si="11">D67*(G67-H67)</f>
        <v>10829646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406</v>
      </c>
      <c r="H68" s="36">
        <f t="shared" si="8"/>
        <v>0</v>
      </c>
      <c r="I68" s="11">
        <f t="shared" si="9"/>
        <v>-58870000</v>
      </c>
      <c r="J68" s="53">
        <f t="shared" si="10"/>
        <v>0</v>
      </c>
      <c r="K68" s="53">
        <f t="shared" si="11"/>
        <v>-58870000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399</v>
      </c>
      <c r="H69" s="36">
        <f t="shared" si="8"/>
        <v>1</v>
      </c>
      <c r="I69" s="11">
        <f t="shared" si="9"/>
        <v>390040000</v>
      </c>
      <c r="J69" s="53">
        <f t="shared" si="10"/>
        <v>0</v>
      </c>
      <c r="K69" s="53">
        <f t="shared" si="11"/>
        <v>390040000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396</v>
      </c>
      <c r="H70" s="36">
        <f t="shared" si="8"/>
        <v>0</v>
      </c>
      <c r="I70" s="11">
        <f t="shared" si="9"/>
        <v>-18216000</v>
      </c>
      <c r="J70" s="53">
        <f t="shared" si="10"/>
        <v>0</v>
      </c>
      <c r="K70" s="53">
        <f t="shared" si="11"/>
        <v>-18216000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394</v>
      </c>
      <c r="H71" s="36">
        <f t="shared" si="8"/>
        <v>1</v>
      </c>
      <c r="I71" s="11">
        <f t="shared" si="9"/>
        <v>45327834</v>
      </c>
      <c r="J71" s="53">
        <f t="shared" si="10"/>
        <v>40798116</v>
      </c>
      <c r="K71" s="53">
        <f t="shared" si="11"/>
        <v>4529718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393</v>
      </c>
      <c r="H72" s="36">
        <f t="shared" si="8"/>
        <v>0</v>
      </c>
      <c r="I72" s="11">
        <f t="shared" si="9"/>
        <v>-59723817</v>
      </c>
      <c r="J72" s="53">
        <f t="shared" si="10"/>
        <v>0</v>
      </c>
      <c r="K72" s="53">
        <f t="shared" si="11"/>
        <v>-59723817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392</v>
      </c>
      <c r="H73" s="36">
        <f t="shared" si="8"/>
        <v>0</v>
      </c>
      <c r="I73" s="11">
        <f t="shared" si="9"/>
        <v>-315756000</v>
      </c>
      <c r="J73" s="53">
        <f t="shared" si="10"/>
        <v>0</v>
      </c>
      <c r="K73" s="53">
        <f t="shared" si="11"/>
        <v>-315756000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385</v>
      </c>
      <c r="H74" s="36">
        <f t="shared" si="8"/>
        <v>1</v>
      </c>
      <c r="I74" s="11">
        <f t="shared" si="9"/>
        <v>2686080000</v>
      </c>
      <c r="J74" s="53">
        <f t="shared" si="10"/>
        <v>0</v>
      </c>
      <c r="K74" s="53">
        <f t="shared" si="11"/>
        <v>2686080000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384</v>
      </c>
      <c r="H75" s="36">
        <f t="shared" si="8"/>
        <v>1</v>
      </c>
      <c r="I75" s="11">
        <f t="shared" si="9"/>
        <v>1149000000</v>
      </c>
      <c r="J75" s="53">
        <f t="shared" si="10"/>
        <v>0</v>
      </c>
      <c r="K75" s="53">
        <f t="shared" si="11"/>
        <v>1149000000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382</v>
      </c>
      <c r="H76" s="36">
        <f t="shared" si="8"/>
        <v>1</v>
      </c>
      <c r="I76" s="11">
        <f t="shared" si="9"/>
        <v>1143000000</v>
      </c>
      <c r="J76" s="53">
        <f t="shared" si="10"/>
        <v>0</v>
      </c>
      <c r="K76" s="53">
        <f t="shared" si="11"/>
        <v>1143000000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381</v>
      </c>
      <c r="H77" s="36">
        <f t="shared" si="8"/>
        <v>1</v>
      </c>
      <c r="I77" s="11">
        <f t="shared" si="9"/>
        <v>1140000000</v>
      </c>
      <c r="J77" s="53">
        <f t="shared" si="10"/>
        <v>0</v>
      </c>
      <c r="K77" s="53">
        <f t="shared" si="11"/>
        <v>1140000000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380</v>
      </c>
      <c r="H78" s="36">
        <f t="shared" si="8"/>
        <v>0</v>
      </c>
      <c r="I78" s="11">
        <f t="shared" si="9"/>
        <v>-1216000000</v>
      </c>
      <c r="J78" s="53">
        <f t="shared" si="10"/>
        <v>-1216000000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379</v>
      </c>
      <c r="H79" s="36">
        <f t="shared" si="8"/>
        <v>0</v>
      </c>
      <c r="I79" s="11">
        <f t="shared" si="9"/>
        <v>-303200000</v>
      </c>
      <c r="J79" s="53">
        <f t="shared" si="10"/>
        <v>-303200000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378</v>
      </c>
      <c r="H80" s="36">
        <f t="shared" si="8"/>
        <v>0</v>
      </c>
      <c r="I80" s="11">
        <f t="shared" si="9"/>
        <v>-18292554</v>
      </c>
      <c r="J80" s="53">
        <f t="shared" si="10"/>
        <v>0</v>
      </c>
      <c r="K80" s="53">
        <f t="shared" si="11"/>
        <v>-18292554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377</v>
      </c>
      <c r="H81" s="36">
        <f t="shared" si="8"/>
        <v>0</v>
      </c>
      <c r="I81" s="11">
        <f t="shared" si="9"/>
        <v>-52780000</v>
      </c>
      <c r="J81" s="53">
        <f t="shared" si="10"/>
        <v>0</v>
      </c>
      <c r="K81" s="53">
        <f t="shared" si="11"/>
        <v>-52780000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376</v>
      </c>
      <c r="H82" s="36">
        <f t="shared" si="8"/>
        <v>0</v>
      </c>
      <c r="I82" s="11">
        <f t="shared" si="9"/>
        <v>-94000000</v>
      </c>
      <c r="J82" s="53">
        <f t="shared" si="10"/>
        <v>0</v>
      </c>
      <c r="K82" s="53">
        <f t="shared" si="11"/>
        <v>-94000000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375</v>
      </c>
      <c r="H83" s="36">
        <f t="shared" si="8"/>
        <v>0</v>
      </c>
      <c r="I83" s="11">
        <f t="shared" si="9"/>
        <v>-75000000</v>
      </c>
      <c r="J83" s="53">
        <f t="shared" si="10"/>
        <v>0</v>
      </c>
      <c r="K83" s="53">
        <f t="shared" si="11"/>
        <v>-75000000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372</v>
      </c>
      <c r="H84" s="36">
        <f t="shared" si="8"/>
        <v>1</v>
      </c>
      <c r="I84" s="11">
        <f t="shared" si="9"/>
        <v>606659200</v>
      </c>
      <c r="J84" s="53">
        <f t="shared" si="10"/>
        <v>0</v>
      </c>
      <c r="K84" s="53">
        <f t="shared" si="11"/>
        <v>606659200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7" si="12">B85-C85</f>
        <v>2500000</v>
      </c>
      <c r="E85" s="20" t="s">
        <v>173</v>
      </c>
      <c r="F85" s="36">
        <v>4</v>
      </c>
      <c r="G85" s="36">
        <f t="shared" si="7"/>
        <v>368</v>
      </c>
      <c r="H85" s="36">
        <f t="shared" si="8"/>
        <v>1</v>
      </c>
      <c r="I85" s="11">
        <f t="shared" si="9"/>
        <v>917500000</v>
      </c>
      <c r="J85" s="53">
        <f t="shared" si="10"/>
        <v>0</v>
      </c>
      <c r="K85" s="53">
        <f t="shared" si="11"/>
        <v>917500000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364</v>
      </c>
      <c r="H86" s="36">
        <f t="shared" si="8"/>
        <v>1</v>
      </c>
      <c r="I86" s="11">
        <f t="shared" si="9"/>
        <v>67626900</v>
      </c>
      <c r="J86" s="53">
        <f t="shared" si="10"/>
        <v>30836850</v>
      </c>
      <c r="K86" s="53">
        <f t="shared" si="11"/>
        <v>36790050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361</v>
      </c>
      <c r="H87" s="36">
        <f t="shared" si="8"/>
        <v>0</v>
      </c>
      <c r="I87" s="11">
        <f t="shared" si="9"/>
        <v>-72200000</v>
      </c>
      <c r="J87" s="53">
        <f t="shared" si="10"/>
        <v>0</v>
      </c>
      <c r="K87" s="53">
        <f t="shared" si="11"/>
        <v>-72200000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360</v>
      </c>
      <c r="H88" s="36">
        <f t="shared" si="8"/>
        <v>0</v>
      </c>
      <c r="I88" s="11">
        <f t="shared" si="9"/>
        <v>-42480000</v>
      </c>
      <c r="J88" s="53">
        <f t="shared" si="10"/>
        <v>-24840000</v>
      </c>
      <c r="K88" s="53">
        <f t="shared" si="11"/>
        <v>-17640000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352</v>
      </c>
      <c r="H89" s="36">
        <f t="shared" si="8"/>
        <v>0</v>
      </c>
      <c r="I89" s="11">
        <f t="shared" si="9"/>
        <v>-1126716800</v>
      </c>
      <c r="J89" s="53">
        <f t="shared" si="10"/>
        <v>0</v>
      </c>
      <c r="K89" s="53">
        <f t="shared" si="11"/>
        <v>-1126716800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351</v>
      </c>
      <c r="H90" s="36">
        <f t="shared" si="8"/>
        <v>0</v>
      </c>
      <c r="I90" s="11">
        <f t="shared" si="9"/>
        <v>-1123515900</v>
      </c>
      <c r="J90" s="53">
        <f t="shared" si="10"/>
        <v>0</v>
      </c>
      <c r="K90" s="53">
        <f t="shared" si="11"/>
        <v>-1123515900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350</v>
      </c>
      <c r="H91" s="36">
        <f t="shared" si="8"/>
        <v>0</v>
      </c>
      <c r="I91" s="11">
        <f t="shared" si="9"/>
        <v>-1120315000</v>
      </c>
      <c r="J91" s="53">
        <f t="shared" si="10"/>
        <v>0</v>
      </c>
      <c r="K91" s="53">
        <f t="shared" si="11"/>
        <v>-1120315000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349</v>
      </c>
      <c r="H92" s="36">
        <f t="shared" si="8"/>
        <v>0</v>
      </c>
      <c r="I92" s="11">
        <f t="shared" si="9"/>
        <v>-1117114100</v>
      </c>
      <c r="J92" s="53">
        <f t="shared" si="10"/>
        <v>0</v>
      </c>
      <c r="K92" s="53">
        <f t="shared" si="11"/>
        <v>-1117114100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348</v>
      </c>
      <c r="H93" s="36">
        <f t="shared" si="8"/>
        <v>0</v>
      </c>
      <c r="I93" s="11">
        <f t="shared" si="9"/>
        <v>-1113913200</v>
      </c>
      <c r="J93" s="53">
        <f t="shared" si="10"/>
        <v>0</v>
      </c>
      <c r="K93" s="53">
        <f t="shared" si="11"/>
        <v>-1113913200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347</v>
      </c>
      <c r="H94" s="36">
        <f t="shared" si="8"/>
        <v>0</v>
      </c>
      <c r="I94" s="11">
        <f t="shared" si="9"/>
        <v>-1110712300</v>
      </c>
      <c r="J94" s="53">
        <f t="shared" si="10"/>
        <v>0</v>
      </c>
      <c r="K94" s="53">
        <f t="shared" si="11"/>
        <v>-1110712300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345</v>
      </c>
      <c r="H95" s="36">
        <f t="shared" si="8"/>
        <v>0</v>
      </c>
      <c r="I95" s="11">
        <f t="shared" si="9"/>
        <v>-412825620</v>
      </c>
      <c r="J95" s="53">
        <f t="shared" si="10"/>
        <v>0</v>
      </c>
      <c r="K95" s="53">
        <f t="shared" si="11"/>
        <v>-412825620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335</v>
      </c>
      <c r="H96" s="36">
        <f t="shared" si="8"/>
        <v>0</v>
      </c>
      <c r="I96" s="11">
        <f t="shared" si="9"/>
        <v>-67000000</v>
      </c>
      <c r="J96" s="53">
        <f t="shared" si="10"/>
        <v>0</v>
      </c>
      <c r="K96" s="53">
        <f t="shared" si="11"/>
        <v>-67000000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334</v>
      </c>
      <c r="H97" s="36">
        <f t="shared" si="8"/>
        <v>1</v>
      </c>
      <c r="I97" s="11">
        <f t="shared" si="9"/>
        <v>53132814</v>
      </c>
      <c r="J97" s="53">
        <f t="shared" si="10"/>
        <v>22952358</v>
      </c>
      <c r="K97" s="53">
        <f t="shared" si="11"/>
        <v>30180456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329</v>
      </c>
      <c r="H98" s="36">
        <f t="shared" si="8"/>
        <v>1</v>
      </c>
      <c r="I98" s="11">
        <f t="shared" si="9"/>
        <v>37512704</v>
      </c>
      <c r="J98" s="53">
        <f t="shared" si="10"/>
        <v>0</v>
      </c>
      <c r="K98" s="53">
        <f t="shared" si="11"/>
        <v>37512704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326</v>
      </c>
      <c r="H99" s="36">
        <f t="shared" si="8"/>
        <v>0</v>
      </c>
      <c r="I99" s="11">
        <f t="shared" si="9"/>
        <v>-431950000</v>
      </c>
      <c r="J99" s="53">
        <f t="shared" si="10"/>
        <v>0</v>
      </c>
      <c r="K99" s="53">
        <f t="shared" si="11"/>
        <v>-431950000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321</v>
      </c>
      <c r="H100" s="36">
        <f t="shared" si="8"/>
        <v>1</v>
      </c>
      <c r="I100" s="11">
        <f t="shared" si="9"/>
        <v>424000000</v>
      </c>
      <c r="J100" s="53">
        <f t="shared" si="10"/>
        <v>0</v>
      </c>
      <c r="K100" s="53">
        <f t="shared" si="11"/>
        <v>424000000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304</v>
      </c>
      <c r="H101" s="36">
        <f t="shared" si="8"/>
        <v>1</v>
      </c>
      <c r="I101" s="11">
        <f t="shared" si="9"/>
        <v>20254035</v>
      </c>
      <c r="J101" s="53">
        <f t="shared" si="10"/>
        <v>20254035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301</v>
      </c>
      <c r="H102" s="36">
        <f t="shared" si="8"/>
        <v>1</v>
      </c>
      <c r="I102" s="11">
        <f t="shared" si="9"/>
        <v>900000000</v>
      </c>
      <c r="J102" s="53">
        <f t="shared" si="10"/>
        <v>0</v>
      </c>
      <c r="K102" s="53">
        <f t="shared" si="11"/>
        <v>900000000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294</v>
      </c>
      <c r="H103" s="36">
        <f t="shared" si="8"/>
        <v>0</v>
      </c>
      <c r="I103" s="11">
        <f t="shared" si="9"/>
        <v>-294000000</v>
      </c>
      <c r="J103" s="53">
        <f t="shared" si="10"/>
        <v>-294000000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284</v>
      </c>
      <c r="H104" s="36">
        <f t="shared" si="8"/>
        <v>1</v>
      </c>
      <c r="I104" s="11">
        <f t="shared" si="9"/>
        <v>849000000</v>
      </c>
      <c r="J104" s="53">
        <f t="shared" si="10"/>
        <v>849000000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283</v>
      </c>
      <c r="H105" s="36">
        <f t="shared" si="8"/>
        <v>1</v>
      </c>
      <c r="I105" s="11">
        <f t="shared" si="9"/>
        <v>315840000</v>
      </c>
      <c r="J105" s="53">
        <f t="shared" si="10"/>
        <v>315840000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283</v>
      </c>
      <c r="H106" s="36">
        <f t="shared" si="8"/>
        <v>0</v>
      </c>
      <c r="I106" s="11">
        <f t="shared" si="9"/>
        <v>-849000000</v>
      </c>
      <c r="J106" s="53">
        <f t="shared" si="10"/>
        <v>0</v>
      </c>
      <c r="K106" s="53">
        <f t="shared" si="11"/>
        <v>-849000000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274</v>
      </c>
      <c r="H107" s="36">
        <f t="shared" si="8"/>
        <v>1</v>
      </c>
      <c r="I107" s="11">
        <f t="shared" si="9"/>
        <v>24704862</v>
      </c>
      <c r="J107" s="53">
        <f t="shared" si="10"/>
        <v>20506395</v>
      </c>
      <c r="K107" s="53">
        <f t="shared" si="11"/>
        <v>4198467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272</v>
      </c>
      <c r="H108" s="36">
        <f t="shared" si="8"/>
        <v>0</v>
      </c>
      <c r="I108" s="11">
        <f t="shared" si="9"/>
        <v>-462590400</v>
      </c>
      <c r="J108" s="53">
        <f t="shared" si="10"/>
        <v>0</v>
      </c>
      <c r="K108" s="53">
        <f t="shared" si="11"/>
        <v>-462590400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268</v>
      </c>
      <c r="H109" s="36">
        <f t="shared" si="8"/>
        <v>0</v>
      </c>
      <c r="I109" s="11">
        <f t="shared" si="9"/>
        <v>-268134000</v>
      </c>
      <c r="J109" s="53">
        <f t="shared" si="10"/>
        <v>0</v>
      </c>
      <c r="K109" s="53">
        <f t="shared" si="11"/>
        <v>-268134000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265</v>
      </c>
      <c r="H110" s="36">
        <f t="shared" si="8"/>
        <v>1</v>
      </c>
      <c r="I110" s="11">
        <f t="shared" si="9"/>
        <v>5280000000</v>
      </c>
      <c r="J110" s="53">
        <f t="shared" si="10"/>
        <v>0</v>
      </c>
      <c r="K110" s="53">
        <f t="shared" si="11"/>
        <v>5280000000</v>
      </c>
    </row>
    <row r="111" spans="1:11" x14ac:dyDescent="0.25">
      <c r="A111" s="20" t="s">
        <v>495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245</v>
      </c>
      <c r="H111" s="36">
        <f t="shared" si="8"/>
        <v>1</v>
      </c>
      <c r="I111" s="11">
        <f t="shared" si="9"/>
        <v>42621432</v>
      </c>
      <c r="J111" s="53">
        <f t="shared" si="10"/>
        <v>21316572</v>
      </c>
      <c r="K111" s="53">
        <f t="shared" si="11"/>
        <v>21304860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6">
        <v>15</v>
      </c>
      <c r="G112" s="36">
        <f t="shared" si="7"/>
        <v>229</v>
      </c>
      <c r="H112" s="36">
        <f t="shared" si="8"/>
        <v>0</v>
      </c>
      <c r="I112" s="11">
        <f t="shared" si="9"/>
        <v>-6503600000</v>
      </c>
      <c r="J112" s="53">
        <f t="shared" si="10"/>
        <v>0</v>
      </c>
      <c r="K112" s="53">
        <f t="shared" si="11"/>
        <v>-6503600000</v>
      </c>
    </row>
    <row r="113" spans="1:15" x14ac:dyDescent="0.25">
      <c r="A113" s="17" t="s">
        <v>514</v>
      </c>
      <c r="B113" s="39">
        <v>163040</v>
      </c>
      <c r="C113" s="39">
        <v>122511</v>
      </c>
      <c r="D113" s="35">
        <f t="shared" si="12"/>
        <v>40529</v>
      </c>
      <c r="E113" s="5" t="s">
        <v>515</v>
      </c>
      <c r="F113" s="36">
        <v>0</v>
      </c>
      <c r="G113" s="36">
        <f t="shared" si="7"/>
        <v>214</v>
      </c>
      <c r="H113" s="36">
        <f t="shared" si="8"/>
        <v>1</v>
      </c>
      <c r="I113" s="11">
        <f t="shared" si="9"/>
        <v>34727520</v>
      </c>
      <c r="J113" s="53">
        <f t="shared" si="10"/>
        <v>26094843</v>
      </c>
      <c r="K113" s="53">
        <f t="shared" si="11"/>
        <v>8632677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6">
        <v>13</v>
      </c>
      <c r="G114" s="36">
        <f t="shared" si="7"/>
        <v>214</v>
      </c>
      <c r="H114" s="36">
        <f t="shared" si="8"/>
        <v>0</v>
      </c>
      <c r="I114" s="11">
        <f t="shared" si="9"/>
        <v>-1219800</v>
      </c>
      <c r="J114" s="53">
        <f t="shared" si="10"/>
        <v>-535000</v>
      </c>
      <c r="K114" s="53">
        <f t="shared" si="11"/>
        <v>-684800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6">
        <v>8</v>
      </c>
      <c r="G115" s="36">
        <f t="shared" si="7"/>
        <v>201</v>
      </c>
      <c r="H115" s="36">
        <f t="shared" si="8"/>
        <v>0</v>
      </c>
      <c r="I115" s="11">
        <f t="shared" si="9"/>
        <v>0</v>
      </c>
      <c r="J115" s="53">
        <f t="shared" si="10"/>
        <v>100500000</v>
      </c>
      <c r="K115" s="53">
        <f t="shared" si="11"/>
        <v>-100500000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6">
        <v>9</v>
      </c>
      <c r="G116" s="36">
        <f t="shared" si="7"/>
        <v>193</v>
      </c>
      <c r="H116" s="36">
        <f t="shared" si="8"/>
        <v>0</v>
      </c>
      <c r="I116" s="11">
        <f t="shared" si="9"/>
        <v>-30880000</v>
      </c>
      <c r="J116" s="53">
        <f t="shared" si="10"/>
        <v>0</v>
      </c>
      <c r="K116" s="53">
        <f t="shared" si="11"/>
        <v>-30880000</v>
      </c>
    </row>
    <row r="117" spans="1:15" x14ac:dyDescent="0.25">
      <c r="A117" s="11" t="s">
        <v>555</v>
      </c>
      <c r="B117" s="39">
        <v>1480</v>
      </c>
      <c r="C117" s="39">
        <v>106941</v>
      </c>
      <c r="D117" s="39">
        <f t="shared" si="12"/>
        <v>-105461</v>
      </c>
      <c r="E117" s="23" t="s">
        <v>556</v>
      </c>
      <c r="F117" s="36">
        <v>22</v>
      </c>
      <c r="G117" s="36">
        <f t="shared" si="7"/>
        <v>184</v>
      </c>
      <c r="H117" s="36">
        <f t="shared" si="8"/>
        <v>1</v>
      </c>
      <c r="I117" s="11">
        <f t="shared" si="9"/>
        <v>270840</v>
      </c>
      <c r="J117" s="53">
        <f t="shared" si="10"/>
        <v>19570203</v>
      </c>
      <c r="K117" s="53">
        <f t="shared" si="11"/>
        <v>-19299363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6">
        <v>9</v>
      </c>
      <c r="G118" s="36">
        <f t="shared" si="7"/>
        <v>162</v>
      </c>
      <c r="H118" s="36">
        <f t="shared" si="8"/>
        <v>1</v>
      </c>
      <c r="I118" s="11">
        <f t="shared" si="9"/>
        <v>6343319500</v>
      </c>
      <c r="J118" s="53">
        <f t="shared" si="10"/>
        <v>0</v>
      </c>
      <c r="K118" s="53">
        <f t="shared" si="11"/>
        <v>6343319500</v>
      </c>
      <c r="O118" s="7"/>
    </row>
    <row r="119" spans="1:15" x14ac:dyDescent="0.25">
      <c r="A119" s="11" t="s">
        <v>589</v>
      </c>
      <c r="B119" s="39">
        <v>95521</v>
      </c>
      <c r="C119" s="39">
        <v>110054</v>
      </c>
      <c r="D119" s="39">
        <f t="shared" si="12"/>
        <v>-14533</v>
      </c>
      <c r="E119" s="23" t="s">
        <v>594</v>
      </c>
      <c r="F119" s="36">
        <v>4</v>
      </c>
      <c r="G119" s="36">
        <f t="shared" si="7"/>
        <v>153</v>
      </c>
      <c r="H119" s="36">
        <f t="shared" si="8"/>
        <v>1</v>
      </c>
      <c r="I119" s="11">
        <f t="shared" si="9"/>
        <v>14519192</v>
      </c>
      <c r="J119" s="53">
        <f t="shared" si="10"/>
        <v>16728208</v>
      </c>
      <c r="K119" s="53">
        <f t="shared" si="11"/>
        <v>-2209016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6">
        <f t="shared" si="7"/>
        <v>149</v>
      </c>
      <c r="H120" s="11">
        <f t="shared" si="8"/>
        <v>1</v>
      </c>
      <c r="I120" s="11">
        <f t="shared" ref="I120:I143" si="13">B120*(G120-H120)</f>
        <v>296000000</v>
      </c>
      <c r="J120" s="11">
        <f t="shared" si="10"/>
        <v>0</v>
      </c>
      <c r="K120" s="11">
        <f t="shared" si="11"/>
        <v>296000000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6">
        <f t="shared" si="7"/>
        <v>123</v>
      </c>
      <c r="H121" s="11">
        <f t="shared" si="8"/>
        <v>1</v>
      </c>
      <c r="I121" s="11">
        <f t="shared" si="13"/>
        <v>317200000</v>
      </c>
      <c r="J121" s="11">
        <f t="shared" si="10"/>
        <v>0</v>
      </c>
      <c r="K121" s="11">
        <f t="shared" si="11"/>
        <v>317200000</v>
      </c>
    </row>
    <row r="122" spans="1:15" x14ac:dyDescent="0.25">
      <c r="A122" s="11" t="s">
        <v>632</v>
      </c>
      <c r="B122" s="39">
        <v>384551</v>
      </c>
      <c r="C122" s="39">
        <v>110908</v>
      </c>
      <c r="D122" s="39">
        <f t="shared" si="12"/>
        <v>273643</v>
      </c>
      <c r="E122" s="23" t="s">
        <v>633</v>
      </c>
      <c r="F122" s="11">
        <v>1</v>
      </c>
      <c r="G122" s="36">
        <f t="shared" si="7"/>
        <v>122</v>
      </c>
      <c r="H122" s="11">
        <f t="shared" si="8"/>
        <v>1</v>
      </c>
      <c r="I122" s="11">
        <f t="shared" si="13"/>
        <v>46530671</v>
      </c>
      <c r="J122" s="11">
        <f t="shared" si="10"/>
        <v>13419868</v>
      </c>
      <c r="K122" s="11">
        <f t="shared" si="11"/>
        <v>33110803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6">
        <f t="shared" si="7"/>
        <v>121</v>
      </c>
      <c r="H123" s="11">
        <f t="shared" si="8"/>
        <v>0</v>
      </c>
      <c r="I123" s="11">
        <f t="shared" si="13"/>
        <v>0</v>
      </c>
      <c r="J123" s="11">
        <f t="shared" si="10"/>
        <v>96800000</v>
      </c>
      <c r="K123" s="11">
        <f t="shared" si="11"/>
        <v>-96800000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6">
        <f t="shared" si="7"/>
        <v>107</v>
      </c>
      <c r="H124" s="11">
        <f t="shared" si="8"/>
        <v>0</v>
      </c>
      <c r="I124" s="11">
        <f t="shared" si="13"/>
        <v>-321000000</v>
      </c>
      <c r="J124" s="11">
        <f t="shared" si="10"/>
        <v>0</v>
      </c>
      <c r="K124" s="11">
        <f t="shared" si="11"/>
        <v>-321000000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6">
        <f t="shared" si="7"/>
        <v>92</v>
      </c>
      <c r="H125" s="11">
        <f t="shared" si="8"/>
        <v>1</v>
      </c>
      <c r="I125" s="11">
        <f t="shared" si="13"/>
        <v>36464610</v>
      </c>
      <c r="J125" s="11">
        <f t="shared" si="10"/>
        <v>10817625</v>
      </c>
      <c r="K125" s="11">
        <f t="shared" si="11"/>
        <v>25646985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6">
        <f t="shared" si="7"/>
        <v>92</v>
      </c>
      <c r="H126" s="11">
        <f t="shared" si="8"/>
        <v>1</v>
      </c>
      <c r="I126" s="11">
        <f t="shared" si="13"/>
        <v>3822000000</v>
      </c>
      <c r="J126" s="11">
        <f t="shared" si="10"/>
        <v>0</v>
      </c>
      <c r="K126" s="11">
        <f t="shared" si="11"/>
        <v>3822000000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67</v>
      </c>
      <c r="H127" s="11">
        <f t="shared" si="8"/>
        <v>0</v>
      </c>
      <c r="I127" s="11">
        <f t="shared" si="13"/>
        <v>-335000</v>
      </c>
      <c r="J127" s="11">
        <f t="shared" si="10"/>
        <v>0</v>
      </c>
      <c r="K127" s="11">
        <f t="shared" si="11"/>
        <v>-335000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6">
        <f t="shared" si="7"/>
        <v>61</v>
      </c>
      <c r="H128" s="11">
        <f t="shared" si="8"/>
        <v>1</v>
      </c>
      <c r="I128" s="11">
        <f t="shared" si="13"/>
        <v>46282440</v>
      </c>
      <c r="J128" s="11">
        <f t="shared" si="10"/>
        <v>7241820</v>
      </c>
      <c r="K128" s="11">
        <f t="shared" si="11"/>
        <v>39040620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14</v>
      </c>
      <c r="G129" s="36">
        <f t="shared" si="7"/>
        <v>58</v>
      </c>
      <c r="H129" s="11">
        <f t="shared" si="8"/>
        <v>1</v>
      </c>
      <c r="I129" s="11">
        <f t="shared" si="13"/>
        <v>142500000</v>
      </c>
      <c r="J129" s="11">
        <f t="shared" si="10"/>
        <v>0</v>
      </c>
      <c r="K129" s="11">
        <f t="shared" si="11"/>
        <v>142500000</v>
      </c>
    </row>
    <row r="130" spans="1:11" x14ac:dyDescent="0.25">
      <c r="A130" s="11" t="s">
        <v>750</v>
      </c>
      <c r="B130" s="18">
        <v>-1000000</v>
      </c>
      <c r="C130" s="18">
        <v>-1000000</v>
      </c>
      <c r="D130" s="18">
        <f t="shared" si="12"/>
        <v>0</v>
      </c>
      <c r="E130" s="11" t="s">
        <v>772</v>
      </c>
      <c r="F130" s="11">
        <v>5</v>
      </c>
      <c r="G130" s="36">
        <f t="shared" si="7"/>
        <v>44</v>
      </c>
      <c r="H130" s="11">
        <f t="shared" si="8"/>
        <v>0</v>
      </c>
      <c r="I130" s="11">
        <f t="shared" si="13"/>
        <v>-44000000</v>
      </c>
      <c r="J130" s="11">
        <f t="shared" si="10"/>
        <v>-44000000</v>
      </c>
      <c r="K130" s="11">
        <f t="shared" si="11"/>
        <v>0</v>
      </c>
    </row>
    <row r="131" spans="1:11" x14ac:dyDescent="0.25">
      <c r="A131" s="11" t="s">
        <v>754</v>
      </c>
      <c r="B131" s="18">
        <v>-50000000</v>
      </c>
      <c r="C131" s="18">
        <v>0</v>
      </c>
      <c r="D131" s="18">
        <f t="shared" si="12"/>
        <v>-50000000</v>
      </c>
      <c r="E131" s="11" t="s">
        <v>755</v>
      </c>
      <c r="F131" s="11">
        <v>8</v>
      </c>
      <c r="G131" s="36">
        <f t="shared" si="7"/>
        <v>39</v>
      </c>
      <c r="H131" s="11">
        <f t="shared" si="8"/>
        <v>0</v>
      </c>
      <c r="I131" s="11">
        <f t="shared" si="13"/>
        <v>-1950000000</v>
      </c>
      <c r="J131" s="11">
        <f t="shared" si="10"/>
        <v>0</v>
      </c>
      <c r="K131" s="11">
        <f t="shared" si="11"/>
        <v>-1950000000</v>
      </c>
    </row>
    <row r="132" spans="1:11" x14ac:dyDescent="0.25">
      <c r="A132" s="11" t="s">
        <v>652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31</v>
      </c>
      <c r="H132" s="11">
        <f t="shared" ref="H132:H143" si="14">IF(B132&gt;0,1,0)</f>
        <v>1</v>
      </c>
      <c r="I132" s="11">
        <f t="shared" si="13"/>
        <v>18428610</v>
      </c>
      <c r="J132" s="11">
        <f t="shared" ref="J132:J143" si="15">C132*(G132-H132)</f>
        <v>3179130</v>
      </c>
      <c r="K132" s="11">
        <f t="shared" ref="K132:K143" si="16">D132*(G132-H132)</f>
        <v>15249480</v>
      </c>
    </row>
    <row r="133" spans="1:11" x14ac:dyDescent="0.25">
      <c r="A133" s="11" t="s">
        <v>780</v>
      </c>
      <c r="B133" s="18">
        <v>-1210700</v>
      </c>
      <c r="C133" s="18">
        <v>0</v>
      </c>
      <c r="D133" s="18">
        <f t="shared" si="12"/>
        <v>-1210700</v>
      </c>
      <c r="E133" s="11" t="s">
        <v>781</v>
      </c>
      <c r="F133" s="11">
        <v>9</v>
      </c>
      <c r="G133" s="36">
        <f t="shared" si="7"/>
        <v>27</v>
      </c>
      <c r="H133" s="11">
        <f t="shared" si="14"/>
        <v>0</v>
      </c>
      <c r="I133" s="11">
        <f t="shared" si="13"/>
        <v>-32688900</v>
      </c>
      <c r="J133" s="11">
        <f t="shared" si="15"/>
        <v>0</v>
      </c>
      <c r="K133" s="11">
        <f t="shared" si="16"/>
        <v>-32688900</v>
      </c>
    </row>
    <row r="134" spans="1:11" x14ac:dyDescent="0.25">
      <c r="A134" s="11" t="s">
        <v>797</v>
      </c>
      <c r="B134" s="18">
        <v>-65000</v>
      </c>
      <c r="C134" s="18">
        <v>0</v>
      </c>
      <c r="D134" s="18">
        <f t="shared" si="12"/>
        <v>-65000</v>
      </c>
      <c r="E134" s="11" t="s">
        <v>800</v>
      </c>
      <c r="F134" s="11">
        <v>0</v>
      </c>
      <c r="G134" s="36">
        <f t="shared" si="7"/>
        <v>18</v>
      </c>
      <c r="H134" s="11">
        <f t="shared" si="14"/>
        <v>0</v>
      </c>
      <c r="I134" s="11">
        <f t="shared" si="13"/>
        <v>-1170000</v>
      </c>
      <c r="J134" s="11">
        <f t="shared" si="15"/>
        <v>0</v>
      </c>
      <c r="K134" s="11">
        <f t="shared" si="16"/>
        <v>-1170000</v>
      </c>
    </row>
    <row r="135" spans="1:11" x14ac:dyDescent="0.25">
      <c r="A135" s="11" t="s">
        <v>797</v>
      </c>
      <c r="B135" s="18">
        <v>-32300</v>
      </c>
      <c r="C135" s="18">
        <v>0</v>
      </c>
      <c r="D135" s="18">
        <f t="shared" si="12"/>
        <v>-32300</v>
      </c>
      <c r="E135" s="11" t="s">
        <v>801</v>
      </c>
      <c r="F135" s="11">
        <v>8</v>
      </c>
      <c r="G135" s="36">
        <f t="shared" si="7"/>
        <v>18</v>
      </c>
      <c r="H135" s="11">
        <f t="shared" si="14"/>
        <v>0</v>
      </c>
      <c r="I135" s="11">
        <f t="shared" si="13"/>
        <v>-581400</v>
      </c>
      <c r="J135" s="11">
        <f t="shared" si="15"/>
        <v>0</v>
      </c>
      <c r="K135" s="11">
        <f t="shared" si="16"/>
        <v>-581400</v>
      </c>
    </row>
    <row r="136" spans="1:11" x14ac:dyDescent="0.25">
      <c r="A136" s="11" t="s">
        <v>808</v>
      </c>
      <c r="B136" s="18">
        <v>-1000000</v>
      </c>
      <c r="C136" s="18">
        <v>-1000000</v>
      </c>
      <c r="D136" s="18">
        <f t="shared" si="12"/>
        <v>0</v>
      </c>
      <c r="E136" s="11" t="s">
        <v>809</v>
      </c>
      <c r="F136" s="11">
        <v>9</v>
      </c>
      <c r="G136" s="36">
        <f t="shared" si="7"/>
        <v>10</v>
      </c>
      <c r="H136" s="11">
        <f t="shared" si="14"/>
        <v>0</v>
      </c>
      <c r="I136" s="11">
        <f t="shared" si="13"/>
        <v>-10000000</v>
      </c>
      <c r="J136" s="11">
        <f t="shared" si="15"/>
        <v>-10000000</v>
      </c>
      <c r="K136" s="11">
        <f t="shared" si="16"/>
        <v>0</v>
      </c>
    </row>
    <row r="137" spans="1:11" x14ac:dyDescent="0.25">
      <c r="A137" s="11" t="s">
        <v>653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</v>
      </c>
      <c r="G137" s="36">
        <f t="shared" si="7"/>
        <v>1</v>
      </c>
      <c r="H137" s="11">
        <f t="shared" si="14"/>
        <v>1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6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34800642</v>
      </c>
      <c r="C144" s="29">
        <f>SUM(C2:C142)</f>
        <v>11247328</v>
      </c>
      <c r="D144" s="29">
        <f>SUM(D2:D142)</f>
        <v>23553314</v>
      </c>
      <c r="E144" s="11"/>
      <c r="F144" s="11"/>
      <c r="G144" s="11"/>
      <c r="H144" s="11"/>
      <c r="I144" s="29">
        <f>SUM(I2:I143)</f>
        <v>14052348955</v>
      </c>
      <c r="J144" s="29">
        <f>SUM(J2:J143)</f>
        <v>5617140769</v>
      </c>
      <c r="K144" s="29">
        <f>SUM(K2:K143)</f>
        <v>8435208186</v>
      </c>
    </row>
    <row r="145" spans="1:11" x14ac:dyDescent="0.25">
      <c r="A145" s="11"/>
      <c r="B145" s="11" t="s">
        <v>283</v>
      </c>
      <c r="C145" s="11" t="s">
        <v>493</v>
      </c>
      <c r="D145" s="11" t="s">
        <v>494</v>
      </c>
      <c r="E145" s="11"/>
      <c r="F145" s="11"/>
      <c r="G145" s="11"/>
      <c r="H145" s="11"/>
      <c r="I145" s="11" t="s">
        <v>490</v>
      </c>
      <c r="J145" s="11" t="s">
        <v>491</v>
      </c>
      <c r="K145" s="11" t="s">
        <v>492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23737075.9375</v>
      </c>
      <c r="J147" s="29">
        <f>J144/G2</f>
        <v>9488413.4611486495</v>
      </c>
      <c r="K147" s="29">
        <f>K144/G2</f>
        <v>14248662.476351351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496</v>
      </c>
      <c r="J148" s="11" t="s">
        <v>497</v>
      </c>
      <c r="K148" s="11" t="s">
        <v>498</v>
      </c>
    </row>
    <row r="151" spans="1:11" x14ac:dyDescent="0.25">
      <c r="J151">
        <f>J144/I144*1448696</f>
        <v>579086.76973124768</v>
      </c>
      <c r="K151">
        <f>K144/I144*1448696</f>
        <v>869609.23026875232</v>
      </c>
    </row>
    <row r="153" spans="1:11" x14ac:dyDescent="0.25">
      <c r="B1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358</v>
      </c>
      <c r="F2" s="11">
        <f>IF(B2&gt;0,1,0)</f>
        <v>1</v>
      </c>
      <c r="G2" s="11">
        <f>B2*(E2-F2)</f>
        <v>17850000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354</v>
      </c>
      <c r="F3" s="11">
        <f t="shared" ref="F3:F38" si="1">IF(B3&gt;0,1,0)</f>
        <v>1</v>
      </c>
      <c r="G3" s="11">
        <f t="shared" ref="G3:G23" si="2">B3*(E3-F3)</f>
        <v>1059000000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353</v>
      </c>
      <c r="F4" s="11">
        <f t="shared" si="1"/>
        <v>1</v>
      </c>
      <c r="G4" s="11">
        <f t="shared" si="2"/>
        <v>1056000000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353</v>
      </c>
      <c r="F5" s="11">
        <f t="shared" si="1"/>
        <v>1</v>
      </c>
      <c r="G5" s="11">
        <f t="shared" si="2"/>
        <v>5280000000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352</v>
      </c>
      <c r="F6" s="11">
        <f t="shared" si="1"/>
        <v>1</v>
      </c>
      <c r="G6" s="11">
        <f t="shared" si="2"/>
        <v>1053000000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351</v>
      </c>
      <c r="F7" s="11">
        <f t="shared" si="1"/>
        <v>0</v>
      </c>
      <c r="G7" s="11">
        <f t="shared" si="2"/>
        <v>-1053000000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351</v>
      </c>
      <c r="F8" s="11">
        <f t="shared" si="1"/>
        <v>0</v>
      </c>
      <c r="G8" s="11">
        <f t="shared" si="2"/>
        <v>-70200000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351</v>
      </c>
      <c r="F9" s="11">
        <f t="shared" si="1"/>
        <v>1</v>
      </c>
      <c r="G9" s="11">
        <f>B9*(E9-F9)</f>
        <v>1050000000</v>
      </c>
      <c r="K9" t="s">
        <v>291</v>
      </c>
      <c r="L9" s="34">
        <v>410021971552</v>
      </c>
      <c r="M9" s="33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350</v>
      </c>
      <c r="F10" s="11">
        <f t="shared" si="1"/>
        <v>1</v>
      </c>
      <c r="G10" s="11">
        <f t="shared" si="2"/>
        <v>1047000000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350</v>
      </c>
      <c r="F11" s="11">
        <f t="shared" si="1"/>
        <v>1</v>
      </c>
      <c r="G11" s="11">
        <f t="shared" si="2"/>
        <v>8725000000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347</v>
      </c>
      <c r="F12" s="11">
        <f t="shared" si="1"/>
        <v>1</v>
      </c>
      <c r="G12" s="11">
        <f t="shared" si="2"/>
        <v>345422180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347</v>
      </c>
      <c r="F13" s="11">
        <f t="shared" si="1"/>
        <v>1</v>
      </c>
      <c r="G13" s="11">
        <f t="shared" si="2"/>
        <v>1038000000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347</v>
      </c>
      <c r="F14" s="11">
        <f t="shared" si="1"/>
        <v>1</v>
      </c>
      <c r="G14" s="11">
        <f t="shared" si="2"/>
        <v>412119216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335</v>
      </c>
      <c r="F15" s="11">
        <f t="shared" si="1"/>
        <v>1</v>
      </c>
      <c r="G15" s="11">
        <f t="shared" si="2"/>
        <v>668000000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323</v>
      </c>
      <c r="F16" s="11">
        <f t="shared" si="1"/>
        <v>1</v>
      </c>
      <c r="G16" s="11">
        <f t="shared" si="2"/>
        <v>966000000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322</v>
      </c>
      <c r="F17" s="11">
        <f t="shared" si="1"/>
        <v>1</v>
      </c>
      <c r="G17" s="11">
        <f t="shared" si="2"/>
        <v>963000000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321</v>
      </c>
      <c r="F18" s="11">
        <f t="shared" si="1"/>
        <v>1</v>
      </c>
      <c r="G18" s="11">
        <f t="shared" si="2"/>
        <v>608000000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306</v>
      </c>
      <c r="F19" s="11">
        <f t="shared" si="1"/>
        <v>1</v>
      </c>
      <c r="G19" s="11">
        <f t="shared" si="2"/>
        <v>245376465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305</v>
      </c>
      <c r="F20" s="11">
        <f t="shared" si="1"/>
        <v>1</v>
      </c>
      <c r="G20" s="11">
        <f t="shared" si="2"/>
        <v>912000000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299</v>
      </c>
      <c r="F21" s="11">
        <f t="shared" si="1"/>
        <v>1</v>
      </c>
      <c r="G21" s="11">
        <f t="shared" si="2"/>
        <v>149000000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285</v>
      </c>
      <c r="F22" s="11">
        <f t="shared" si="1"/>
        <v>0</v>
      </c>
      <c r="G22" s="11">
        <f t="shared" si="2"/>
        <v>-855000000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277</v>
      </c>
      <c r="F23" s="11">
        <f t="shared" si="1"/>
        <v>1</v>
      </c>
      <c r="G23" s="11">
        <f t="shared" si="2"/>
        <v>828000000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277</v>
      </c>
      <c r="F24" s="11">
        <f t="shared" si="1"/>
        <v>1</v>
      </c>
      <c r="G24" s="11">
        <f>B24*(E24-F24)</f>
        <v>174112668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275</v>
      </c>
      <c r="F25" s="11">
        <f t="shared" si="1"/>
        <v>0</v>
      </c>
      <c r="G25" s="11">
        <f t="shared" ref="G25:G30" si="3">B25*(E25-F25)</f>
        <v>-880247500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273</v>
      </c>
      <c r="F26" s="11">
        <f t="shared" si="1"/>
        <v>0</v>
      </c>
      <c r="G26" s="11">
        <f t="shared" si="3"/>
        <v>-819245700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271</v>
      </c>
      <c r="F27" s="11">
        <f t="shared" si="1"/>
        <v>1</v>
      </c>
      <c r="G27" s="11">
        <f t="shared" si="3"/>
        <v>270000000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271</v>
      </c>
      <c r="F28" s="11">
        <f t="shared" si="1"/>
        <v>1</v>
      </c>
      <c r="G28" s="11">
        <f t="shared" si="3"/>
        <v>1620000000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271</v>
      </c>
      <c r="F29" s="11">
        <f t="shared" si="1"/>
        <v>1</v>
      </c>
      <c r="G29" s="11">
        <f t="shared" si="3"/>
        <v>1566000000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271</v>
      </c>
      <c r="F30" s="11">
        <f t="shared" si="1"/>
        <v>0</v>
      </c>
      <c r="G30" s="11">
        <f t="shared" si="3"/>
        <v>-1355000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270</v>
      </c>
      <c r="F31" s="11">
        <f t="shared" si="1"/>
        <v>0</v>
      </c>
      <c r="G31" s="11">
        <f>B31*(E31-F31)</f>
        <v>-7020000000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268</v>
      </c>
      <c r="F32" s="11">
        <f t="shared" si="1"/>
        <v>0</v>
      </c>
      <c r="G32" s="11">
        <f>B32*(E32-F32)</f>
        <v>-7021600000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487</v>
      </c>
      <c r="D33" s="11">
        <v>18</v>
      </c>
      <c r="E33" s="11">
        <f t="shared" si="0"/>
        <v>249</v>
      </c>
      <c r="F33" s="11">
        <f t="shared" si="1"/>
        <v>1</v>
      </c>
      <c r="G33" s="11">
        <f>B33*(E33-F33)</f>
        <v>81097240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8">
        <v>28400000</v>
      </c>
      <c r="C34" s="11" t="s">
        <v>557</v>
      </c>
      <c r="D34" s="11">
        <v>0</v>
      </c>
      <c r="E34" s="11">
        <f t="shared" si="0"/>
        <v>231</v>
      </c>
      <c r="F34" s="11">
        <f t="shared" si="1"/>
        <v>1</v>
      </c>
      <c r="G34" s="11">
        <f t="shared" ref="G34:G104" si="4">B34*(E34-F34)</f>
        <v>6532000000</v>
      </c>
      <c r="V34" s="25"/>
      <c r="W34" s="26"/>
      <c r="X34" s="25"/>
    </row>
    <row r="35" spans="1:27" x14ac:dyDescent="0.25">
      <c r="A35" s="12" t="s">
        <v>500</v>
      </c>
      <c r="B35" s="59">
        <v>11000000</v>
      </c>
      <c r="C35" s="12" t="s">
        <v>502</v>
      </c>
      <c r="D35" s="11">
        <v>15</v>
      </c>
      <c r="E35" s="11">
        <f t="shared" si="0"/>
        <v>231</v>
      </c>
      <c r="F35" s="11">
        <f t="shared" si="1"/>
        <v>1</v>
      </c>
      <c r="G35" s="12">
        <f t="shared" si="4"/>
        <v>2530000000</v>
      </c>
    </row>
    <row r="36" spans="1:27" x14ac:dyDescent="0.25">
      <c r="A36" s="11" t="s">
        <v>514</v>
      </c>
      <c r="B36" s="38">
        <v>418701</v>
      </c>
      <c r="C36" s="11" t="s">
        <v>515</v>
      </c>
      <c r="D36" s="11">
        <v>0</v>
      </c>
      <c r="E36" s="11">
        <f t="shared" si="0"/>
        <v>216</v>
      </c>
      <c r="F36" s="11">
        <f t="shared" si="1"/>
        <v>1</v>
      </c>
      <c r="G36" s="11">
        <f t="shared" si="4"/>
        <v>90020715</v>
      </c>
    </row>
    <row r="37" spans="1:27" x14ac:dyDescent="0.25">
      <c r="A37" s="11" t="s">
        <v>514</v>
      </c>
      <c r="B37" s="38">
        <v>-900</v>
      </c>
      <c r="C37" s="11" t="s">
        <v>516</v>
      </c>
      <c r="D37" s="11">
        <v>1</v>
      </c>
      <c r="E37" s="11">
        <f t="shared" si="0"/>
        <v>216</v>
      </c>
      <c r="F37" s="11">
        <f t="shared" si="1"/>
        <v>0</v>
      </c>
      <c r="G37" s="11">
        <f t="shared" si="4"/>
        <v>-194400</v>
      </c>
      <c r="J37" s="60"/>
    </row>
    <row r="38" spans="1:27" x14ac:dyDescent="0.25">
      <c r="A38" s="12" t="s">
        <v>520</v>
      </c>
      <c r="B38" s="59">
        <v>2000000</v>
      </c>
      <c r="C38" s="12" t="s">
        <v>521</v>
      </c>
      <c r="D38" s="11">
        <v>0</v>
      </c>
      <c r="E38" s="11">
        <f t="shared" si="0"/>
        <v>215</v>
      </c>
      <c r="F38" s="11">
        <f t="shared" si="1"/>
        <v>1</v>
      </c>
      <c r="G38" s="12">
        <f t="shared" si="4"/>
        <v>428000000</v>
      </c>
      <c r="J38" s="7"/>
      <c r="K38" s="7"/>
    </row>
    <row r="39" spans="1:27" x14ac:dyDescent="0.25">
      <c r="A39" s="11" t="s">
        <v>520</v>
      </c>
      <c r="B39" s="38">
        <v>2000000</v>
      </c>
      <c r="C39" s="11" t="s">
        <v>522</v>
      </c>
      <c r="D39" s="11">
        <v>14</v>
      </c>
      <c r="E39" s="11">
        <f t="shared" si="0"/>
        <v>215</v>
      </c>
      <c r="F39" s="11">
        <f>IF(B39&gt;0,1,0)</f>
        <v>1</v>
      </c>
      <c r="G39" s="11">
        <f t="shared" si="4"/>
        <v>428000000</v>
      </c>
    </row>
    <row r="40" spans="1:27" x14ac:dyDescent="0.25">
      <c r="A40" s="11" t="s">
        <v>524</v>
      </c>
      <c r="B40" s="38">
        <v>-200000</v>
      </c>
      <c r="C40" s="11" t="s">
        <v>525</v>
      </c>
      <c r="D40" s="11">
        <v>0</v>
      </c>
      <c r="E40" s="11">
        <f t="shared" si="0"/>
        <v>201</v>
      </c>
      <c r="F40" s="11">
        <f>IF(B40&gt;0,1,0)</f>
        <v>0</v>
      </c>
      <c r="G40" s="11">
        <f t="shared" si="4"/>
        <v>-40200000</v>
      </c>
    </row>
    <row r="41" spans="1:27" x14ac:dyDescent="0.25">
      <c r="A41" s="11" t="s">
        <v>524</v>
      </c>
      <c r="B41" s="38">
        <v>-620000</v>
      </c>
      <c r="C41" s="11" t="s">
        <v>526</v>
      </c>
      <c r="D41" s="11">
        <v>0</v>
      </c>
      <c r="E41" s="11">
        <f t="shared" si="0"/>
        <v>201</v>
      </c>
      <c r="F41" s="11">
        <f>IF(B41&gt;0,1,0)</f>
        <v>0</v>
      </c>
      <c r="G41" s="11">
        <f t="shared" si="4"/>
        <v>-124620000</v>
      </c>
    </row>
    <row r="42" spans="1:27" x14ac:dyDescent="0.25">
      <c r="A42" s="11" t="s">
        <v>524</v>
      </c>
      <c r="B42" s="38">
        <v>-120000</v>
      </c>
      <c r="C42" s="11" t="s">
        <v>527</v>
      </c>
      <c r="D42" s="11">
        <v>2</v>
      </c>
      <c r="E42" s="11">
        <f t="shared" si="0"/>
        <v>201</v>
      </c>
      <c r="F42" s="11">
        <f t="shared" ref="F42:F104" si="5">IF(B42&gt;0,1,0)</f>
        <v>0</v>
      </c>
      <c r="G42" s="11">
        <f t="shared" si="4"/>
        <v>-24120000</v>
      </c>
      <c r="J42" s="7"/>
    </row>
    <row r="43" spans="1:27" x14ac:dyDescent="0.25">
      <c r="A43" s="11" t="s">
        <v>528</v>
      </c>
      <c r="B43" s="38">
        <v>650000</v>
      </c>
      <c r="C43" s="11" t="s">
        <v>529</v>
      </c>
      <c r="D43" s="11">
        <v>0</v>
      </c>
      <c r="E43" s="11">
        <f t="shared" si="0"/>
        <v>199</v>
      </c>
      <c r="F43" s="11">
        <f t="shared" si="5"/>
        <v>1</v>
      </c>
      <c r="G43" s="11">
        <f t="shared" si="4"/>
        <v>128700000</v>
      </c>
    </row>
    <row r="44" spans="1:27" x14ac:dyDescent="0.25">
      <c r="A44" s="11" t="s">
        <v>528</v>
      </c>
      <c r="B44" s="38">
        <v>-5000</v>
      </c>
      <c r="C44" s="11" t="s">
        <v>26</v>
      </c>
      <c r="D44" s="11">
        <v>0</v>
      </c>
      <c r="E44" s="11">
        <f t="shared" si="0"/>
        <v>199</v>
      </c>
      <c r="F44" s="11">
        <f t="shared" si="5"/>
        <v>0</v>
      </c>
      <c r="G44" s="11">
        <f t="shared" si="4"/>
        <v>-995000</v>
      </c>
    </row>
    <row r="45" spans="1:27" x14ac:dyDescent="0.25">
      <c r="A45" s="11" t="s">
        <v>528</v>
      </c>
      <c r="B45" s="38">
        <v>29000000</v>
      </c>
      <c r="C45" s="11" t="s">
        <v>530</v>
      </c>
      <c r="D45" s="11">
        <v>4</v>
      </c>
      <c r="E45" s="11">
        <f t="shared" si="0"/>
        <v>199</v>
      </c>
      <c r="F45" s="11">
        <f t="shared" si="5"/>
        <v>1</v>
      </c>
      <c r="G45" s="11">
        <f t="shared" si="4"/>
        <v>5742000000</v>
      </c>
    </row>
    <row r="46" spans="1:27" x14ac:dyDescent="0.25">
      <c r="A46" s="11" t="s">
        <v>537</v>
      </c>
      <c r="B46" s="38">
        <v>-200000</v>
      </c>
      <c r="C46" s="11" t="s">
        <v>542</v>
      </c>
      <c r="D46" s="11">
        <v>3</v>
      </c>
      <c r="E46" s="11">
        <f t="shared" si="0"/>
        <v>195</v>
      </c>
      <c r="F46" s="11">
        <f t="shared" si="5"/>
        <v>0</v>
      </c>
      <c r="G46" s="11">
        <f t="shared" si="4"/>
        <v>-39000000</v>
      </c>
    </row>
    <row r="47" spans="1:27" x14ac:dyDescent="0.25">
      <c r="A47" s="11" t="s">
        <v>543</v>
      </c>
      <c r="B47" s="38">
        <v>-200000</v>
      </c>
      <c r="C47" s="11" t="s">
        <v>545</v>
      </c>
      <c r="D47" s="11">
        <v>1</v>
      </c>
      <c r="E47" s="11">
        <f t="shared" si="0"/>
        <v>192</v>
      </c>
      <c r="F47" s="11">
        <f t="shared" si="5"/>
        <v>0</v>
      </c>
      <c r="G47" s="11">
        <f t="shared" si="4"/>
        <v>-38400000</v>
      </c>
    </row>
    <row r="48" spans="1:27" x14ac:dyDescent="0.25">
      <c r="A48" s="11" t="s">
        <v>544</v>
      </c>
      <c r="B48" s="38">
        <v>-200000</v>
      </c>
      <c r="C48" s="11" t="s">
        <v>158</v>
      </c>
      <c r="D48" s="11">
        <v>5</v>
      </c>
      <c r="E48" s="11">
        <f t="shared" si="0"/>
        <v>191</v>
      </c>
      <c r="F48" s="11">
        <f t="shared" si="5"/>
        <v>0</v>
      </c>
      <c r="G48" s="11">
        <f t="shared" si="4"/>
        <v>-38200000</v>
      </c>
    </row>
    <row r="49" spans="1:7" x14ac:dyDescent="0.25">
      <c r="A49" s="11" t="s">
        <v>548</v>
      </c>
      <c r="B49" s="38">
        <v>3000000</v>
      </c>
      <c r="C49" s="11" t="s">
        <v>549</v>
      </c>
      <c r="D49" s="11">
        <v>0</v>
      </c>
      <c r="E49" s="11">
        <f t="shared" si="0"/>
        <v>186</v>
      </c>
      <c r="F49" s="11">
        <f t="shared" si="5"/>
        <v>1</v>
      </c>
      <c r="G49" s="11">
        <f t="shared" si="4"/>
        <v>555000000</v>
      </c>
    </row>
    <row r="50" spans="1:7" x14ac:dyDescent="0.25">
      <c r="A50" s="12" t="s">
        <v>548</v>
      </c>
      <c r="B50" s="59">
        <v>3000000</v>
      </c>
      <c r="C50" s="12" t="s">
        <v>550</v>
      </c>
      <c r="D50" s="11">
        <v>1</v>
      </c>
      <c r="E50" s="11">
        <f t="shared" si="0"/>
        <v>186</v>
      </c>
      <c r="F50" s="11">
        <f t="shared" si="5"/>
        <v>1</v>
      </c>
      <c r="G50" s="12">
        <f t="shared" si="4"/>
        <v>555000000</v>
      </c>
    </row>
    <row r="51" spans="1:7" x14ac:dyDescent="0.25">
      <c r="A51" s="11" t="s">
        <v>553</v>
      </c>
      <c r="B51" s="38">
        <v>765797</v>
      </c>
      <c r="C51" s="11" t="s">
        <v>554</v>
      </c>
      <c r="D51" s="11">
        <v>0</v>
      </c>
      <c r="E51" s="11">
        <f t="shared" si="0"/>
        <v>185</v>
      </c>
      <c r="F51" s="11">
        <f t="shared" si="5"/>
        <v>1</v>
      </c>
      <c r="G51" s="11">
        <f t="shared" si="4"/>
        <v>140906648</v>
      </c>
    </row>
    <row r="52" spans="1:7" x14ac:dyDescent="0.25">
      <c r="A52" s="11" t="s">
        <v>553</v>
      </c>
      <c r="B52" s="38">
        <v>-200000</v>
      </c>
      <c r="C52" s="11" t="s">
        <v>158</v>
      </c>
      <c r="D52" s="11">
        <v>7</v>
      </c>
      <c r="E52" s="11">
        <f t="shared" si="0"/>
        <v>185</v>
      </c>
      <c r="F52" s="11">
        <f t="shared" si="5"/>
        <v>0</v>
      </c>
      <c r="G52" s="11">
        <f t="shared" si="4"/>
        <v>-37000000</v>
      </c>
    </row>
    <row r="53" spans="1:7" x14ac:dyDescent="0.25">
      <c r="A53" s="11" t="s">
        <v>565</v>
      </c>
      <c r="B53" s="38">
        <v>-400500</v>
      </c>
      <c r="C53" s="11" t="s">
        <v>566</v>
      </c>
      <c r="D53" s="11">
        <v>9</v>
      </c>
      <c r="E53" s="11">
        <f t="shared" si="0"/>
        <v>178</v>
      </c>
      <c r="F53" s="11">
        <f t="shared" si="5"/>
        <v>0</v>
      </c>
      <c r="G53" s="11">
        <f t="shared" si="4"/>
        <v>-71289000</v>
      </c>
    </row>
    <row r="54" spans="1:7" x14ac:dyDescent="0.25">
      <c r="A54" s="11" t="s">
        <v>580</v>
      </c>
      <c r="B54" s="38">
        <v>-1000396</v>
      </c>
      <c r="C54" s="11" t="s">
        <v>634</v>
      </c>
      <c r="D54" s="11">
        <v>6</v>
      </c>
      <c r="E54" s="11">
        <f t="shared" si="0"/>
        <v>169</v>
      </c>
      <c r="F54" s="11">
        <f t="shared" si="5"/>
        <v>0</v>
      </c>
      <c r="G54" s="11">
        <f t="shared" si="4"/>
        <v>-169066924</v>
      </c>
    </row>
    <row r="55" spans="1:7" x14ac:dyDescent="0.25">
      <c r="A55" s="11" t="s">
        <v>583</v>
      </c>
      <c r="B55" s="38">
        <v>-40000000</v>
      </c>
      <c r="C55" s="11" t="s">
        <v>584</v>
      </c>
      <c r="D55" s="11">
        <v>9</v>
      </c>
      <c r="E55" s="11">
        <f t="shared" si="0"/>
        <v>163</v>
      </c>
      <c r="F55" s="11">
        <f t="shared" si="5"/>
        <v>0</v>
      </c>
      <c r="G55" s="11">
        <f t="shared" si="4"/>
        <v>-6520000000</v>
      </c>
    </row>
    <row r="56" spans="1:7" x14ac:dyDescent="0.25">
      <c r="A56" s="11" t="s">
        <v>589</v>
      </c>
      <c r="B56" s="38">
        <v>865652</v>
      </c>
      <c r="C56" s="11" t="s">
        <v>590</v>
      </c>
      <c r="D56" s="11">
        <v>27</v>
      </c>
      <c r="E56" s="11">
        <f t="shared" si="0"/>
        <v>154</v>
      </c>
      <c r="F56" s="11">
        <f t="shared" si="5"/>
        <v>1</v>
      </c>
      <c r="G56" s="11">
        <f t="shared" si="4"/>
        <v>132444756</v>
      </c>
    </row>
    <row r="57" spans="1:7" x14ac:dyDescent="0.25">
      <c r="A57" s="11" t="s">
        <v>620</v>
      </c>
      <c r="B57" s="38">
        <v>-50200000</v>
      </c>
      <c r="C57" s="11" t="s">
        <v>622</v>
      </c>
      <c r="D57" s="11">
        <v>1</v>
      </c>
      <c r="E57" s="11">
        <f t="shared" si="0"/>
        <v>127</v>
      </c>
      <c r="F57" s="11">
        <f t="shared" si="5"/>
        <v>0</v>
      </c>
      <c r="G57" s="11">
        <f t="shared" si="4"/>
        <v>-6375400000</v>
      </c>
    </row>
    <row r="58" spans="1:7" x14ac:dyDescent="0.25">
      <c r="A58" s="11" t="s">
        <v>626</v>
      </c>
      <c r="B58" s="38">
        <v>-12200500</v>
      </c>
      <c r="C58" s="11" t="s">
        <v>627</v>
      </c>
      <c r="D58" s="11">
        <v>3</v>
      </c>
      <c r="E58" s="11">
        <f t="shared" si="0"/>
        <v>126</v>
      </c>
      <c r="F58" s="11">
        <f t="shared" si="5"/>
        <v>0</v>
      </c>
      <c r="G58" s="11">
        <f t="shared" si="4"/>
        <v>-1537263000</v>
      </c>
    </row>
    <row r="59" spans="1:7" x14ac:dyDescent="0.25">
      <c r="A59" s="11" t="s">
        <v>632</v>
      </c>
      <c r="B59" s="38">
        <v>534906</v>
      </c>
      <c r="C59" s="11" t="s">
        <v>633</v>
      </c>
      <c r="D59" s="11">
        <v>1</v>
      </c>
      <c r="E59" s="11">
        <f t="shared" si="0"/>
        <v>123</v>
      </c>
      <c r="F59" s="11">
        <f t="shared" si="5"/>
        <v>1</v>
      </c>
      <c r="G59" s="11">
        <f t="shared" si="4"/>
        <v>65258532</v>
      </c>
    </row>
    <row r="60" spans="1:7" x14ac:dyDescent="0.25">
      <c r="A60" s="11" t="s">
        <v>658</v>
      </c>
      <c r="B60" s="38">
        <v>-338000</v>
      </c>
      <c r="C60" s="11" t="s">
        <v>660</v>
      </c>
      <c r="D60" s="11">
        <v>2</v>
      </c>
      <c r="E60" s="11">
        <f t="shared" si="0"/>
        <v>122</v>
      </c>
      <c r="F60" s="11">
        <f t="shared" si="5"/>
        <v>0</v>
      </c>
      <c r="G60" s="11">
        <f t="shared" si="4"/>
        <v>-41236000</v>
      </c>
    </row>
    <row r="61" spans="1:7" x14ac:dyDescent="0.25">
      <c r="A61" s="11" t="s">
        <v>661</v>
      </c>
      <c r="B61" s="38">
        <v>-150000</v>
      </c>
      <c r="C61" s="11" t="s">
        <v>662</v>
      </c>
      <c r="D61" s="11">
        <v>4</v>
      </c>
      <c r="E61" s="11">
        <f t="shared" si="0"/>
        <v>120</v>
      </c>
      <c r="F61" s="11">
        <f t="shared" si="5"/>
        <v>0</v>
      </c>
      <c r="G61" s="11">
        <f t="shared" si="4"/>
        <v>-18000000</v>
      </c>
    </row>
    <row r="62" spans="1:7" x14ac:dyDescent="0.25">
      <c r="A62" s="11" t="s">
        <v>667</v>
      </c>
      <c r="B62" s="38">
        <v>-100000</v>
      </c>
      <c r="C62" s="11" t="s">
        <v>26</v>
      </c>
      <c r="D62" s="11">
        <v>4</v>
      </c>
      <c r="E62" s="11">
        <f t="shared" si="0"/>
        <v>116</v>
      </c>
      <c r="F62" s="11">
        <f t="shared" si="5"/>
        <v>0</v>
      </c>
      <c r="G62" s="11">
        <f t="shared" si="4"/>
        <v>-11600000</v>
      </c>
    </row>
    <row r="63" spans="1:7" x14ac:dyDescent="0.25">
      <c r="A63" s="11" t="s">
        <v>669</v>
      </c>
      <c r="B63" s="38">
        <v>-200000</v>
      </c>
      <c r="C63" s="11" t="s">
        <v>158</v>
      </c>
      <c r="D63" s="11">
        <v>0</v>
      </c>
      <c r="E63" s="11">
        <f t="shared" si="0"/>
        <v>112</v>
      </c>
      <c r="F63" s="11">
        <f t="shared" si="5"/>
        <v>0</v>
      </c>
      <c r="G63" s="11">
        <f t="shared" si="4"/>
        <v>-22400000</v>
      </c>
    </row>
    <row r="64" spans="1:7" x14ac:dyDescent="0.25">
      <c r="A64" s="11" t="s">
        <v>71</v>
      </c>
      <c r="B64" s="38">
        <v>-87000</v>
      </c>
      <c r="C64" s="11" t="s">
        <v>670</v>
      </c>
      <c r="D64" s="11">
        <v>4</v>
      </c>
      <c r="E64" s="11">
        <f t="shared" si="0"/>
        <v>112</v>
      </c>
      <c r="F64" s="11">
        <f t="shared" si="5"/>
        <v>0</v>
      </c>
      <c r="G64" s="11">
        <f t="shared" si="4"/>
        <v>-9744000</v>
      </c>
    </row>
    <row r="65" spans="1:10" x14ac:dyDescent="0.25">
      <c r="A65" s="11" t="s">
        <v>676</v>
      </c>
      <c r="B65" s="38">
        <v>-27470</v>
      </c>
      <c r="C65" s="11" t="s">
        <v>677</v>
      </c>
      <c r="D65" s="11">
        <v>1</v>
      </c>
      <c r="E65" s="11">
        <f t="shared" si="0"/>
        <v>108</v>
      </c>
      <c r="F65" s="11">
        <f t="shared" si="5"/>
        <v>0</v>
      </c>
      <c r="G65" s="11">
        <f t="shared" si="4"/>
        <v>-2966760</v>
      </c>
    </row>
    <row r="66" spans="1:10" x14ac:dyDescent="0.25">
      <c r="A66" s="11" t="s">
        <v>685</v>
      </c>
      <c r="B66" s="38">
        <v>-334000</v>
      </c>
      <c r="C66" s="11" t="s">
        <v>686</v>
      </c>
      <c r="D66" s="11">
        <v>5</v>
      </c>
      <c r="E66" s="11">
        <f t="shared" si="0"/>
        <v>107</v>
      </c>
      <c r="F66" s="11">
        <f t="shared" si="5"/>
        <v>0</v>
      </c>
      <c r="G66" s="11">
        <f t="shared" si="4"/>
        <v>-35738000</v>
      </c>
    </row>
    <row r="67" spans="1:10" x14ac:dyDescent="0.25">
      <c r="A67" s="11" t="s">
        <v>689</v>
      </c>
      <c r="B67" s="38">
        <v>-20000</v>
      </c>
      <c r="C67" s="11" t="s">
        <v>690</v>
      </c>
      <c r="D67" s="11">
        <v>1</v>
      </c>
      <c r="E67" s="11">
        <f t="shared" ref="E67:E104" si="6">D67+E68</f>
        <v>102</v>
      </c>
      <c r="F67" s="11">
        <f t="shared" si="5"/>
        <v>0</v>
      </c>
      <c r="G67" s="11">
        <f t="shared" si="4"/>
        <v>-2040000</v>
      </c>
    </row>
    <row r="68" spans="1:10" x14ac:dyDescent="0.25">
      <c r="A68" s="11" t="s">
        <v>688</v>
      </c>
      <c r="B68" s="38">
        <v>-300500</v>
      </c>
      <c r="C68" s="11" t="s">
        <v>691</v>
      </c>
      <c r="D68" s="11">
        <v>0</v>
      </c>
      <c r="E68" s="11">
        <f t="shared" si="6"/>
        <v>101</v>
      </c>
      <c r="F68" s="11">
        <f t="shared" si="5"/>
        <v>0</v>
      </c>
      <c r="G68" s="11">
        <f t="shared" si="4"/>
        <v>-30350500</v>
      </c>
    </row>
    <row r="69" spans="1:10" x14ac:dyDescent="0.25">
      <c r="A69" s="11" t="s">
        <v>688</v>
      </c>
      <c r="B69" s="38">
        <v>-100000</v>
      </c>
      <c r="C69" s="11" t="s">
        <v>692</v>
      </c>
      <c r="D69" s="11">
        <v>5</v>
      </c>
      <c r="E69" s="11">
        <f t="shared" si="6"/>
        <v>101</v>
      </c>
      <c r="F69" s="11">
        <f t="shared" si="5"/>
        <v>0</v>
      </c>
      <c r="G69" s="11">
        <f t="shared" si="4"/>
        <v>-10100000</v>
      </c>
    </row>
    <row r="70" spans="1:10" x14ac:dyDescent="0.25">
      <c r="A70" s="11" t="s">
        <v>695</v>
      </c>
      <c r="B70" s="38">
        <v>-200000</v>
      </c>
      <c r="C70" s="11" t="s">
        <v>26</v>
      </c>
      <c r="D70" s="11">
        <v>4</v>
      </c>
      <c r="E70" s="11">
        <f t="shared" si="6"/>
        <v>96</v>
      </c>
      <c r="F70" s="11">
        <f t="shared" si="5"/>
        <v>0</v>
      </c>
      <c r="G70" s="11">
        <f t="shared" si="4"/>
        <v>-19200000</v>
      </c>
    </row>
    <row r="71" spans="1:10" x14ac:dyDescent="0.25">
      <c r="A71" s="11" t="s">
        <v>650</v>
      </c>
      <c r="B71" s="38">
        <v>15389</v>
      </c>
      <c r="C71" s="11" t="s">
        <v>696</v>
      </c>
      <c r="D71" s="11">
        <v>0</v>
      </c>
      <c r="E71" s="11">
        <f t="shared" si="6"/>
        <v>92</v>
      </c>
      <c r="F71" s="11">
        <f t="shared" si="5"/>
        <v>1</v>
      </c>
      <c r="G71" s="11">
        <f t="shared" si="4"/>
        <v>1400399</v>
      </c>
    </row>
    <row r="72" spans="1:10" x14ac:dyDescent="0.25">
      <c r="A72" s="11" t="s">
        <v>650</v>
      </c>
      <c r="B72" s="38">
        <v>4000000</v>
      </c>
      <c r="C72" s="11" t="s">
        <v>702</v>
      </c>
      <c r="D72" s="11">
        <v>0</v>
      </c>
      <c r="E72" s="11">
        <f t="shared" si="6"/>
        <v>92</v>
      </c>
      <c r="F72" s="11">
        <f t="shared" si="5"/>
        <v>1</v>
      </c>
      <c r="G72" s="11">
        <f t="shared" si="4"/>
        <v>364000000</v>
      </c>
    </row>
    <row r="73" spans="1:10" x14ac:dyDescent="0.25">
      <c r="A73" s="11" t="s">
        <v>650</v>
      </c>
      <c r="B73" s="38">
        <v>2600000</v>
      </c>
      <c r="C73" s="11" t="s">
        <v>703</v>
      </c>
      <c r="D73" s="11">
        <v>0</v>
      </c>
      <c r="E73" s="11">
        <f t="shared" si="6"/>
        <v>92</v>
      </c>
      <c r="F73" s="11">
        <f t="shared" si="5"/>
        <v>1</v>
      </c>
      <c r="G73" s="11">
        <f t="shared" si="4"/>
        <v>236600000</v>
      </c>
      <c r="J73" t="s">
        <v>25</v>
      </c>
    </row>
    <row r="74" spans="1:10" x14ac:dyDescent="0.25">
      <c r="A74" s="11" t="s">
        <v>650</v>
      </c>
      <c r="B74" s="38">
        <v>3000000</v>
      </c>
      <c r="C74" s="11" t="s">
        <v>704</v>
      </c>
      <c r="D74" s="11">
        <v>3</v>
      </c>
      <c r="E74" s="11">
        <f t="shared" si="6"/>
        <v>92</v>
      </c>
      <c r="F74" s="11">
        <f t="shared" si="5"/>
        <v>1</v>
      </c>
      <c r="G74" s="11">
        <f t="shared" si="4"/>
        <v>273000000</v>
      </c>
    </row>
    <row r="75" spans="1:10" x14ac:dyDescent="0.25">
      <c r="A75" s="11" t="s">
        <v>706</v>
      </c>
      <c r="B75" s="38">
        <v>-200000</v>
      </c>
      <c r="C75" s="11" t="s">
        <v>158</v>
      </c>
      <c r="D75" s="11">
        <v>3</v>
      </c>
      <c r="E75" s="11">
        <f t="shared" si="6"/>
        <v>89</v>
      </c>
      <c r="F75" s="11">
        <f t="shared" si="5"/>
        <v>0</v>
      </c>
      <c r="G75" s="11">
        <f t="shared" si="4"/>
        <v>-17800000</v>
      </c>
    </row>
    <row r="76" spans="1:10" x14ac:dyDescent="0.25">
      <c r="A76" s="11" t="s">
        <v>707</v>
      </c>
      <c r="B76" s="38">
        <v>-2000700</v>
      </c>
      <c r="C76" s="11" t="s">
        <v>708</v>
      </c>
      <c r="D76" s="11">
        <v>0</v>
      </c>
      <c r="E76" s="11">
        <f t="shared" si="6"/>
        <v>86</v>
      </c>
      <c r="F76" s="11">
        <f t="shared" si="5"/>
        <v>0</v>
      </c>
      <c r="G76" s="11">
        <f t="shared" si="4"/>
        <v>-172060200</v>
      </c>
    </row>
    <row r="77" spans="1:10" x14ac:dyDescent="0.25">
      <c r="A77" s="11" t="s">
        <v>707</v>
      </c>
      <c r="B77" s="38">
        <v>-200000</v>
      </c>
      <c r="C77" s="11" t="s">
        <v>158</v>
      </c>
      <c r="D77" s="11">
        <v>4</v>
      </c>
      <c r="E77" s="11">
        <f t="shared" si="6"/>
        <v>86</v>
      </c>
      <c r="F77" s="11">
        <f t="shared" si="5"/>
        <v>0</v>
      </c>
      <c r="G77" s="11">
        <f t="shared" si="4"/>
        <v>-17200000</v>
      </c>
    </row>
    <row r="78" spans="1:10" x14ac:dyDescent="0.25">
      <c r="A78" s="11" t="s">
        <v>711</v>
      </c>
      <c r="B78" s="38">
        <v>2000000</v>
      </c>
      <c r="C78" s="11" t="s">
        <v>712</v>
      </c>
      <c r="D78" s="11">
        <v>8</v>
      </c>
      <c r="E78" s="11">
        <f t="shared" si="6"/>
        <v>82</v>
      </c>
      <c r="F78" s="11">
        <f t="shared" si="5"/>
        <v>1</v>
      </c>
      <c r="G78" s="11">
        <f t="shared" si="4"/>
        <v>162000000</v>
      </c>
      <c r="J78" t="s">
        <v>25</v>
      </c>
    </row>
    <row r="79" spans="1:10" x14ac:dyDescent="0.25">
      <c r="A79" s="11" t="s">
        <v>713</v>
      </c>
      <c r="B79" s="38">
        <v>-1000500</v>
      </c>
      <c r="C79" s="11" t="s">
        <v>714</v>
      </c>
      <c r="D79" s="11">
        <v>0</v>
      </c>
      <c r="E79" s="11">
        <f t="shared" si="6"/>
        <v>74</v>
      </c>
      <c r="F79" s="11">
        <f t="shared" si="5"/>
        <v>0</v>
      </c>
      <c r="G79" s="11">
        <f t="shared" si="4"/>
        <v>-74037000</v>
      </c>
    </row>
    <row r="80" spans="1:10" x14ac:dyDescent="0.25">
      <c r="A80" s="11" t="s">
        <v>713</v>
      </c>
      <c r="B80" s="38">
        <v>-141950</v>
      </c>
      <c r="C80" s="11" t="s">
        <v>715</v>
      </c>
      <c r="D80" s="11">
        <v>3</v>
      </c>
      <c r="E80" s="11">
        <f t="shared" si="6"/>
        <v>74</v>
      </c>
      <c r="F80" s="11">
        <f t="shared" si="5"/>
        <v>0</v>
      </c>
      <c r="G80" s="11">
        <f t="shared" si="4"/>
        <v>-10504300</v>
      </c>
    </row>
    <row r="81" spans="1:7" x14ac:dyDescent="0.25">
      <c r="A81" s="11" t="s">
        <v>718</v>
      </c>
      <c r="B81" s="38">
        <v>-900500</v>
      </c>
      <c r="C81" s="11" t="s">
        <v>719</v>
      </c>
      <c r="D81" s="11">
        <v>10</v>
      </c>
      <c r="E81" s="11">
        <f t="shared" si="6"/>
        <v>71</v>
      </c>
      <c r="F81" s="11">
        <f t="shared" si="5"/>
        <v>0</v>
      </c>
      <c r="G81" s="11">
        <f t="shared" si="4"/>
        <v>-63935500</v>
      </c>
    </row>
    <row r="82" spans="1:7" x14ac:dyDescent="0.25">
      <c r="A82" s="11" t="s">
        <v>651</v>
      </c>
      <c r="B82" s="38">
        <v>81251</v>
      </c>
      <c r="C82" s="11" t="s">
        <v>722</v>
      </c>
      <c r="D82" s="11">
        <v>22</v>
      </c>
      <c r="E82" s="11">
        <f t="shared" si="6"/>
        <v>61</v>
      </c>
      <c r="F82" s="11">
        <f t="shared" si="5"/>
        <v>1</v>
      </c>
      <c r="G82" s="11">
        <f t="shared" si="4"/>
        <v>4875060</v>
      </c>
    </row>
    <row r="83" spans="1:7" x14ac:dyDescent="0.25">
      <c r="A83" s="11" t="s">
        <v>754</v>
      </c>
      <c r="B83" s="38">
        <v>50000000</v>
      </c>
      <c r="C83" s="11" t="s">
        <v>757</v>
      </c>
      <c r="D83" s="11">
        <v>1</v>
      </c>
      <c r="E83" s="11">
        <f t="shared" si="6"/>
        <v>39</v>
      </c>
      <c r="F83" s="11">
        <f t="shared" si="5"/>
        <v>1</v>
      </c>
      <c r="G83" s="11">
        <f t="shared" si="4"/>
        <v>1900000000</v>
      </c>
    </row>
    <row r="84" spans="1:7" x14ac:dyDescent="0.25">
      <c r="A84" s="11" t="s">
        <v>752</v>
      </c>
      <c r="B84" s="38">
        <v>30000000</v>
      </c>
      <c r="C84" s="11" t="s">
        <v>758</v>
      </c>
      <c r="D84" s="11">
        <v>0</v>
      </c>
      <c r="E84" s="11">
        <f t="shared" si="6"/>
        <v>38</v>
      </c>
      <c r="F84" s="11">
        <f t="shared" si="5"/>
        <v>1</v>
      </c>
      <c r="G84" s="11">
        <f t="shared" si="4"/>
        <v>1110000000</v>
      </c>
    </row>
    <row r="85" spans="1:7" x14ac:dyDescent="0.25">
      <c r="A85" s="11" t="s">
        <v>752</v>
      </c>
      <c r="B85" s="38">
        <v>-72500000</v>
      </c>
      <c r="C85" s="11" t="s">
        <v>759</v>
      </c>
      <c r="D85" s="11">
        <v>1</v>
      </c>
      <c r="E85" s="11">
        <f t="shared" si="6"/>
        <v>38</v>
      </c>
      <c r="F85" s="11">
        <f t="shared" si="5"/>
        <v>0</v>
      </c>
      <c r="G85" s="11">
        <f t="shared" si="4"/>
        <v>-2755000000</v>
      </c>
    </row>
    <row r="86" spans="1:7" x14ac:dyDescent="0.25">
      <c r="A86" s="11" t="s">
        <v>760</v>
      </c>
      <c r="B86" s="38">
        <v>-281000</v>
      </c>
      <c r="C86" s="11" t="s">
        <v>773</v>
      </c>
      <c r="D86" s="11">
        <v>5</v>
      </c>
      <c r="E86" s="11">
        <f t="shared" si="6"/>
        <v>37</v>
      </c>
      <c r="F86" s="11">
        <f t="shared" si="5"/>
        <v>0</v>
      </c>
      <c r="G86" s="11">
        <f t="shared" si="4"/>
        <v>-10397000</v>
      </c>
    </row>
    <row r="87" spans="1:7" x14ac:dyDescent="0.25">
      <c r="A87" s="11" t="s">
        <v>766</v>
      </c>
      <c r="B87" s="38">
        <v>2500000</v>
      </c>
      <c r="C87" s="11" t="s">
        <v>770</v>
      </c>
      <c r="D87" s="11">
        <v>1</v>
      </c>
      <c r="E87" s="11">
        <f t="shared" si="6"/>
        <v>32</v>
      </c>
      <c r="F87" s="11">
        <f t="shared" si="5"/>
        <v>1</v>
      </c>
      <c r="G87" s="11">
        <f t="shared" si="4"/>
        <v>77500000</v>
      </c>
    </row>
    <row r="88" spans="1:7" x14ac:dyDescent="0.25">
      <c r="A88" s="11" t="s">
        <v>652</v>
      </c>
      <c r="B88" s="38">
        <v>78340</v>
      </c>
      <c r="C88" s="11" t="s">
        <v>771</v>
      </c>
      <c r="D88" s="11">
        <v>5</v>
      </c>
      <c r="E88" s="11">
        <f t="shared" si="6"/>
        <v>31</v>
      </c>
      <c r="F88" s="11">
        <f t="shared" si="5"/>
        <v>1</v>
      </c>
      <c r="G88" s="11">
        <f t="shared" si="4"/>
        <v>2350200</v>
      </c>
    </row>
    <row r="89" spans="1:7" x14ac:dyDescent="0.25">
      <c r="A89" s="11" t="s">
        <v>778</v>
      </c>
      <c r="B89" s="38">
        <v>15000000</v>
      </c>
      <c r="C89" s="11" t="s">
        <v>779</v>
      </c>
      <c r="D89" s="11">
        <v>25</v>
      </c>
      <c r="E89" s="11">
        <f t="shared" si="6"/>
        <v>26</v>
      </c>
      <c r="F89" s="11">
        <f t="shared" si="5"/>
        <v>1</v>
      </c>
      <c r="G89" s="11">
        <f t="shared" si="4"/>
        <v>375000000</v>
      </c>
    </row>
    <row r="90" spans="1:7" x14ac:dyDescent="0.25">
      <c r="A90" s="11" t="s">
        <v>653</v>
      </c>
      <c r="B90" s="38">
        <v>244846</v>
      </c>
      <c r="C90" s="11" t="s">
        <v>813</v>
      </c>
      <c r="D90" s="11">
        <v>1</v>
      </c>
      <c r="E90" s="11">
        <f t="shared" si="6"/>
        <v>1</v>
      </c>
      <c r="F90" s="11">
        <f t="shared" si="5"/>
        <v>1</v>
      </c>
      <c r="G90" s="11">
        <f t="shared" si="4"/>
        <v>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33120953</v>
      </c>
      <c r="C105" s="11"/>
      <c r="D105" s="11"/>
      <c r="E105" s="11"/>
      <c r="F105" s="11"/>
      <c r="G105" s="29">
        <f>SUM(G2:G104)</f>
        <v>15907328295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44433877.918994412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579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abSelected="1" workbookViewId="0">
      <pane ySplit="1" topLeftCell="A144" activePane="bottomLeft" state="frozen"/>
      <selection pane="bottomLeft" activeCell="G166" sqref="G16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543</v>
      </c>
      <c r="E2" s="11">
        <f>IF(B2&gt;0,1,0)</f>
        <v>1</v>
      </c>
      <c r="F2" s="11">
        <f>B2*(D2-E2)</f>
        <v>52411400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541</v>
      </c>
      <c r="E3" s="11">
        <f t="shared" ref="E3:E66" si="1">IF(B3&gt;0,1,0)</f>
        <v>1</v>
      </c>
      <c r="F3" s="11">
        <f t="shared" ref="F3:F66" si="2">B3*(D3-E3)</f>
        <v>1620000000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538</v>
      </c>
      <c r="E4" s="11">
        <f t="shared" si="1"/>
        <v>0</v>
      </c>
      <c r="F4" s="11">
        <f t="shared" si="2"/>
        <v>-107600000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536</v>
      </c>
      <c r="E5" s="11">
        <f t="shared" si="1"/>
        <v>0</v>
      </c>
      <c r="F5" s="11">
        <f t="shared" si="2"/>
        <v>-53600000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535</v>
      </c>
      <c r="E6" s="11">
        <f t="shared" si="1"/>
        <v>0</v>
      </c>
      <c r="F6" s="11">
        <f t="shared" si="2"/>
        <v>-29425000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534</v>
      </c>
      <c r="E7" s="11">
        <f t="shared" si="1"/>
        <v>0</v>
      </c>
      <c r="F7" s="11">
        <f t="shared" si="2"/>
        <v>-106800000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530</v>
      </c>
      <c r="E8" s="11">
        <f t="shared" si="1"/>
        <v>0</v>
      </c>
      <c r="F8" s="11">
        <f t="shared" si="2"/>
        <v>-106000000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520</v>
      </c>
      <c r="E9" s="11">
        <f t="shared" si="1"/>
        <v>0</v>
      </c>
      <c r="F9" s="11">
        <f t="shared" si="2"/>
        <v>-494260000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519</v>
      </c>
      <c r="E10" s="11">
        <f t="shared" si="1"/>
        <v>1</v>
      </c>
      <c r="F10" s="11">
        <f t="shared" si="2"/>
        <v>1036000000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517</v>
      </c>
      <c r="E11" s="11">
        <f t="shared" si="1"/>
        <v>0</v>
      </c>
      <c r="F11" s="11">
        <f t="shared" si="2"/>
        <v>-550605000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514</v>
      </c>
      <c r="E12" s="11">
        <f t="shared" si="1"/>
        <v>0</v>
      </c>
      <c r="F12" s="11">
        <f t="shared" si="2"/>
        <v>-23130000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513</v>
      </c>
      <c r="E13" s="11">
        <f t="shared" si="1"/>
        <v>0</v>
      </c>
      <c r="F13" s="11">
        <f t="shared" si="2"/>
        <v>-1026359100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509</v>
      </c>
      <c r="E14" s="11">
        <f t="shared" si="1"/>
        <v>0</v>
      </c>
      <c r="F14" s="11">
        <f t="shared" si="2"/>
        <v>-101800000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507</v>
      </c>
      <c r="E15" s="11">
        <f t="shared" si="1"/>
        <v>1</v>
      </c>
      <c r="F15" s="11">
        <f t="shared" si="2"/>
        <v>1012000000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507</v>
      </c>
      <c r="E16" s="11">
        <f t="shared" si="1"/>
        <v>1</v>
      </c>
      <c r="F16" s="11">
        <f t="shared" si="2"/>
        <v>1012000000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507</v>
      </c>
      <c r="E17" s="11">
        <f t="shared" si="1"/>
        <v>1</v>
      </c>
      <c r="F17" s="11">
        <f t="shared" si="2"/>
        <v>607200000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507</v>
      </c>
      <c r="E18" s="11">
        <f t="shared" si="1"/>
        <v>1</v>
      </c>
      <c r="F18" s="11">
        <f t="shared" si="2"/>
        <v>506000000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506</v>
      </c>
      <c r="E19" s="11">
        <f t="shared" si="1"/>
        <v>1</v>
      </c>
      <c r="F19" s="11">
        <f t="shared" si="2"/>
        <v>1515000000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506</v>
      </c>
      <c r="E20" s="11">
        <f t="shared" si="1"/>
        <v>0</v>
      </c>
      <c r="F20" s="11">
        <f t="shared" si="2"/>
        <v>-218946200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506</v>
      </c>
      <c r="E21" s="11">
        <f t="shared" si="1"/>
        <v>0</v>
      </c>
      <c r="F21" s="11">
        <f t="shared" si="2"/>
        <v>-218946200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506</v>
      </c>
      <c r="E22" s="11">
        <f t="shared" si="1"/>
        <v>0</v>
      </c>
      <c r="F22" s="11">
        <f t="shared" si="2"/>
        <v>-218946200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506</v>
      </c>
      <c r="E23" s="11">
        <f t="shared" si="1"/>
        <v>0</v>
      </c>
      <c r="F23" s="11">
        <f t="shared" si="2"/>
        <v>-218946200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506</v>
      </c>
      <c r="E24" s="11">
        <f t="shared" si="1"/>
        <v>0</v>
      </c>
      <c r="F24" s="11">
        <f t="shared" si="2"/>
        <v>-218946200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506</v>
      </c>
      <c r="E25" s="11">
        <f t="shared" si="1"/>
        <v>0</v>
      </c>
      <c r="F25" s="11">
        <f t="shared" si="2"/>
        <v>-101200000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505</v>
      </c>
      <c r="E26" s="11">
        <f t="shared" si="1"/>
        <v>1</v>
      </c>
      <c r="F26" s="11">
        <f t="shared" si="2"/>
        <v>1512000000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503</v>
      </c>
      <c r="E27" s="11">
        <f t="shared" si="1"/>
        <v>0</v>
      </c>
      <c r="F27" s="11">
        <f t="shared" si="2"/>
        <v>-100600000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502</v>
      </c>
      <c r="E28" s="11">
        <f t="shared" si="1"/>
        <v>1</v>
      </c>
      <c r="F28" s="11">
        <f t="shared" si="2"/>
        <v>1002000000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501</v>
      </c>
      <c r="E29" s="11">
        <f t="shared" si="1"/>
        <v>0</v>
      </c>
      <c r="F29" s="11">
        <f t="shared" si="2"/>
        <v>-3507400800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500</v>
      </c>
      <c r="E30" s="11">
        <f t="shared" si="1"/>
        <v>0</v>
      </c>
      <c r="F30" s="11">
        <f t="shared" si="2"/>
        <v>-1500450000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499</v>
      </c>
      <c r="E31" s="11">
        <f t="shared" si="1"/>
        <v>0</v>
      </c>
      <c r="F31" s="11">
        <f t="shared" si="2"/>
        <v>-846254100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496</v>
      </c>
      <c r="E32" s="11">
        <f t="shared" si="1"/>
        <v>1</v>
      </c>
      <c r="F32" s="11">
        <f t="shared" si="2"/>
        <v>492178500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490</v>
      </c>
      <c r="E33" s="11">
        <f t="shared" si="1"/>
        <v>1</v>
      </c>
      <c r="F33" s="11">
        <f t="shared" si="2"/>
        <v>17159499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489</v>
      </c>
      <c r="E34" s="11">
        <f t="shared" si="1"/>
        <v>0</v>
      </c>
      <c r="F34" s="11">
        <f t="shared" si="2"/>
        <v>-415650000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481</v>
      </c>
      <c r="E35" s="11">
        <f t="shared" si="1"/>
        <v>0</v>
      </c>
      <c r="F35" s="11">
        <f t="shared" si="2"/>
        <v>-91630500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480</v>
      </c>
      <c r="E36" s="11">
        <f t="shared" si="1"/>
        <v>1</v>
      </c>
      <c r="F36" s="11">
        <f t="shared" si="2"/>
        <v>95800000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480</v>
      </c>
      <c r="E37" s="11">
        <f t="shared" si="1"/>
        <v>0</v>
      </c>
      <c r="F37" s="11">
        <f t="shared" si="2"/>
        <v>-96000000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458</v>
      </c>
      <c r="E38" s="11">
        <f t="shared" si="1"/>
        <v>1</v>
      </c>
      <c r="F38" s="11">
        <f t="shared" si="2"/>
        <v>137468342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457</v>
      </c>
      <c r="E39" s="11">
        <f t="shared" si="1"/>
        <v>0</v>
      </c>
      <c r="F39" s="11">
        <f t="shared" si="2"/>
        <v>-43415000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457</v>
      </c>
      <c r="E40" s="11">
        <f t="shared" si="1"/>
        <v>0</v>
      </c>
      <c r="F40" s="11">
        <f t="shared" si="2"/>
        <v>-40263071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452</v>
      </c>
      <c r="E41" s="11">
        <f t="shared" si="1"/>
        <v>0</v>
      </c>
      <c r="F41" s="11">
        <f t="shared" si="2"/>
        <v>-54240000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430</v>
      </c>
      <c r="E42" s="11">
        <f t="shared" si="1"/>
        <v>1</v>
      </c>
      <c r="F42" s="11">
        <f t="shared" si="2"/>
        <v>429087516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426</v>
      </c>
      <c r="E43" s="11">
        <f t="shared" si="1"/>
        <v>0</v>
      </c>
      <c r="F43" s="11">
        <f t="shared" si="2"/>
        <v>-34080000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422</v>
      </c>
      <c r="E44" s="11">
        <f t="shared" si="1"/>
        <v>0</v>
      </c>
      <c r="F44" s="11">
        <f t="shared" si="2"/>
        <v>-89054238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421</v>
      </c>
      <c r="E45" s="11">
        <f t="shared" si="1"/>
        <v>0</v>
      </c>
      <c r="F45" s="11">
        <f t="shared" si="2"/>
        <v>-84200000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420</v>
      </c>
      <c r="E46" s="11">
        <f t="shared" si="1"/>
        <v>0</v>
      </c>
      <c r="F46" s="11">
        <f t="shared" si="2"/>
        <v>-39900000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418</v>
      </c>
      <c r="E47" s="11">
        <f t="shared" si="1"/>
        <v>0</v>
      </c>
      <c r="F47" s="11">
        <f t="shared" si="2"/>
        <v>-18810000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418</v>
      </c>
      <c r="E48" s="11">
        <f t="shared" si="1"/>
        <v>0</v>
      </c>
      <c r="F48" s="11">
        <f t="shared" si="2"/>
        <v>-26827240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415</v>
      </c>
      <c r="E49" s="11">
        <f t="shared" si="1"/>
        <v>0</v>
      </c>
      <c r="F49" s="11">
        <f t="shared" si="2"/>
        <v>-11405860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414</v>
      </c>
      <c r="E50" s="11">
        <f t="shared" si="1"/>
        <v>0</v>
      </c>
      <c r="F50" s="11">
        <f t="shared" si="2"/>
        <v>-58374000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414</v>
      </c>
      <c r="E51" s="11">
        <f t="shared" si="1"/>
        <v>0</v>
      </c>
      <c r="F51" s="11">
        <f t="shared" si="2"/>
        <v>-11072844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413</v>
      </c>
      <c r="E52" s="11">
        <f t="shared" si="1"/>
        <v>0</v>
      </c>
      <c r="F52" s="11">
        <f t="shared" si="2"/>
        <v>-22012900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412</v>
      </c>
      <c r="E53" s="11">
        <f t="shared" si="1"/>
        <v>1</v>
      </c>
      <c r="F53" s="11">
        <f t="shared" si="2"/>
        <v>411000000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406</v>
      </c>
      <c r="E54" s="11">
        <f t="shared" si="1"/>
        <v>0</v>
      </c>
      <c r="F54" s="11">
        <f t="shared" si="2"/>
        <v>-8526000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405</v>
      </c>
      <c r="E55" s="11">
        <f t="shared" si="1"/>
        <v>0</v>
      </c>
      <c r="F55" s="11">
        <f t="shared" si="2"/>
        <v>-397102500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405</v>
      </c>
      <c r="E56" s="11">
        <f t="shared" si="1"/>
        <v>0</v>
      </c>
      <c r="F56" s="11">
        <f t="shared" si="2"/>
        <v>-18225000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392</v>
      </c>
      <c r="E57" s="11">
        <f t="shared" si="1"/>
        <v>1</v>
      </c>
      <c r="F57" s="11">
        <f t="shared" si="2"/>
        <v>1175028899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392</v>
      </c>
      <c r="E58" s="11">
        <f t="shared" si="1"/>
        <v>1</v>
      </c>
      <c r="F58" s="11">
        <f t="shared" si="2"/>
        <v>782000000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391</v>
      </c>
      <c r="E59" s="11">
        <f t="shared" si="1"/>
        <v>1</v>
      </c>
      <c r="F59" s="11">
        <f t="shared" si="2"/>
        <v>780000000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391</v>
      </c>
      <c r="E60" s="11">
        <f t="shared" si="1"/>
        <v>0</v>
      </c>
      <c r="F60" s="11">
        <f t="shared" si="2"/>
        <v>-2737586500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367</v>
      </c>
      <c r="E61" s="11">
        <f t="shared" si="1"/>
        <v>1</v>
      </c>
      <c r="F61" s="11">
        <f t="shared" si="2"/>
        <v>1098000000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366</v>
      </c>
      <c r="E62" s="11">
        <f t="shared" si="1"/>
        <v>0</v>
      </c>
      <c r="F62" s="11">
        <f t="shared" si="2"/>
        <v>-9921894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366</v>
      </c>
      <c r="E63" s="11">
        <f t="shared" si="1"/>
        <v>0</v>
      </c>
      <c r="F63" s="11">
        <f t="shared" si="2"/>
        <v>-12073974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366</v>
      </c>
      <c r="E64" s="11">
        <f t="shared" si="1"/>
        <v>1</v>
      </c>
      <c r="F64" s="11">
        <f t="shared" si="2"/>
        <v>1095000000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366</v>
      </c>
      <c r="E65" s="11">
        <f t="shared" si="1"/>
        <v>1</v>
      </c>
      <c r="F65" s="11">
        <f t="shared" si="2"/>
        <v>1084050000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366</v>
      </c>
      <c r="E66" s="11">
        <f t="shared" si="1"/>
        <v>1</v>
      </c>
      <c r="F66" s="11">
        <f t="shared" si="2"/>
        <v>365000000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366</v>
      </c>
      <c r="E67" s="11">
        <f t="shared" ref="E67:E130" si="4">IF(B67&gt;0,1,0)</f>
        <v>1</v>
      </c>
      <c r="F67" s="11">
        <f t="shared" ref="F67:F170" si="5">B67*(D67-E67)</f>
        <v>10950000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365</v>
      </c>
      <c r="E68" s="11">
        <f t="shared" si="4"/>
        <v>1</v>
      </c>
      <c r="F68" s="11">
        <f t="shared" si="5"/>
        <v>10920000000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364</v>
      </c>
      <c r="E69" s="11">
        <f t="shared" si="4"/>
        <v>0</v>
      </c>
      <c r="F69" s="11">
        <f t="shared" si="5"/>
        <v>-72800000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364</v>
      </c>
      <c r="E70" s="11">
        <f t="shared" si="4"/>
        <v>1</v>
      </c>
      <c r="F70" s="11">
        <f t="shared" si="5"/>
        <v>508200000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364</v>
      </c>
      <c r="E71" s="11">
        <f t="shared" si="4"/>
        <v>1</v>
      </c>
      <c r="F71" s="11">
        <f t="shared" si="5"/>
        <v>943800000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364</v>
      </c>
      <c r="E72" s="11">
        <f t="shared" si="4"/>
        <v>0</v>
      </c>
      <c r="F72" s="11">
        <f t="shared" si="5"/>
        <v>-364000000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362</v>
      </c>
      <c r="E73" s="11">
        <f t="shared" si="4"/>
        <v>1</v>
      </c>
      <c r="F73" s="11">
        <f t="shared" si="5"/>
        <v>5415000000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357</v>
      </c>
      <c r="E74" s="11">
        <f t="shared" si="4"/>
        <v>0</v>
      </c>
      <c r="F74" s="11">
        <f t="shared" si="5"/>
        <v>-5356499400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355</v>
      </c>
      <c r="E75" s="11">
        <f t="shared" si="4"/>
        <v>0</v>
      </c>
      <c r="F75" s="11">
        <f t="shared" si="5"/>
        <v>-1065000000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355</v>
      </c>
      <c r="E76" s="11">
        <f t="shared" si="4"/>
        <v>0</v>
      </c>
      <c r="F76" s="11">
        <f t="shared" si="5"/>
        <v>-71000000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355</v>
      </c>
      <c r="E77" s="11">
        <f t="shared" si="4"/>
        <v>0</v>
      </c>
      <c r="F77" s="11">
        <f t="shared" si="5"/>
        <v>-4261065000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351</v>
      </c>
      <c r="E78" s="11">
        <f t="shared" si="4"/>
        <v>0</v>
      </c>
      <c r="F78" s="11">
        <f t="shared" si="5"/>
        <v>-1053315900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346</v>
      </c>
      <c r="E79" s="11">
        <f t="shared" si="4"/>
        <v>1</v>
      </c>
      <c r="F79" s="11">
        <f t="shared" si="5"/>
        <v>7935000000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341</v>
      </c>
      <c r="E80" s="11">
        <f t="shared" si="4"/>
        <v>0</v>
      </c>
      <c r="F80" s="11">
        <f t="shared" si="5"/>
        <v>-204770500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341</v>
      </c>
      <c r="E81" s="11">
        <f t="shared" si="4"/>
        <v>0</v>
      </c>
      <c r="F81" s="11">
        <f t="shared" si="5"/>
        <v>-68200000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340</v>
      </c>
      <c r="E82" s="11">
        <f t="shared" si="4"/>
        <v>1</v>
      </c>
      <c r="F82" s="11">
        <f t="shared" si="5"/>
        <v>96011919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340</v>
      </c>
      <c r="E83" s="11">
        <f t="shared" si="4"/>
        <v>0</v>
      </c>
      <c r="F83" s="11">
        <f t="shared" si="5"/>
        <v>-68000000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338</v>
      </c>
      <c r="E84" s="11">
        <f t="shared" si="4"/>
        <v>1</v>
      </c>
      <c r="F84" s="11">
        <f t="shared" si="5"/>
        <v>674000000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335</v>
      </c>
      <c r="E85" s="11">
        <f t="shared" si="4"/>
        <v>0</v>
      </c>
      <c r="F85" s="11">
        <f t="shared" si="5"/>
        <v>-67000000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329</v>
      </c>
      <c r="E86" s="11">
        <f t="shared" si="4"/>
        <v>0</v>
      </c>
      <c r="F86" s="11">
        <f t="shared" si="5"/>
        <v>-65800000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327</v>
      </c>
      <c r="E87" s="11">
        <f t="shared" si="4"/>
        <v>0</v>
      </c>
      <c r="F87" s="11">
        <f t="shared" si="5"/>
        <v>-433275000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312</v>
      </c>
      <c r="E88" s="11">
        <f t="shared" si="4"/>
        <v>0</v>
      </c>
      <c r="F88" s="11">
        <f t="shared" si="5"/>
        <v>-156000000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312</v>
      </c>
      <c r="E89" s="11">
        <f t="shared" si="4"/>
        <v>0</v>
      </c>
      <c r="F89" s="11">
        <f t="shared" si="5"/>
        <v>-37440000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310</v>
      </c>
      <c r="E90" s="11">
        <f t="shared" si="4"/>
        <v>1</v>
      </c>
      <c r="F90" s="11">
        <f t="shared" si="5"/>
        <v>132315345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307</v>
      </c>
      <c r="E91" s="11">
        <f t="shared" si="4"/>
        <v>0</v>
      </c>
      <c r="F91" s="11">
        <f t="shared" si="5"/>
        <v>-921614000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305</v>
      </c>
      <c r="E92" s="11">
        <f t="shared" si="4"/>
        <v>0</v>
      </c>
      <c r="F92" s="11">
        <f t="shared" si="5"/>
        <v>-62525000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305</v>
      </c>
      <c r="E93" s="11">
        <f t="shared" si="4"/>
        <v>0</v>
      </c>
      <c r="F93" s="11">
        <f t="shared" si="5"/>
        <v>-106902500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294</v>
      </c>
      <c r="E94" s="11">
        <f t="shared" si="4"/>
        <v>1</v>
      </c>
      <c r="F94" s="11">
        <f t="shared" si="5"/>
        <v>293000000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289</v>
      </c>
      <c r="E95" s="11">
        <f t="shared" si="4"/>
        <v>1</v>
      </c>
      <c r="F95" s="11">
        <f t="shared" si="5"/>
        <v>2592000000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287</v>
      </c>
      <c r="E96" s="11">
        <f t="shared" si="4"/>
        <v>0</v>
      </c>
      <c r="F96" s="11">
        <f t="shared" si="5"/>
        <v>-7462000000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287</v>
      </c>
      <c r="E97" s="11">
        <f t="shared" si="4"/>
        <v>0</v>
      </c>
      <c r="F97" s="11">
        <f t="shared" si="5"/>
        <v>-7462000000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287</v>
      </c>
      <c r="E98" s="11">
        <f t="shared" si="4"/>
        <v>1</v>
      </c>
      <c r="F98" s="11">
        <f t="shared" si="5"/>
        <v>7436000000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287</v>
      </c>
      <c r="E99" s="11">
        <f t="shared" si="4"/>
        <v>0</v>
      </c>
      <c r="F99" s="11">
        <f t="shared" si="5"/>
        <v>-57400000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285</v>
      </c>
      <c r="E100" s="11">
        <f t="shared" si="4"/>
        <v>1</v>
      </c>
      <c r="F100" s="11">
        <f t="shared" si="5"/>
        <v>8292800000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280</v>
      </c>
      <c r="E101" s="11">
        <f t="shared" si="4"/>
        <v>1</v>
      </c>
      <c r="F101" s="11">
        <f t="shared" si="5"/>
        <v>111584655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279</v>
      </c>
      <c r="E102" s="11">
        <f t="shared" si="4"/>
        <v>1</v>
      </c>
      <c r="F102" s="11">
        <f t="shared" si="5"/>
        <v>556000000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278</v>
      </c>
      <c r="E103" s="11">
        <f t="shared" si="4"/>
        <v>1</v>
      </c>
      <c r="F103" s="11">
        <f t="shared" si="5"/>
        <v>2077500000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278</v>
      </c>
      <c r="E104" s="11">
        <f t="shared" si="4"/>
        <v>0</v>
      </c>
      <c r="F104" s="11">
        <f t="shared" si="5"/>
        <v>-18348000000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278</v>
      </c>
      <c r="E105" s="11">
        <f t="shared" si="4"/>
        <v>0</v>
      </c>
      <c r="F105" s="11">
        <f t="shared" si="5"/>
        <v>-40310000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276</v>
      </c>
      <c r="E106" s="11">
        <f t="shared" si="4"/>
        <v>1</v>
      </c>
      <c r="F106" s="11">
        <f t="shared" si="5"/>
        <v>1650000000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274</v>
      </c>
      <c r="E107" s="11">
        <f t="shared" si="4"/>
        <v>0</v>
      </c>
      <c r="F107" s="11">
        <f t="shared" si="5"/>
        <v>-1645616600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271</v>
      </c>
      <c r="E108" s="11">
        <f t="shared" si="4"/>
        <v>1</v>
      </c>
      <c r="F108" s="11">
        <f t="shared" si="5"/>
        <v>1620000000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259</v>
      </c>
      <c r="E109" s="11">
        <f t="shared" si="4"/>
        <v>0</v>
      </c>
      <c r="F109" s="11">
        <f t="shared" si="5"/>
        <v>-31080000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258</v>
      </c>
      <c r="E110" s="11">
        <f t="shared" si="4"/>
        <v>1</v>
      </c>
      <c r="F110" s="11">
        <f t="shared" si="5"/>
        <v>1028000000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257</v>
      </c>
      <c r="E111" s="11">
        <f t="shared" si="4"/>
        <v>1</v>
      </c>
      <c r="F111" s="11">
        <f t="shared" si="5"/>
        <v>716800000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253</v>
      </c>
      <c r="E112" s="11">
        <f t="shared" si="4"/>
        <v>0</v>
      </c>
      <c r="F112" s="11">
        <f t="shared" si="5"/>
        <v>-50600000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252</v>
      </c>
      <c r="E113" s="11">
        <f t="shared" si="4"/>
        <v>1</v>
      </c>
      <c r="F113" s="11">
        <f t="shared" si="5"/>
        <v>18149810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235</v>
      </c>
      <c r="E114" s="11">
        <f t="shared" si="4"/>
        <v>0</v>
      </c>
      <c r="F114" s="11">
        <f t="shared" si="5"/>
        <v>-47000000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5">
        <v>-11000000</v>
      </c>
      <c r="C115" s="23">
        <v>0</v>
      </c>
      <c r="D115" s="11">
        <f t="shared" si="3"/>
        <v>234</v>
      </c>
      <c r="E115" s="11">
        <f t="shared" si="4"/>
        <v>0</v>
      </c>
      <c r="F115" s="23">
        <f t="shared" si="5"/>
        <v>-2574000000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234</v>
      </c>
      <c r="E116" s="11">
        <f t="shared" si="4"/>
        <v>0</v>
      </c>
      <c r="F116" s="11">
        <f t="shared" si="5"/>
        <v>-46800000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232</v>
      </c>
      <c r="E117" s="11">
        <f t="shared" si="4"/>
        <v>0</v>
      </c>
      <c r="F117" s="11">
        <f t="shared" si="5"/>
        <v>-104516000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232</v>
      </c>
      <c r="E118" s="11">
        <f t="shared" si="4"/>
        <v>0</v>
      </c>
      <c r="F118" s="11">
        <f t="shared" si="5"/>
        <v>-46400000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226</v>
      </c>
      <c r="E119" s="11">
        <f t="shared" si="4"/>
        <v>0</v>
      </c>
      <c r="F119" s="11">
        <f t="shared" si="5"/>
        <v>-34928300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226</v>
      </c>
      <c r="E120" s="11">
        <f t="shared" si="4"/>
        <v>0</v>
      </c>
      <c r="F120" s="11">
        <f t="shared" si="5"/>
        <v>-72320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225</v>
      </c>
      <c r="E121" s="11">
        <f t="shared" si="4"/>
        <v>0</v>
      </c>
      <c r="F121" s="11">
        <f t="shared" si="5"/>
        <v>-97200000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219</v>
      </c>
      <c r="E122" s="11">
        <f t="shared" si="4"/>
        <v>1</v>
      </c>
      <c r="F122" s="11">
        <f t="shared" si="5"/>
        <v>16141374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198</v>
      </c>
      <c r="E123" s="11">
        <f t="shared" si="4"/>
        <v>0</v>
      </c>
      <c r="F123" s="11">
        <f t="shared" si="5"/>
        <v>-10296000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157</v>
      </c>
      <c r="E124" s="11">
        <f t="shared" si="4"/>
        <v>1</v>
      </c>
      <c r="F124" s="11">
        <f t="shared" si="5"/>
        <v>185172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156</v>
      </c>
      <c r="E125" s="11">
        <f t="shared" si="4"/>
        <v>1</v>
      </c>
      <c r="F125" s="11">
        <f t="shared" si="5"/>
        <v>372000000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154</v>
      </c>
      <c r="E126" s="11">
        <f t="shared" si="4"/>
        <v>1</v>
      </c>
      <c r="F126" s="11">
        <f t="shared" si="5"/>
        <v>205448400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154</v>
      </c>
      <c r="E127" s="11">
        <f t="shared" si="4"/>
        <v>1</v>
      </c>
      <c r="F127" s="11">
        <f t="shared" si="5"/>
        <v>205448400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142</v>
      </c>
      <c r="E128" s="11">
        <f t="shared" si="4"/>
        <v>0</v>
      </c>
      <c r="F128" s="11">
        <f t="shared" si="5"/>
        <v>-28400000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140</v>
      </c>
      <c r="E129" s="11">
        <f t="shared" si="4"/>
        <v>0</v>
      </c>
      <c r="F129" s="11">
        <f>B129*(D129-E129)</f>
        <v>-2186520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139</v>
      </c>
      <c r="E130" s="11">
        <f t="shared" si="4"/>
        <v>0</v>
      </c>
      <c r="F130" s="11">
        <f t="shared" si="5"/>
        <v>-27800000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5" si="6">D132+C131</f>
        <v>138</v>
      </c>
      <c r="E131" s="11">
        <f t="shared" ref="E131:E171" si="7">IF(B131&gt;0,1,0)</f>
        <v>0</v>
      </c>
      <c r="F131" s="11">
        <f t="shared" si="5"/>
        <v>-27600000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137</v>
      </c>
      <c r="E132" s="11">
        <f t="shared" si="7"/>
        <v>0</v>
      </c>
      <c r="F132" s="11">
        <f t="shared" si="5"/>
        <v>-53430000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137</v>
      </c>
      <c r="E133" s="11">
        <f t="shared" si="7"/>
        <v>0</v>
      </c>
      <c r="F133" s="11">
        <f t="shared" si="5"/>
        <v>-3356500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136</v>
      </c>
      <c r="E134" s="11">
        <f t="shared" si="7"/>
        <v>0</v>
      </c>
      <c r="F134" s="11">
        <f t="shared" si="5"/>
        <v>-12920000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132</v>
      </c>
      <c r="E135" s="11">
        <f t="shared" si="7"/>
        <v>0</v>
      </c>
      <c r="F135" s="11">
        <f t="shared" si="5"/>
        <v>-26400000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130</v>
      </c>
      <c r="E136" s="11">
        <f t="shared" si="7"/>
        <v>1</v>
      </c>
      <c r="F136" s="11">
        <f t="shared" si="5"/>
        <v>6450000000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129</v>
      </c>
      <c r="E137" s="11">
        <f t="shared" si="7"/>
        <v>1</v>
      </c>
      <c r="F137" s="11">
        <f t="shared" si="5"/>
        <v>1536000000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127</v>
      </c>
      <c r="E138" s="11">
        <f t="shared" si="7"/>
        <v>1</v>
      </c>
      <c r="F138" s="11">
        <f t="shared" si="5"/>
        <v>252000000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126</v>
      </c>
      <c r="E139" s="11">
        <f t="shared" si="7"/>
        <v>1</v>
      </c>
      <c r="F139" s="11">
        <f t="shared" si="5"/>
        <v>10942250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113</v>
      </c>
      <c r="E140" s="11">
        <f t="shared" si="7"/>
        <v>0</v>
      </c>
      <c r="F140" s="11">
        <f t="shared" si="5"/>
        <v>-339101700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112</v>
      </c>
      <c r="E141" s="11">
        <f t="shared" si="7"/>
        <v>0</v>
      </c>
      <c r="F141" s="11">
        <f t="shared" si="5"/>
        <v>-336100800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95</v>
      </c>
      <c r="E142" s="11">
        <f t="shared" si="7"/>
        <v>1</v>
      </c>
      <c r="F142" s="11">
        <f t="shared" si="5"/>
        <v>56590350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95</v>
      </c>
      <c r="E143" s="11">
        <f t="shared" si="7"/>
        <v>0</v>
      </c>
      <c r="F143" s="11">
        <f t="shared" si="5"/>
        <v>-4370000000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64</v>
      </c>
      <c r="E144" s="11">
        <f t="shared" si="7"/>
        <v>1</v>
      </c>
      <c r="F144" s="11">
        <f t="shared" si="5"/>
        <v>9708741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63</v>
      </c>
      <c r="E145" s="11">
        <f t="shared" si="7"/>
        <v>1</v>
      </c>
      <c r="F145" s="11">
        <f t="shared" si="5"/>
        <v>186000000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60</v>
      </c>
      <c r="E146" s="11">
        <f t="shared" si="7"/>
        <v>0</v>
      </c>
      <c r="F146" s="11">
        <f t="shared" si="5"/>
        <v>-12000000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55</v>
      </c>
      <c r="E147" s="11">
        <f t="shared" si="7"/>
        <v>0</v>
      </c>
      <c r="F147" s="11">
        <f t="shared" si="5"/>
        <v>-11000000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54</v>
      </c>
      <c r="E148" s="11">
        <f t="shared" si="7"/>
        <v>0</v>
      </c>
      <c r="F148" s="11">
        <f t="shared" si="5"/>
        <v>-10800000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50</v>
      </c>
      <c r="E149" s="11">
        <f t="shared" si="7"/>
        <v>0</v>
      </c>
      <c r="F149" s="11">
        <f t="shared" si="5"/>
        <v>-10000000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49</v>
      </c>
      <c r="E150" s="11">
        <f t="shared" si="7"/>
        <v>1</v>
      </c>
      <c r="F150" s="11">
        <f t="shared" si="5"/>
        <v>1155523200</v>
      </c>
      <c r="G150" s="11" t="s">
        <v>740</v>
      </c>
    </row>
    <row r="151" spans="1:11" x14ac:dyDescent="0.25">
      <c r="A151" s="11" t="s">
        <v>750</v>
      </c>
      <c r="B151" s="3">
        <v>-200000</v>
      </c>
      <c r="C151" s="11">
        <v>6</v>
      </c>
      <c r="D151" s="11">
        <f t="shared" si="6"/>
        <v>47</v>
      </c>
      <c r="E151" s="11">
        <f t="shared" si="7"/>
        <v>0</v>
      </c>
      <c r="F151" s="11">
        <f t="shared" si="5"/>
        <v>-9400000</v>
      </c>
      <c r="G151" s="11" t="s">
        <v>158</v>
      </c>
    </row>
    <row r="152" spans="1:11" x14ac:dyDescent="0.25">
      <c r="A152" s="11" t="s">
        <v>752</v>
      </c>
      <c r="B152" s="3">
        <v>-30000000</v>
      </c>
      <c r="C152" s="11">
        <v>1</v>
      </c>
      <c r="D152" s="11">
        <f t="shared" si="6"/>
        <v>41</v>
      </c>
      <c r="E152" s="11">
        <f t="shared" si="7"/>
        <v>0</v>
      </c>
      <c r="F152" s="11">
        <f t="shared" si="5"/>
        <v>-1230000000</v>
      </c>
      <c r="G152" s="11" t="s">
        <v>753</v>
      </c>
    </row>
    <row r="153" spans="1:11" x14ac:dyDescent="0.25">
      <c r="A153" s="11" t="s">
        <v>760</v>
      </c>
      <c r="B153" s="3">
        <v>-52000</v>
      </c>
      <c r="C153" s="11">
        <v>0</v>
      </c>
      <c r="D153" s="11">
        <f t="shared" si="6"/>
        <v>40</v>
      </c>
      <c r="E153" s="11">
        <f t="shared" si="7"/>
        <v>0</v>
      </c>
      <c r="F153" s="11">
        <f t="shared" si="5"/>
        <v>-2080000</v>
      </c>
      <c r="G153" s="11" t="s">
        <v>761</v>
      </c>
    </row>
    <row r="154" spans="1:11" x14ac:dyDescent="0.25">
      <c r="A154" s="11" t="s">
        <v>760</v>
      </c>
      <c r="B154" s="3">
        <v>-136000</v>
      </c>
      <c r="C154" s="11">
        <v>5</v>
      </c>
      <c r="D154" s="11">
        <f t="shared" si="6"/>
        <v>40</v>
      </c>
      <c r="E154" s="11">
        <f t="shared" si="7"/>
        <v>0</v>
      </c>
      <c r="F154" s="11">
        <f t="shared" si="5"/>
        <v>-5440000</v>
      </c>
      <c r="G154" s="11" t="s">
        <v>762</v>
      </c>
    </row>
    <row r="155" spans="1:11" x14ac:dyDescent="0.25">
      <c r="A155" s="11" t="s">
        <v>766</v>
      </c>
      <c r="B155" s="3">
        <v>3000000</v>
      </c>
      <c r="C155" s="11">
        <v>1</v>
      </c>
      <c r="D155" s="11">
        <f t="shared" si="6"/>
        <v>35</v>
      </c>
      <c r="E155" s="11">
        <f t="shared" si="7"/>
        <v>1</v>
      </c>
      <c r="F155" s="11">
        <f t="shared" si="5"/>
        <v>102000000</v>
      </c>
      <c r="G155" s="11" t="s">
        <v>767</v>
      </c>
    </row>
    <row r="156" spans="1:11" x14ac:dyDescent="0.25">
      <c r="A156" s="11" t="s">
        <v>652</v>
      </c>
      <c r="B156" s="3">
        <v>189103</v>
      </c>
      <c r="C156" s="11">
        <v>0</v>
      </c>
      <c r="D156" s="11">
        <f>D157+C156</f>
        <v>34</v>
      </c>
      <c r="E156" s="11">
        <f t="shared" si="7"/>
        <v>1</v>
      </c>
      <c r="F156" s="11">
        <f t="shared" si="5"/>
        <v>6240399</v>
      </c>
      <c r="G156" s="11" t="s">
        <v>768</v>
      </c>
    </row>
    <row r="157" spans="1:11" x14ac:dyDescent="0.25">
      <c r="A157" s="11" t="s">
        <v>652</v>
      </c>
      <c r="B157" s="3">
        <v>24227700</v>
      </c>
      <c r="C157" s="11">
        <v>8</v>
      </c>
      <c r="D157" s="11">
        <f t="shared" ref="D157:D171" si="8">D158+C157</f>
        <v>34</v>
      </c>
      <c r="E157" s="11">
        <f t="shared" si="7"/>
        <v>1</v>
      </c>
      <c r="F157" s="11">
        <f t="shared" si="5"/>
        <v>799514100</v>
      </c>
      <c r="G157" s="11" t="s">
        <v>769</v>
      </c>
    </row>
    <row r="158" spans="1:11" x14ac:dyDescent="0.25">
      <c r="A158" s="11" t="s">
        <v>789</v>
      </c>
      <c r="B158" s="3">
        <v>24295200</v>
      </c>
      <c r="C158" s="11">
        <v>0</v>
      </c>
      <c r="D158" s="11">
        <f t="shared" si="8"/>
        <v>26</v>
      </c>
      <c r="E158" s="11">
        <f t="shared" si="7"/>
        <v>1</v>
      </c>
      <c r="F158" s="11">
        <f t="shared" si="5"/>
        <v>607380000</v>
      </c>
      <c r="G158" s="11" t="s">
        <v>783</v>
      </c>
    </row>
    <row r="159" spans="1:11" x14ac:dyDescent="0.25">
      <c r="A159" s="11" t="s">
        <v>789</v>
      </c>
      <c r="B159" s="3">
        <v>-201000</v>
      </c>
      <c r="C159" s="11">
        <v>5</v>
      </c>
      <c r="D159" s="11">
        <f t="shared" si="8"/>
        <v>26</v>
      </c>
      <c r="E159" s="11">
        <f t="shared" si="7"/>
        <v>0</v>
      </c>
      <c r="F159" s="11">
        <f t="shared" si="5"/>
        <v>-5226000</v>
      </c>
      <c r="G159" s="11" t="s">
        <v>796</v>
      </c>
    </row>
    <row r="160" spans="1:11" x14ac:dyDescent="0.25">
      <c r="A160" s="11" t="s">
        <v>797</v>
      </c>
      <c r="B160" s="3">
        <v>-200000</v>
      </c>
      <c r="C160" s="11">
        <v>3</v>
      </c>
      <c r="D160" s="11">
        <f t="shared" si="8"/>
        <v>21</v>
      </c>
      <c r="E160" s="11">
        <f t="shared" si="7"/>
        <v>0</v>
      </c>
      <c r="F160" s="11">
        <f t="shared" si="5"/>
        <v>-4200000</v>
      </c>
      <c r="G160" s="11" t="s">
        <v>798</v>
      </c>
    </row>
    <row r="161" spans="1:7" x14ac:dyDescent="0.25">
      <c r="A161" s="11" t="s">
        <v>804</v>
      </c>
      <c r="B161" s="3">
        <v>-200000</v>
      </c>
      <c r="C161" s="11">
        <v>4</v>
      </c>
      <c r="D161" s="11">
        <f t="shared" si="8"/>
        <v>18</v>
      </c>
      <c r="E161" s="11">
        <f t="shared" si="7"/>
        <v>0</v>
      </c>
      <c r="F161" s="11">
        <f t="shared" si="5"/>
        <v>-3600000</v>
      </c>
      <c r="G161" s="11" t="s">
        <v>798</v>
      </c>
    </row>
    <row r="162" spans="1:7" x14ac:dyDescent="0.25">
      <c r="A162" s="11" t="s">
        <v>806</v>
      </c>
      <c r="B162" s="3">
        <v>-200000</v>
      </c>
      <c r="C162" s="11">
        <v>3</v>
      </c>
      <c r="D162" s="11">
        <f t="shared" si="8"/>
        <v>14</v>
      </c>
      <c r="E162" s="11">
        <f t="shared" si="7"/>
        <v>0</v>
      </c>
      <c r="F162" s="11">
        <f t="shared" si="5"/>
        <v>-2800000</v>
      </c>
      <c r="G162" s="11" t="s">
        <v>798</v>
      </c>
    </row>
    <row r="163" spans="1:7" x14ac:dyDescent="0.25">
      <c r="A163" s="11" t="s">
        <v>807</v>
      </c>
      <c r="B163" s="3">
        <v>-200000</v>
      </c>
      <c r="C163" s="11">
        <v>7</v>
      </c>
      <c r="D163" s="11">
        <f t="shared" si="8"/>
        <v>11</v>
      </c>
      <c r="E163" s="11">
        <f t="shared" si="7"/>
        <v>0</v>
      </c>
      <c r="F163" s="11">
        <f t="shared" si="5"/>
        <v>-2200000</v>
      </c>
      <c r="G163" s="11" t="s">
        <v>798</v>
      </c>
    </row>
    <row r="164" spans="1:7" x14ac:dyDescent="0.25">
      <c r="A164" s="11" t="s">
        <v>653</v>
      </c>
      <c r="B164" s="3">
        <v>457674</v>
      </c>
      <c r="C164" s="11">
        <v>3</v>
      </c>
      <c r="D164" s="11">
        <f t="shared" si="8"/>
        <v>4</v>
      </c>
      <c r="E164" s="11">
        <f t="shared" si="7"/>
        <v>1</v>
      </c>
      <c r="F164" s="11">
        <f t="shared" si="5"/>
        <v>1373022</v>
      </c>
      <c r="G164" s="11" t="s">
        <v>811</v>
      </c>
    </row>
    <row r="165" spans="1:7" x14ac:dyDescent="0.25">
      <c r="A165" s="11" t="s">
        <v>816</v>
      </c>
      <c r="B165" s="3">
        <v>2700000</v>
      </c>
      <c r="C165" s="11">
        <v>1</v>
      </c>
      <c r="D165" s="11">
        <f t="shared" si="8"/>
        <v>1</v>
      </c>
      <c r="E165" s="11">
        <f t="shared" si="7"/>
        <v>1</v>
      </c>
      <c r="F165" s="11">
        <f t="shared" si="5"/>
        <v>0</v>
      </c>
      <c r="G165" s="11" t="s">
        <v>817</v>
      </c>
    </row>
    <row r="166" spans="1:7" x14ac:dyDescent="0.25">
      <c r="A166" s="11"/>
      <c r="B166" s="3"/>
      <c r="C166" s="11"/>
      <c r="D166" s="11">
        <f t="shared" si="8"/>
        <v>0</v>
      </c>
      <c r="E166" s="11">
        <f t="shared" si="7"/>
        <v>0</v>
      </c>
      <c r="F166" s="11">
        <f t="shared" si="5"/>
        <v>0</v>
      </c>
      <c r="G166" s="11"/>
    </row>
    <row r="167" spans="1:7" x14ac:dyDescent="0.25">
      <c r="A167" s="11"/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 t="s">
        <v>25</v>
      </c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>
        <v>0</v>
      </c>
      <c r="C170" s="11">
        <v>0</v>
      </c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ref="F171" si="9">B171*(D171-E171)</f>
        <v>0</v>
      </c>
      <c r="G171" s="11"/>
    </row>
    <row r="172" spans="1:7" x14ac:dyDescent="0.25">
      <c r="A172" s="11"/>
      <c r="B172" s="29">
        <f>SUM(B2:B170)</f>
        <v>66403520</v>
      </c>
      <c r="C172" s="11"/>
      <c r="D172" s="11"/>
      <c r="E172" s="11"/>
      <c r="F172" s="29">
        <f>SUM(F2:F170)</f>
        <v>9735936732</v>
      </c>
      <c r="G172" s="11"/>
    </row>
    <row r="173" spans="1:7" x14ac:dyDescent="0.25">
      <c r="A173" s="11"/>
      <c r="B173" s="11" t="s">
        <v>283</v>
      </c>
      <c r="C173" s="11"/>
      <c r="D173" s="11"/>
      <c r="E173" s="11"/>
      <c r="F173" s="11" t="s">
        <v>284</v>
      </c>
      <c r="G173" s="11"/>
    </row>
    <row r="174" spans="1:7" x14ac:dyDescent="0.25">
      <c r="A174" s="11"/>
      <c r="B174" s="11"/>
      <c r="C174" s="11"/>
      <c r="D174" s="11"/>
      <c r="E174" s="11"/>
      <c r="F174" s="11"/>
      <c r="G174" s="11"/>
    </row>
    <row r="175" spans="1:7" x14ac:dyDescent="0.25">
      <c r="A175" s="11"/>
      <c r="B175" s="11"/>
      <c r="C175" s="11"/>
      <c r="D175" s="11"/>
      <c r="E175" s="11"/>
      <c r="F175" s="3">
        <f>F172/D2</f>
        <v>17929901.900552485</v>
      </c>
      <c r="G175" s="11"/>
    </row>
    <row r="176" spans="1:7" x14ac:dyDescent="0.25">
      <c r="A176" s="11"/>
      <c r="B176" s="11"/>
      <c r="C176" s="11"/>
      <c r="D176" s="11"/>
      <c r="E176" s="11"/>
      <c r="F176" s="11" t="s">
        <v>286</v>
      </c>
      <c r="G176" s="11"/>
    </row>
    <row r="181" spans="4:5" x14ac:dyDescent="0.25">
      <c r="D181" t="s">
        <v>25</v>
      </c>
    </row>
    <row r="184" spans="4:5" ht="75" x14ac:dyDescent="0.25">
      <c r="E184" s="22" t="s">
        <v>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G28" sqref="G2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4.710937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764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1" si="0">E2-F2</f>
        <v>0</v>
      </c>
      <c r="H2" s="11" t="s">
        <v>519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523</v>
      </c>
      <c r="M3" s="11" t="s">
        <v>743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551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744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8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8">
        <v>56000000</v>
      </c>
      <c r="G7" s="29">
        <f t="shared" si="0"/>
        <v>4065739.4214000031</v>
      </c>
      <c r="H7" s="11" t="s">
        <v>749</v>
      </c>
      <c r="J7" s="19" t="s">
        <v>301</v>
      </c>
      <c r="K7" s="43">
        <f>'مسکن ایلیا'!B172</f>
        <v>66403520</v>
      </c>
      <c r="M7" s="11" t="s">
        <v>745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8">
        <v>58000000</v>
      </c>
      <c r="G8" s="29">
        <f t="shared" si="0"/>
        <v>3792559.2348780036</v>
      </c>
      <c r="H8" s="11" t="s">
        <v>735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8">
        <v>63664843</v>
      </c>
      <c r="G9" s="29">
        <f t="shared" si="0"/>
        <v>-105672.50512393564</v>
      </c>
      <c r="H9" s="11" t="s">
        <v>765</v>
      </c>
      <c r="J9" s="2" t="s">
        <v>710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66253520</v>
      </c>
      <c r="G10" s="29">
        <f t="shared" si="0"/>
        <v>-887098.41917290539</v>
      </c>
      <c r="H10" s="11" t="s">
        <v>815</v>
      </c>
      <c r="J10" s="2" t="s">
        <v>85</v>
      </c>
      <c r="K10" s="43">
        <v>-7800000</v>
      </c>
      <c r="M10" s="11" t="s">
        <v>747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72">
        <f>K16</f>
        <v>68953520</v>
      </c>
      <c r="G11" s="29">
        <f t="shared" si="0"/>
        <v>-1738341.6347423196</v>
      </c>
      <c r="H11" s="11"/>
      <c r="J11" s="2" t="s">
        <v>459</v>
      </c>
      <c r="K11" s="43">
        <v>3300000</v>
      </c>
      <c r="M11" s="11" t="s">
        <v>748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763</v>
      </c>
      <c r="K12" s="43">
        <v>6000000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2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784</v>
      </c>
      <c r="R15" s="25"/>
    </row>
    <row r="16" spans="1:20" x14ac:dyDescent="0.25">
      <c r="A16" s="62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SUM(K7:K13)</f>
        <v>68953520</v>
      </c>
      <c r="L16" s="25"/>
      <c r="M16" s="11" t="s">
        <v>785</v>
      </c>
      <c r="N16" s="29">
        <f>'مسکن مریم یاران'!B105</f>
        <v>33120953</v>
      </c>
      <c r="P16" s="28"/>
      <c r="Q16" s="25"/>
      <c r="R16" s="25"/>
    </row>
    <row r="17" spans="1:23" x14ac:dyDescent="0.25">
      <c r="A17" s="62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K7+K8+K11</f>
        <v>69753520</v>
      </c>
      <c r="L17" s="25"/>
      <c r="M17" s="11" t="s">
        <v>679</v>
      </c>
      <c r="N17" s="29">
        <f>سارا!D144</f>
        <v>23553314</v>
      </c>
      <c r="P17" s="28"/>
      <c r="Q17" s="25"/>
      <c r="R17" s="25"/>
    </row>
    <row r="18" spans="1:23" x14ac:dyDescent="0.25">
      <c r="A18" s="62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8" t="s">
        <v>746</v>
      </c>
      <c r="K18" s="1">
        <f>K16+N7</f>
        <v>125953520</v>
      </c>
      <c r="M18" s="11" t="s">
        <v>786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3" t="s">
        <v>282</v>
      </c>
      <c r="T18" s="73" t="s">
        <v>8</v>
      </c>
    </row>
    <row r="19" spans="1:23" x14ac:dyDescent="0.25">
      <c r="A19" s="62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793</v>
      </c>
      <c r="N19" s="29">
        <v>5500000</v>
      </c>
      <c r="P19" s="29" t="s">
        <v>752</v>
      </c>
      <c r="Q19" s="29">
        <v>30000000</v>
      </c>
      <c r="R19" s="11">
        <v>16</v>
      </c>
      <c r="S19" s="29">
        <f>Q19*R19</f>
        <v>480000000</v>
      </c>
      <c r="T19" s="11" t="s">
        <v>790</v>
      </c>
    </row>
    <row r="20" spans="1:23" x14ac:dyDescent="0.25">
      <c r="A20" s="62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794</v>
      </c>
      <c r="N20" s="29">
        <v>3300000</v>
      </c>
      <c r="P20" s="29" t="s">
        <v>789</v>
      </c>
      <c r="Q20" s="29">
        <v>6000000</v>
      </c>
      <c r="R20" s="11">
        <v>30</v>
      </c>
      <c r="S20" s="29">
        <f>Q20*R20</f>
        <v>180000000</v>
      </c>
      <c r="T20" s="11" t="s">
        <v>791</v>
      </c>
    </row>
    <row r="21" spans="1:23" x14ac:dyDescent="0.25">
      <c r="A21" s="62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795</v>
      </c>
      <c r="N21" s="29">
        <v>1800000</v>
      </c>
      <c r="P21" s="29"/>
      <c r="Q21" s="29"/>
      <c r="R21" s="11"/>
      <c r="S21" s="29"/>
      <c r="T21" s="11"/>
    </row>
    <row r="22" spans="1:23" x14ac:dyDescent="0.25">
      <c r="A22" s="62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787</v>
      </c>
      <c r="N22" s="29">
        <v>200000</v>
      </c>
      <c r="P22" s="29"/>
      <c r="Q22" s="29"/>
      <c r="R22" s="11"/>
      <c r="S22" s="29"/>
      <c r="T22" s="11"/>
    </row>
    <row r="23" spans="1:23" x14ac:dyDescent="0.25">
      <c r="A23" s="62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 t="s">
        <v>799</v>
      </c>
      <c r="N23" s="29">
        <v>1200000</v>
      </c>
      <c r="P23" s="29"/>
      <c r="Q23" s="29"/>
      <c r="R23" s="11"/>
      <c r="S23" s="29"/>
      <c r="T23" s="11"/>
    </row>
    <row r="24" spans="1:23" x14ac:dyDescent="0.25">
      <c r="A24" s="62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2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133674267</v>
      </c>
      <c r="P25" s="11"/>
      <c r="Q25" s="29"/>
      <c r="R25" s="29"/>
      <c r="S25" s="29">
        <f>SUM(S19:S22)</f>
        <v>660000000</v>
      </c>
      <c r="T25" s="11"/>
    </row>
    <row r="26" spans="1:23" x14ac:dyDescent="0.25">
      <c r="A26" s="62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3" t="s">
        <v>6</v>
      </c>
      <c r="T26" s="29"/>
      <c r="U26" s="28"/>
      <c r="V26" s="25"/>
      <c r="W26" s="25"/>
    </row>
    <row r="27" spans="1:23" x14ac:dyDescent="0.25">
      <c r="A27" s="63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3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751</v>
      </c>
      <c r="V28" s="25"/>
      <c r="W28" s="25"/>
    </row>
    <row r="29" spans="1:23" x14ac:dyDescent="0.25">
      <c r="A29" s="63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788</v>
      </c>
      <c r="V29" s="25"/>
      <c r="W29" s="25"/>
    </row>
    <row r="30" spans="1:23" x14ac:dyDescent="0.25">
      <c r="A30" s="63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3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481</v>
      </c>
      <c r="O31" s="48" t="s">
        <v>479</v>
      </c>
      <c r="P31" s="25"/>
      <c r="V31" s="25"/>
    </row>
    <row r="32" spans="1:23" x14ac:dyDescent="0.25">
      <c r="A32" s="63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56">
        <v>400000</v>
      </c>
      <c r="O32" s="57" t="s">
        <v>480</v>
      </c>
      <c r="V32" s="25"/>
      <c r="W32" s="25"/>
    </row>
    <row r="33" spans="1:22" x14ac:dyDescent="0.25">
      <c r="A33" s="63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500000</v>
      </c>
      <c r="O33" s="48" t="s">
        <v>484</v>
      </c>
    </row>
    <row r="34" spans="1:22" x14ac:dyDescent="0.25">
      <c r="A34" s="63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130000</v>
      </c>
      <c r="O34" s="48" t="s">
        <v>563</v>
      </c>
    </row>
    <row r="35" spans="1:22" x14ac:dyDescent="0.25">
      <c r="A35" s="63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250000</v>
      </c>
      <c r="O35" s="48" t="s">
        <v>485</v>
      </c>
    </row>
    <row r="36" spans="1:22" x14ac:dyDescent="0.25">
      <c r="A36" s="63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140000</v>
      </c>
      <c r="O36" s="48" t="s">
        <v>316</v>
      </c>
      <c r="V36" t="s">
        <v>25</v>
      </c>
    </row>
    <row r="37" spans="1:22" x14ac:dyDescent="0.25">
      <c r="A37" s="63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f>SUM(N32:N36)</f>
        <v>1420000</v>
      </c>
      <c r="O37" s="48" t="s">
        <v>6</v>
      </c>
    </row>
    <row r="38" spans="1:22" x14ac:dyDescent="0.25">
      <c r="A38" s="63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</row>
    <row r="39" spans="1:22" x14ac:dyDescent="0.25">
      <c r="A39" s="64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</row>
    <row r="40" spans="1:22" x14ac:dyDescent="0.25">
      <c r="A40" s="64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</row>
    <row r="41" spans="1:22" x14ac:dyDescent="0.25">
      <c r="A41" s="64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</row>
    <row r="42" spans="1:22" x14ac:dyDescent="0.25">
      <c r="A42" s="64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4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4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4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4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4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6">
        <v>99</v>
      </c>
      <c r="B48" s="66">
        <v>46</v>
      </c>
      <c r="C48" s="67">
        <f t="shared" si="5"/>
        <v>4694432.2416918864</v>
      </c>
      <c r="D48" s="67">
        <f t="shared" si="6"/>
        <v>3912026.8680765736</v>
      </c>
      <c r="E48" s="67">
        <f t="shared" si="4"/>
        <v>174611408.78440517</v>
      </c>
      <c r="F48" s="3"/>
      <c r="G48" s="11"/>
      <c r="H48" s="11" t="s">
        <v>616</v>
      </c>
    </row>
    <row r="49" spans="1:8" x14ac:dyDescent="0.25">
      <c r="A49" s="64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4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5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5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5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5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5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5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5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5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5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5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5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5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7" workbookViewId="0">
      <selection activeCell="R15" sqref="R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0" t="s">
        <v>232</v>
      </c>
      <c r="P12" s="70" t="s">
        <v>234</v>
      </c>
      <c r="Q12" s="70" t="s">
        <v>233</v>
      </c>
      <c r="R12" s="70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1">
        <v>6</v>
      </c>
      <c r="P13" s="71">
        <v>36</v>
      </c>
      <c r="Q13" s="70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1">
        <v>9</v>
      </c>
      <c r="P14" s="71">
        <v>37</v>
      </c>
      <c r="Q14" s="70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1">
        <v>12</v>
      </c>
      <c r="P15" s="71">
        <v>38</v>
      </c>
      <c r="Q15" s="70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1">
        <v>18</v>
      </c>
      <c r="P16" s="71">
        <v>41</v>
      </c>
      <c r="Q16" s="70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1">
        <v>24</v>
      </c>
      <c r="P17" s="71">
        <v>44</v>
      </c>
      <c r="Q17" s="70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1">
        <v>30</v>
      </c>
      <c r="P18" s="71">
        <v>47</v>
      </c>
      <c r="Q18" s="70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1">
        <v>36</v>
      </c>
      <c r="P19" s="71">
        <v>50</v>
      </c>
      <c r="Q19" s="70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 t="shared" ref="G29:G40" si="6">$I$44-I29</f>
        <v>61000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si="6"/>
        <v>26000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1500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41000</v>
      </c>
      <c r="H32" s="61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1500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1500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1500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7000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8000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1500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>
        <f t="shared" si="6"/>
        <v>36000</v>
      </c>
      <c r="H39" s="11" t="s">
        <v>777</v>
      </c>
      <c r="I39" s="11">
        <v>190000</v>
      </c>
      <c r="J39" s="11" t="s">
        <v>776</v>
      </c>
    </row>
    <row r="40" spans="6:23" x14ac:dyDescent="0.25">
      <c r="G40" s="11">
        <f t="shared" si="6"/>
        <v>1000</v>
      </c>
      <c r="H40" s="11" t="s">
        <v>775</v>
      </c>
      <c r="I40" s="11">
        <v>225000</v>
      </c>
      <c r="J40" s="11" t="s">
        <v>774</v>
      </c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>
        <f t="shared" ref="G41:G43" si="7">$I$44-I41</f>
        <v>226000</v>
      </c>
      <c r="H41" s="11"/>
      <c r="I41" s="11">
        <v>0</v>
      </c>
      <c r="J41" s="11"/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 t="shared" si="7"/>
        <v>226000</v>
      </c>
      <c r="H42" s="11" t="s">
        <v>25</v>
      </c>
      <c r="I42" s="11">
        <v>0</v>
      </c>
      <c r="J42" s="11" t="s">
        <v>25</v>
      </c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>
        <f t="shared" si="7"/>
        <v>226000</v>
      </c>
      <c r="H43" s="11"/>
      <c r="I43" s="11">
        <v>0</v>
      </c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>
        <v>226000</v>
      </c>
      <c r="J44" s="11" t="s">
        <v>578</v>
      </c>
    </row>
    <row r="45" spans="6:23" x14ac:dyDescent="0.25">
      <c r="G45" s="11"/>
      <c r="H45" s="11"/>
      <c r="I45" s="11"/>
      <c r="J45" s="11"/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/>
      <c r="J47" s="11"/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9" t="s">
        <v>650</v>
      </c>
      <c r="P52" t="s">
        <v>646</v>
      </c>
      <c r="Q52" s="18">
        <v>5500000</v>
      </c>
      <c r="R52">
        <v>107</v>
      </c>
      <c r="S52" s="18">
        <f t="shared" ref="S52:S58" si="8">Q52*R52</f>
        <v>588500000</v>
      </c>
      <c r="U52" s="7">
        <f>U51-S63</f>
        <v>733778000</v>
      </c>
    </row>
    <row r="53" spans="15:21" x14ac:dyDescent="0.25">
      <c r="O53" s="69" t="s">
        <v>651</v>
      </c>
      <c r="P53" t="s">
        <v>647</v>
      </c>
      <c r="Q53" s="18">
        <v>5500000</v>
      </c>
      <c r="R53">
        <v>76</v>
      </c>
      <c r="S53" s="18">
        <f t="shared" si="8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8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8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8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8"/>
        <v>1416000000</v>
      </c>
    </row>
    <row r="58" spans="15:21" x14ac:dyDescent="0.25">
      <c r="Q58" s="18"/>
      <c r="S58" s="18">
        <f t="shared" si="8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9">O74*P74</f>
        <v>750</v>
      </c>
    </row>
    <row r="75" spans="15:17" x14ac:dyDescent="0.25">
      <c r="O75">
        <v>45</v>
      </c>
      <c r="P75">
        <v>5.5</v>
      </c>
      <c r="Q75">
        <f t="shared" si="9"/>
        <v>247.5</v>
      </c>
    </row>
    <row r="76" spans="15:17" x14ac:dyDescent="0.25">
      <c r="O76">
        <v>15</v>
      </c>
      <c r="P76">
        <v>10</v>
      </c>
      <c r="Q76">
        <f t="shared" si="9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آذر 96</vt:lpstr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2017-11-25T11:46:57Z</dcterms:modified>
</cp:coreProperties>
</file>