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L14" i="18"/>
  <c r="M14" i="18" s="1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<sst xmlns="http://schemas.openxmlformats.org/spreadsheetml/2006/main" count="1510" uniqueCount="633">
  <si>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</si>
  <si>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</si>
  <si>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</si>
  <si>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</si>
  <si>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</si>
  <si>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</si>
  <si>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</si>
  <si>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</si>
  <si>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</si>
  <si>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</si>
  <si>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</si>
  <si>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</si>
  <si>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</si>
  <si>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</si>
  <si>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</si>
  <si>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</si>
  <si>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</si>
  <si>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</si>
  <si>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</si>
  <si>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</si>
  <si>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</si>
  <si>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</si>
  <si>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</si>
  <si>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</si>
  <si>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</si>
  <si>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</si>
  <si>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</si>
  <si>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</si>
  <si>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</si>
  <si>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</si>
  <si>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</si>
  <si>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</si>
  <si>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</si>
  <si>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</si>
  <si>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</si>
  <si>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</si>
  <si>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</si>
  <si>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</si>
  <si>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</si>
  <si>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</si>
  <si>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</si>
  <si>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</si>
  <si>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</si>
  <si>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</si>
  <si>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</si>
  <si>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</si>
  <si>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</si>
  <si>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</si>
  <si>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</si>
  <si>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</si>
  <si>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</si>
  <si>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</si>
  <si>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</si>
  <si>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</si>
  <si>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</si>
  <si>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</si>
  <si>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</si>
  <si>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</si>
  <si>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</si>
  <si>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</si>
  <si>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</si>
  <si>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</si>
  <si>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</si>
  <si>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</si>
  <si>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</si>
  <si>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</si>
  <si>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</si>
  <si>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</si>
  <si>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</si>
  <si>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</si>
  <si>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</si>
  <si>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</si>
  <si>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</si>
  <si>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</si>
  <si>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</si>
  <si>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</si>
  <si>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</si>
  <si>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</si>
  <si>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</si>
  <si>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</si>
  <si>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</si>
  <si>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</si>
  <si>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</si>
  <si>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</si>
  <si>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</si>
  <si>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</si>
  <si>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</si>
  <si>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</si>
  <si>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</si>
  <si>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</si>
  <si>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</si>
  <si>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</si>
  <si>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</si>
  <si>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</si>
  <si>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</si>
  <si>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</si>
  <si>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</si>
  <si>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</si>
  <si>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</si>
  <si>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</si>
  <si>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</si>
  <si>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</si>
  <si>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</si>
  <si>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</si>
  <si>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</si>
  <si>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</si>
  <si>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</si>
  <si>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</si>
  <si>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</si>
  <si>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</si>
  <si>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</si>
  <si>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</si>
  <si>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</si>
  <si>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</si>
  <si>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</si>
  <si>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</si>
  <si>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</si>
  <si>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</si>
  <si>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</si>
  <si>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</si>
  <si>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</si>
  <si>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</si>
  <si>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</si>
  <si>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</si>
  <si>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</si>
  <si>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</si>
  <si>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</si>
  <si>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</si>
  <si>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</si>
  <si>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</si>
  <si>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</si>
  <si>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</si>
  <si>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</si>
  <si>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</si>
  <si>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</si>
  <si>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</si>
  <si>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</si>
  <si>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</si>
  <si>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</si>
  <si>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</si>
  <si>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</si>
  <si>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</si>
  <si>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</si>
  <si>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</si>
  <si>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</si>
  <si>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</si>
  <si>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</si>
  <si>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</si>
  <si>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</si>
  <si>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</si>
  <si>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</si>
  <si>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</si>
  <si>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</si>
  <si>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</si>
  <si>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</si>
  <si>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</si>
  <si>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</si>
  <si>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</si>
  <si>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</si>
  <si>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</si>
  <si>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</si>
  <si>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</si>
  <si>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</si>
  <si>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</si>
  <si>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</si>
  <si>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</si>
  <si>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</si>
  <si>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</si>
  <si>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</si>
  <si>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</si>
  <si>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</si>
  <si>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</si>
  <si>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</si>
  <si>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</si>
  <si>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</si>
  <si>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</si>
  <si>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</si>
  <si>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</si>
  <si>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</si>
  <si>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</si>
  <si>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</si>
  <si>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</si>
  <si>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</si>
  <si>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</si>
  <si>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</si>
  <si>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</si>
  <si>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</si>
  <si>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</si>
  <si>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</si>
  <si>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</si>
  <si>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</si>
  <si>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</si>
  <si>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</si>
  <si>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</si>
  <si>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</si>
  <si>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</si>
  <si>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</si>
  <si>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</si>
  <si>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</si>
  <si>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</si>
  <si>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</si>
  <si>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</si>
  <si>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</si>
  <si>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</si>
  <si>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</si>
  <si>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</si>
  <si>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</si>
  <si>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</si>
  <si>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</si>
  <si>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</si>
  <si>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</si>
  <si>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</si>
  <si>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</si>
  <si>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</si>
  <si>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</si>
  <si>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</si>
  <si>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</si>
  <si>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</si>
  <si>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</si>
  <si>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</si>
  <si>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</si>
  <si>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</si>
  <si>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</si>
  <si>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</si>
  <si>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</si>
  <si>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</si>
  <si>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</si>
  <si>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</si>
  <si>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</si>
  <si>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</si>
  <si>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</si>
  <si>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</si>
  <si>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</si>
  <si>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</si>
  <si>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</si>
  <si>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</si>
  <si>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</si>
  <si>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</si>
  <si>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</si>
  <si>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</si>
  <si>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</si>
  <si>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</si>
  <si>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</si>
  <si>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</si>
  <si>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</si>
  <si>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</si>
  <si>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</si>
  <si>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</si>
  <si>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</si>
  <si>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</si>
  <si>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</si>
  <si>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</si>
  <si>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</si>
  <si>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</si>
  <si>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</si>
  <si>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</si>
  <si>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</si>
  <si>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</si>
  <si>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</si>
  <si>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</si>
  <si>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</si>
  <si>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</si>
  <si>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</si>
  <si>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</si>
  <si>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</si>
  <si>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</si>
  <si>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</si>
  <si>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</si>
  <si>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</si>
  <si>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</si>
  <si>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</si>
  <si>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</si>
  <si>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</si>
  <si>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</si>
  <si>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</si>
  <si>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</si>
  <si>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</si>
  <si>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</si>
  <si>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</si>
  <si>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</si>
  <si>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</si>
  <si>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</si>
  <si>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</si>
  <si>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</si>
  <si>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</si>
  <si>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</si>
  <si>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</si>
  <si>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</si>
  <si>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</si>
  <si>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</si>
  <si>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</si>
  <si>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</si>
  <si>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</si>
  <si>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</si>
  <si>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</si>
  <si>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</si>
  <si>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</si>
  <si>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</si>
  <si>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</si>
  <si>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</si>
  <si>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</si>
  <si>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</si>
  <si>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طلب علی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</si>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</sst>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615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612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616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625</v>
      </c>
      <c r="B4" s="18">
        <v>2000000</v>
      </c>
      <c r="C4" s="18">
        <v>0</v>
      </c>
      <c r="D4" s="3">
        <f t="shared" si="0"/>
        <v>2000000</v>
      </c>
      <c r="E4" s="20" t="s">
        <v>626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624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627</v>
      </c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8236102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421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422</v>
      </c>
      <c r="B6" s="18">
        <v>3000000</v>
      </c>
      <c r="C6" s="18">
        <v>3000000</v>
      </c>
      <c r="D6" s="3">
        <f t="shared" si="0"/>
        <v>0</v>
      </c>
      <c r="E6" s="19" t="s">
        <v>420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351</v>
      </c>
      <c r="B7" s="18">
        <v>1120000</v>
      </c>
      <c r="C7" s="18">
        <v>1120000</v>
      </c>
      <c r="D7" s="3">
        <f t="shared" si="0"/>
        <v>0</v>
      </c>
      <c r="E7" s="19" t="s">
        <v>420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-3000000</v>
      </c>
      <c r="C8" s="18">
        <v>0</v>
      </c>
      <c r="D8" s="3">
        <f t="shared" si="0"/>
        <v>-3000000</v>
      </c>
      <c r="E8" s="19" t="s">
        <v>352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413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307</v>
      </c>
    </row>
    <row r="37" spans="4:5" x14ac:dyDescent="0.25">
      <c r="D37" s="7">
        <v>242000</v>
      </c>
      <c r="E37" t="s">
        <v>329</v>
      </c>
    </row>
    <row r="38" spans="4:5" x14ac:dyDescent="0.25">
      <c r="D38" s="7">
        <v>-40000</v>
      </c>
      <c r="E38" t="s">
        <v>337</v>
      </c>
    </row>
    <row r="39" spans="4:5" x14ac:dyDescent="0.25">
      <c r="D39" s="7">
        <v>200000</v>
      </c>
      <c r="E39" t="s">
        <v>347</v>
      </c>
    </row>
    <row r="40" spans="4:5" x14ac:dyDescent="0.25">
      <c r="D40" s="7">
        <v>73500</v>
      </c>
      <c r="E40" t="s">
        <v>348</v>
      </c>
    </row>
    <row r="41" spans="4:5" x14ac:dyDescent="0.25">
      <c r="D41" s="7">
        <v>-67000</v>
      </c>
      <c r="E41" t="s">
        <v>349</v>
      </c>
    </row>
    <row r="42" spans="4:5" x14ac:dyDescent="0.25">
      <c r="D42" s="7">
        <v>9000000</v>
      </c>
      <c r="E42" t="s">
        <v>350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411</v>
      </c>
      <c r="B3" s="18">
        <v>90494</v>
      </c>
      <c r="C3" s="18">
        <v>75115</v>
      </c>
      <c r="D3" s="3">
        <f t="shared" ref="D3:D22" si="0">B3-C3</f>
        <v>15379</v>
      </c>
      <c r="E3" s="25" t="s">
        <v>408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417</v>
      </c>
      <c r="B4" s="18">
        <v>-1700700</v>
      </c>
      <c r="C4" s="18">
        <v>0</v>
      </c>
      <c r="D4" s="3">
        <f t="shared" si="0"/>
        <v>-1700700</v>
      </c>
      <c r="E4" s="20" t="s">
        <v>423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435</v>
      </c>
      <c r="B5" s="18">
        <v>-1000500</v>
      </c>
      <c r="C5" s="18">
        <v>0</v>
      </c>
      <c r="D5" s="3">
        <f t="shared" si="0"/>
        <v>-1000500</v>
      </c>
      <c r="E5" s="20" t="s">
        <v>436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447</v>
      </c>
      <c r="B6" s="18">
        <v>20000000</v>
      </c>
      <c r="C6" s="18">
        <v>0</v>
      </c>
      <c r="D6" s="3">
        <f t="shared" si="0"/>
        <v>20000000</v>
      </c>
      <c r="E6" s="19" t="s">
        <v>448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414</v>
      </c>
      <c r="G31" s="9" t="s">
        <v>416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415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424</v>
      </c>
    </row>
    <row r="34" spans="4:7" x14ac:dyDescent="0.25">
      <c r="D34" s="45">
        <v>595000</v>
      </c>
      <c r="E34" s="44" t="s">
        <v>425</v>
      </c>
    </row>
    <row r="35" spans="4:7" x14ac:dyDescent="0.25">
      <c r="D35" s="45">
        <v>-1210000</v>
      </c>
      <c r="E35" s="44" t="s">
        <v>426</v>
      </c>
    </row>
    <row r="36" spans="4:7" x14ac:dyDescent="0.25">
      <c r="D36" s="45">
        <v>-22000000</v>
      </c>
      <c r="E36" s="43" t="s">
        <v>427</v>
      </c>
    </row>
    <row r="37" spans="4:7" x14ac:dyDescent="0.25">
      <c r="D37" s="45">
        <v>3000000</v>
      </c>
      <c r="E37" s="44" t="s">
        <v>428</v>
      </c>
    </row>
    <row r="38" spans="4:7" x14ac:dyDescent="0.25">
      <c r="D38" s="7">
        <v>3000000</v>
      </c>
      <c r="E38" s="44" t="s">
        <v>431</v>
      </c>
      <c r="G38">
        <f>G25*11/36500</f>
        <v>198245.23852054795</v>
      </c>
    </row>
    <row r="39" spans="4:7" x14ac:dyDescent="0.25">
      <c r="D39" s="7">
        <v>-6000000</v>
      </c>
      <c r="E39" s="44" t="s">
        <v>441</v>
      </c>
    </row>
    <row r="40" spans="4:7" x14ac:dyDescent="0.25">
      <c r="D40" s="7">
        <v>6000000</v>
      </c>
      <c r="E40" s="44" t="s">
        <v>445</v>
      </c>
    </row>
    <row r="41" spans="4:7" x14ac:dyDescent="0.25">
      <c r="D41" s="7">
        <v>120000</v>
      </c>
      <c r="E41" s="44" t="s">
        <v>446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453</v>
      </c>
    </row>
    <row r="44" spans="4:7" x14ac:dyDescent="0.25">
      <c r="D44" s="7">
        <v>50000</v>
      </c>
      <c r="E44" s="44" t="s">
        <v>471</v>
      </c>
    </row>
    <row r="45" spans="4:7" x14ac:dyDescent="0.25">
      <c r="D45" s="7">
        <v>-102000</v>
      </c>
      <c r="E45" s="44" t="s">
        <v>477</v>
      </c>
    </row>
    <row r="46" spans="4:7" x14ac:dyDescent="0.25">
      <c r="D46" s="7">
        <v>660000</v>
      </c>
      <c r="E46" s="44" t="s">
        <v>478</v>
      </c>
    </row>
    <row r="47" spans="4:7" x14ac:dyDescent="0.25">
      <c r="D47" s="7">
        <v>1000000</v>
      </c>
      <c r="E47" s="44" t="s">
        <v>481</v>
      </c>
    </row>
    <row r="48" spans="4:7" x14ac:dyDescent="0.25">
      <c r="D48" s="7">
        <v>-509000</v>
      </c>
      <c r="E48" s="44" t="s">
        <v>482</v>
      </c>
    </row>
    <row r="49" spans="4:5" x14ac:dyDescent="0.25">
      <c r="D49" s="7">
        <v>-168500</v>
      </c>
      <c r="E49" s="44" t="s">
        <v>483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504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421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422</v>
      </c>
      <c r="B104" s="18">
        <v>3000000</v>
      </c>
      <c r="C104" s="18">
        <v>3000000</v>
      </c>
      <c r="D104" s="3">
        <f t="shared" si="12"/>
        <v>0</v>
      </c>
      <c r="E104" s="19" t="s">
        <v>420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351</v>
      </c>
      <c r="B105" s="18">
        <v>1120000</v>
      </c>
      <c r="C105" s="18">
        <v>1120000</v>
      </c>
      <c r="D105" s="3">
        <f t="shared" si="12"/>
        <v>0</v>
      </c>
      <c r="E105" s="19" t="s">
        <v>420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351</v>
      </c>
      <c r="B106" s="18">
        <v>-3000000</v>
      </c>
      <c r="C106" s="18">
        <v>0</v>
      </c>
      <c r="D106" s="3">
        <f t="shared" si="12"/>
        <v>-3000000</v>
      </c>
      <c r="E106" s="19" t="s">
        <v>352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411</v>
      </c>
      <c r="B107" s="18">
        <v>90494</v>
      </c>
      <c r="C107" s="18">
        <v>75115</v>
      </c>
      <c r="D107" s="3">
        <f t="shared" si="12"/>
        <v>15379</v>
      </c>
      <c r="E107" s="25" t="s">
        <v>408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417</v>
      </c>
      <c r="B108" s="18">
        <v>-1700700</v>
      </c>
      <c r="C108" s="18">
        <v>0</v>
      </c>
      <c r="D108" s="3">
        <f t="shared" si="12"/>
        <v>-1700700</v>
      </c>
      <c r="E108" s="20" t="s">
        <v>423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435</v>
      </c>
      <c r="B109" s="18">
        <v>-1000500</v>
      </c>
      <c r="C109" s="18">
        <v>0</v>
      </c>
      <c r="D109" s="3">
        <f t="shared" si="12"/>
        <v>-1000500</v>
      </c>
      <c r="E109" s="20" t="s">
        <v>436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447</v>
      </c>
      <c r="B110" s="18">
        <v>20000000</v>
      </c>
      <c r="C110" s="18">
        <v>0</v>
      </c>
      <c r="D110" s="3">
        <f t="shared" si="12"/>
        <v>20000000</v>
      </c>
      <c r="E110" s="19" t="s">
        <v>448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511</v>
      </c>
      <c r="B111" s="42">
        <v>174678</v>
      </c>
      <c r="C111" s="42">
        <v>87363</v>
      </c>
      <c r="D111" s="38">
        <f t="shared" si="12"/>
        <v>87315</v>
      </c>
      <c r="E111" s="25" t="s">
        <v>487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516</v>
      </c>
      <c r="B112" s="18">
        <v>-28400000</v>
      </c>
      <c r="C112" s="18">
        <v>0</v>
      </c>
      <c r="D112" s="3">
        <f t="shared" si="12"/>
        <v>-28400000</v>
      </c>
      <c r="E112" s="20" t="s">
        <v>517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530</v>
      </c>
      <c r="B113" s="42">
        <v>163040</v>
      </c>
      <c r="C113" s="42">
        <v>122511</v>
      </c>
      <c r="D113" s="38">
        <f t="shared" si="12"/>
        <v>40529</v>
      </c>
      <c r="E113" s="5" t="s">
        <v>531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530</v>
      </c>
      <c r="B114" s="18">
        <v>-5700</v>
      </c>
      <c r="C114" s="18">
        <v>-2500</v>
      </c>
      <c r="D114" s="3">
        <f t="shared" si="12"/>
        <v>-3200</v>
      </c>
      <c r="E114" s="19" t="s">
        <v>533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550</v>
      </c>
      <c r="B115" s="18">
        <v>0</v>
      </c>
      <c r="C115" s="18">
        <v>500000</v>
      </c>
      <c r="D115" s="3">
        <f t="shared" si="12"/>
        <v>-500000</v>
      </c>
      <c r="E115" s="19" t="s">
        <v>551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556</v>
      </c>
      <c r="B116" s="18">
        <v>-160000</v>
      </c>
      <c r="C116" s="18">
        <v>0</v>
      </c>
      <c r="D116" s="18">
        <f t="shared" si="12"/>
        <v>-160000</v>
      </c>
      <c r="E116" s="11" t="s">
        <v>557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574</v>
      </c>
      <c r="B117" s="42">
        <v>1480</v>
      </c>
      <c r="C117" s="42">
        <v>106941</v>
      </c>
      <c r="D117" s="42">
        <f t="shared" si="12"/>
        <v>-105461</v>
      </c>
      <c r="E117" s="25" t="s">
        <v>575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606</v>
      </c>
      <c r="B118" s="18">
        <v>39399500</v>
      </c>
      <c r="C118" s="18">
        <v>0</v>
      </c>
      <c r="D118" s="18">
        <f t="shared" si="12"/>
        <v>39399500</v>
      </c>
      <c r="E118" s="11" t="s">
        <v>608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612</v>
      </c>
      <c r="B119" s="42">
        <v>95521</v>
      </c>
      <c r="C119" s="42">
        <v>110054</v>
      </c>
      <c r="D119" s="42">
        <f t="shared" si="12"/>
        <v>-14533</v>
      </c>
      <c r="E119" s="25" t="s">
        <v>617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625</v>
      </c>
      <c r="B120" s="18">
        <v>2000000</v>
      </c>
      <c r="C120" s="18">
        <v>0</v>
      </c>
      <c r="D120" s="18">
        <f t="shared" si="12"/>
        <v>2000000</v>
      </c>
      <c r="E120" s="11" t="s">
        <v>626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509</v>
      </c>
      <c r="D130" s="11" t="s">
        <v>510</v>
      </c>
      <c r="E130" s="11"/>
      <c r="F130" s="11"/>
      <c r="G130" s="11"/>
      <c r="H130" s="11"/>
      <c r="I130" s="11" t="s">
        <v>506</v>
      </c>
      <c r="J130" s="11" t="s">
        <v>507</v>
      </c>
      <c r="K130" s="11" t="s">
        <v>508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512</v>
      </c>
      <c r="J133" s="11" t="s">
        <v>513</v>
      </c>
      <c r="K133" s="11" t="s">
        <v>514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487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516</v>
      </c>
      <c r="B4" s="18">
        <v>-28400000</v>
      </c>
      <c r="C4" s="18">
        <v>0</v>
      </c>
      <c r="D4" s="3">
        <f t="shared" si="0"/>
        <v>-28400000</v>
      </c>
      <c r="E4" s="20" t="s">
        <v>517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435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447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351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502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524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530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530</v>
      </c>
      <c r="B4" s="18">
        <v>-5700</v>
      </c>
      <c r="C4" s="18">
        <v>-2500</v>
      </c>
      <c r="D4" s="3">
        <f t="shared" si="0"/>
        <v>-3200</v>
      </c>
      <c r="E4" s="19" t="s">
        <v>533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550</v>
      </c>
      <c r="B5" s="18">
        <v>0</v>
      </c>
      <c r="C5" s="18">
        <v>500000</v>
      </c>
      <c r="D5" s="3">
        <f t="shared" si="0"/>
        <v>-500000</v>
      </c>
      <c r="E5" s="20" t="s">
        <v>551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556</v>
      </c>
      <c r="B6" s="18">
        <v>-160000</v>
      </c>
      <c r="C6" s="18">
        <v>0</v>
      </c>
      <c r="D6" s="3">
        <f t="shared" si="0"/>
        <v>-160000</v>
      </c>
      <c r="E6" s="20" t="s">
        <v>557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447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351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552</v>
      </c>
      <c r="G32" s="9" t="s">
        <v>416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553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554</v>
      </c>
    </row>
    <row r="35" spans="2:17" x14ac:dyDescent="0.25">
      <c r="D35" s="45">
        <v>5000</v>
      </c>
      <c r="E35" s="44" t="s">
        <v>553</v>
      </c>
    </row>
    <row r="36" spans="2:17" x14ac:dyDescent="0.25">
      <c r="D36" s="45">
        <v>-800000</v>
      </c>
      <c r="E36" s="44" t="s">
        <v>555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559</v>
      </c>
    </row>
    <row r="39" spans="2:17" x14ac:dyDescent="0.25">
      <c r="D39" s="7">
        <v>200000</v>
      </c>
      <c r="E39" s="44" t="s">
        <v>560</v>
      </c>
    </row>
    <row r="40" spans="2:17" x14ac:dyDescent="0.25">
      <c r="D40" s="7">
        <v>255000</v>
      </c>
      <c r="E40" s="44" t="s">
        <v>565</v>
      </c>
    </row>
    <row r="41" spans="2:17" x14ac:dyDescent="0.25">
      <c r="D41" s="7">
        <v>-200000</v>
      </c>
      <c r="E41" s="44" t="s">
        <v>566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567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574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577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605</v>
      </c>
      <c r="B4" s="18">
        <v>39399500</v>
      </c>
      <c r="C4" s="18">
        <v>0</v>
      </c>
      <c r="D4" s="3">
        <f t="shared" si="0"/>
        <v>39399500</v>
      </c>
      <c r="E4" s="20" t="s">
        <v>608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578</v>
      </c>
      <c r="G31" s="9" t="s">
        <v>416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579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580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581</v>
      </c>
    </row>
    <row r="35" spans="4:17" x14ac:dyDescent="0.25">
      <c r="D35" s="45">
        <v>200000</v>
      </c>
      <c r="E35" s="44" t="s">
        <v>587</v>
      </c>
    </row>
    <row r="36" spans="4:17" x14ac:dyDescent="0.25">
      <c r="D36" s="45">
        <v>1000000</v>
      </c>
      <c r="E36" s="44" t="s">
        <v>604</v>
      </c>
    </row>
    <row r="37" spans="4:17" x14ac:dyDescent="0.25">
      <c r="D37" s="7">
        <v>600000</v>
      </c>
      <c r="E37" s="44" t="s">
        <v>609</v>
      </c>
    </row>
    <row r="38" spans="4:17" x14ac:dyDescent="0.25">
      <c r="D38" s="7">
        <v>-40000</v>
      </c>
      <c r="E38" s="44" t="s">
        <v>614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3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218</v>
      </c>
      <c r="F2" s="11">
        <f>IF(B2&gt;0,1,0)</f>
        <v>1</v>
      </c>
      <c r="G2" s="11">
        <f>B2*(E2-F2)</f>
        <v>10850000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214</v>
      </c>
      <c r="F3" s="11">
        <f t="shared" ref="F3:F38" si="1">IF(B3&gt;0,1,0)</f>
        <v>1</v>
      </c>
      <c r="G3" s="11">
        <f t="shared" ref="G3:G23" si="2">B3*(E3-F3)</f>
        <v>639000000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213</v>
      </c>
      <c r="F4" s="11">
        <f t="shared" si="1"/>
        <v>1</v>
      </c>
      <c r="G4" s="11">
        <f t="shared" si="2"/>
        <v>636000000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213</v>
      </c>
      <c r="F5" s="11">
        <f t="shared" si="1"/>
        <v>1</v>
      </c>
      <c r="G5" s="11">
        <f t="shared" si="2"/>
        <v>3180000000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212</v>
      </c>
      <c r="F6" s="11">
        <f t="shared" si="1"/>
        <v>1</v>
      </c>
      <c r="G6" s="11">
        <f t="shared" si="2"/>
        <v>633000000</v>
      </c>
      <c r="K6" t="s">
        <v>288</v>
      </c>
      <c r="L6" s="37">
        <v>410023079974</v>
      </c>
      <c r="M6" s="36" t="s">
        <v>334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211</v>
      </c>
      <c r="F7" s="11">
        <f t="shared" si="1"/>
        <v>0</v>
      </c>
      <c r="G7" s="11">
        <f t="shared" si="2"/>
        <v>-633000000</v>
      </c>
      <c r="K7" t="s">
        <v>289</v>
      </c>
      <c r="L7" s="37">
        <v>410023384051</v>
      </c>
      <c r="M7" s="36" t="s">
        <v>333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211</v>
      </c>
      <c r="F8" s="11">
        <f t="shared" si="1"/>
        <v>0</v>
      </c>
      <c r="G8" s="11">
        <f t="shared" si="2"/>
        <v>-42200000</v>
      </c>
      <c r="K8" t="s">
        <v>290</v>
      </c>
      <c r="L8" s="37">
        <v>410023383764</v>
      </c>
      <c r="M8" s="36" t="s">
        <v>332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211</v>
      </c>
      <c r="F9" s="11">
        <f t="shared" si="1"/>
        <v>1</v>
      </c>
      <c r="G9" s="11">
        <f>B9*(E9-F9)</f>
        <v>630000000</v>
      </c>
      <c r="K9" t="s">
        <v>291</v>
      </c>
      <c r="L9" s="37">
        <v>410021971552</v>
      </c>
      <c r="M9" s="36" t="s">
        <v>331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210</v>
      </c>
      <c r="F10" s="11">
        <f t="shared" si="1"/>
        <v>1</v>
      </c>
      <c r="G10" s="11">
        <f t="shared" si="2"/>
        <v>627000000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210</v>
      </c>
      <c r="F11" s="11">
        <f t="shared" si="1"/>
        <v>1</v>
      </c>
      <c r="G11" s="11">
        <f t="shared" si="2"/>
        <v>5225000000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207</v>
      </c>
      <c r="F12" s="11">
        <f t="shared" si="1"/>
        <v>1</v>
      </c>
      <c r="G12" s="11">
        <f t="shared" si="2"/>
        <v>205655980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207</v>
      </c>
      <c r="F13" s="11">
        <f t="shared" si="1"/>
        <v>1</v>
      </c>
      <c r="G13" s="11">
        <f t="shared" si="2"/>
        <v>618000000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207</v>
      </c>
      <c r="F14" s="11">
        <f t="shared" si="1"/>
        <v>1</v>
      </c>
      <c r="G14" s="11">
        <f t="shared" si="2"/>
        <v>245365776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195</v>
      </c>
      <c r="F15" s="11">
        <f t="shared" si="1"/>
        <v>1</v>
      </c>
      <c r="G15" s="11">
        <f t="shared" si="2"/>
        <v>388000000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183</v>
      </c>
      <c r="F16" s="11">
        <f t="shared" si="1"/>
        <v>1</v>
      </c>
      <c r="G16" s="11">
        <f t="shared" si="2"/>
        <v>546000000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182</v>
      </c>
      <c r="F17" s="11">
        <f t="shared" si="1"/>
        <v>1</v>
      </c>
      <c r="G17" s="11">
        <f t="shared" si="2"/>
        <v>543000000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181</v>
      </c>
      <c r="F18" s="11">
        <f t="shared" si="1"/>
        <v>1</v>
      </c>
      <c r="G18" s="11">
        <f t="shared" si="2"/>
        <v>342000000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166</v>
      </c>
      <c r="F19" s="11">
        <f t="shared" si="1"/>
        <v>1</v>
      </c>
      <c r="G19" s="11">
        <f t="shared" si="2"/>
        <v>132744645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165</v>
      </c>
      <c r="F20" s="11">
        <f t="shared" si="1"/>
        <v>1</v>
      </c>
      <c r="G20" s="11">
        <f t="shared" si="2"/>
        <v>492000000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159</v>
      </c>
      <c r="F21" s="11">
        <f t="shared" si="1"/>
        <v>1</v>
      </c>
      <c r="G21" s="11">
        <f t="shared" si="2"/>
        <v>79000000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351</v>
      </c>
      <c r="B22" s="41">
        <v>-3000000</v>
      </c>
      <c r="C22" s="11" t="s">
        <v>352</v>
      </c>
      <c r="D22" s="11">
        <v>8</v>
      </c>
      <c r="E22" s="11">
        <f t="shared" si="0"/>
        <v>145</v>
      </c>
      <c r="F22" s="11">
        <f t="shared" si="1"/>
        <v>0</v>
      </c>
      <c r="G22" s="11">
        <f t="shared" si="2"/>
        <v>-435000000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411</v>
      </c>
      <c r="B23" s="41">
        <v>3000000</v>
      </c>
      <c r="C23" s="11" t="s">
        <v>412</v>
      </c>
      <c r="D23" s="11">
        <v>0</v>
      </c>
      <c r="E23" s="11">
        <f t="shared" si="0"/>
        <v>137</v>
      </c>
      <c r="F23" s="11">
        <f t="shared" si="1"/>
        <v>1</v>
      </c>
      <c r="G23" s="11">
        <f t="shared" si="2"/>
        <v>408000000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411</v>
      </c>
      <c r="B24" s="41">
        <v>630843</v>
      </c>
      <c r="C24" s="11" t="s">
        <v>408</v>
      </c>
      <c r="D24" s="11">
        <v>2</v>
      </c>
      <c r="E24" s="11">
        <f t="shared" si="0"/>
        <v>137</v>
      </c>
      <c r="F24" s="11">
        <f t="shared" si="1"/>
        <v>1</v>
      </c>
      <c r="G24" s="11">
        <f>B24*(E24-F24)</f>
        <v>85794648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417</v>
      </c>
      <c r="B25" s="41">
        <v>-3200900</v>
      </c>
      <c r="C25" s="11" t="s">
        <v>419</v>
      </c>
      <c r="D25" s="11">
        <v>2</v>
      </c>
      <c r="E25" s="11">
        <f t="shared" si="0"/>
        <v>135</v>
      </c>
      <c r="F25" s="11">
        <f t="shared" si="1"/>
        <v>0</v>
      </c>
      <c r="G25" s="11">
        <f t="shared" ref="G25:G30" si="3">B25*(E25-F25)</f>
        <v>-432121500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429</v>
      </c>
      <c r="B26" s="41">
        <v>-3000900</v>
      </c>
      <c r="C26" s="11" t="s">
        <v>430</v>
      </c>
      <c r="D26" s="11">
        <v>2</v>
      </c>
      <c r="E26" s="11">
        <f t="shared" si="0"/>
        <v>133</v>
      </c>
      <c r="F26" s="11">
        <f t="shared" si="1"/>
        <v>0</v>
      </c>
      <c r="G26" s="11">
        <f t="shared" si="3"/>
        <v>-399119700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435</v>
      </c>
      <c r="B27" s="41">
        <v>1000000</v>
      </c>
      <c r="C27" s="11" t="s">
        <v>437</v>
      </c>
      <c r="D27" s="11">
        <v>0</v>
      </c>
      <c r="E27" s="11">
        <f t="shared" si="0"/>
        <v>131</v>
      </c>
      <c r="F27" s="11">
        <f t="shared" si="1"/>
        <v>1</v>
      </c>
      <c r="G27" s="11">
        <f t="shared" si="3"/>
        <v>130000000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435</v>
      </c>
      <c r="B28" s="41">
        <v>6000000</v>
      </c>
      <c r="C28" s="11" t="s">
        <v>438</v>
      </c>
      <c r="D28" s="11">
        <v>0</v>
      </c>
      <c r="E28" s="11">
        <f t="shared" si="0"/>
        <v>131</v>
      </c>
      <c r="F28" s="11">
        <f t="shared" si="1"/>
        <v>1</v>
      </c>
      <c r="G28" s="11">
        <f t="shared" si="3"/>
        <v>780000000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435</v>
      </c>
      <c r="B29" s="41">
        <v>5800000</v>
      </c>
      <c r="C29" s="11" t="s">
        <v>439</v>
      </c>
      <c r="D29" s="11">
        <v>0</v>
      </c>
      <c r="E29" s="11">
        <f t="shared" si="0"/>
        <v>131</v>
      </c>
      <c r="F29" s="11">
        <f t="shared" si="1"/>
        <v>1</v>
      </c>
      <c r="G29" s="11">
        <f t="shared" si="3"/>
        <v>754000000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435</v>
      </c>
      <c r="B30" s="41">
        <v>-5000</v>
      </c>
      <c r="C30" s="11" t="s">
        <v>440</v>
      </c>
      <c r="D30" s="11">
        <v>1</v>
      </c>
      <c r="E30" s="11">
        <f t="shared" si="0"/>
        <v>131</v>
      </c>
      <c r="F30" s="11">
        <f t="shared" si="1"/>
        <v>0</v>
      </c>
      <c r="G30" s="11">
        <f t="shared" si="3"/>
        <v>-655000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450</v>
      </c>
      <c r="B31" s="41">
        <v>-26000000</v>
      </c>
      <c r="C31" s="11" t="s">
        <v>451</v>
      </c>
      <c r="D31" s="11">
        <v>2</v>
      </c>
      <c r="E31" s="11">
        <f t="shared" si="0"/>
        <v>130</v>
      </c>
      <c r="F31" s="11">
        <f t="shared" si="1"/>
        <v>0</v>
      </c>
      <c r="G31" s="11">
        <f>B31*(E31-F31)</f>
        <v>-3380000000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447</v>
      </c>
      <c r="B32" s="41">
        <v>-26200000</v>
      </c>
      <c r="C32" s="11" t="s">
        <v>449</v>
      </c>
      <c r="D32" s="11">
        <v>19</v>
      </c>
      <c r="E32" s="11">
        <f t="shared" si="0"/>
        <v>128</v>
      </c>
      <c r="F32" s="11">
        <f t="shared" si="1"/>
        <v>0</v>
      </c>
      <c r="G32" s="11">
        <f>B32*(E32-F32)</f>
        <v>-3353600000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485</v>
      </c>
      <c r="B33" s="41">
        <v>327005</v>
      </c>
      <c r="C33" s="11" t="s">
        <v>503</v>
      </c>
      <c r="D33" s="11">
        <v>18</v>
      </c>
      <c r="E33" s="11">
        <f t="shared" si="0"/>
        <v>109</v>
      </c>
      <c r="F33" s="11">
        <f t="shared" si="1"/>
        <v>1</v>
      </c>
      <c r="G33" s="11">
        <f>B33*(E33-F33)</f>
        <v>35316540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516</v>
      </c>
      <c r="B34" s="41">
        <v>28400000</v>
      </c>
      <c r="C34" s="11" t="s">
        <v>576</v>
      </c>
      <c r="D34" s="11">
        <v>0</v>
      </c>
      <c r="E34" s="11">
        <f t="shared" si="0"/>
        <v>91</v>
      </c>
      <c r="F34" s="11">
        <f t="shared" si="1"/>
        <v>1</v>
      </c>
      <c r="G34" s="11">
        <f t="shared" ref="G34:G67" si="4">B34*(E34-F34)</f>
        <v>2556000000</v>
      </c>
      <c r="V34" s="27"/>
      <c r="W34" s="28"/>
      <c r="X34" s="27"/>
    </row>
    <row r="35" spans="1:27" x14ac:dyDescent="0.25">
      <c r="A35" s="12" t="s">
        <v>516</v>
      </c>
      <c r="B35" s="66">
        <v>11000000</v>
      </c>
      <c r="C35" s="12" t="s">
        <v>518</v>
      </c>
      <c r="D35" s="11">
        <v>15</v>
      </c>
      <c r="E35" s="11">
        <f t="shared" si="0"/>
        <v>91</v>
      </c>
      <c r="F35" s="11">
        <f t="shared" si="1"/>
        <v>1</v>
      </c>
      <c r="G35" s="12">
        <f t="shared" si="4"/>
        <v>990000000</v>
      </c>
    </row>
    <row r="36" spans="1:27" x14ac:dyDescent="0.25">
      <c r="A36" s="11" t="s">
        <v>530</v>
      </c>
      <c r="B36" s="41">
        <v>418701</v>
      </c>
      <c r="C36" s="11" t="s">
        <v>531</v>
      </c>
      <c r="D36" s="11">
        <v>0</v>
      </c>
      <c r="E36" s="11">
        <f t="shared" si="0"/>
        <v>76</v>
      </c>
      <c r="F36" s="11">
        <f t="shared" si="1"/>
        <v>1</v>
      </c>
      <c r="G36" s="11">
        <f t="shared" si="4"/>
        <v>31402575</v>
      </c>
    </row>
    <row r="37" spans="1:27" x14ac:dyDescent="0.25">
      <c r="A37" s="11" t="s">
        <v>530</v>
      </c>
      <c r="B37" s="41">
        <v>-900</v>
      </c>
      <c r="C37" s="11" t="s">
        <v>532</v>
      </c>
      <c r="D37" s="11">
        <v>1</v>
      </c>
      <c r="E37" s="11">
        <f t="shared" si="0"/>
        <v>76</v>
      </c>
      <c r="F37" s="11">
        <f t="shared" si="1"/>
        <v>0</v>
      </c>
      <c r="G37" s="11">
        <f t="shared" si="4"/>
        <v>-68400</v>
      </c>
      <c r="J37" s="67"/>
    </row>
    <row r="38" spans="1:27" x14ac:dyDescent="0.25">
      <c r="A38" s="12" t="s">
        <v>536</v>
      </c>
      <c r="B38" s="66">
        <v>2000000</v>
      </c>
      <c r="C38" s="12" t="s">
        <v>537</v>
      </c>
      <c r="D38" s="11">
        <v>0</v>
      </c>
      <c r="E38" s="11">
        <f t="shared" si="0"/>
        <v>75</v>
      </c>
      <c r="F38" s="11">
        <f t="shared" si="1"/>
        <v>1</v>
      </c>
      <c r="G38" s="12">
        <f t="shared" si="4"/>
        <v>148000000</v>
      </c>
      <c r="J38" s="7"/>
      <c r="K38" s="7"/>
    </row>
    <row r="39" spans="1:27" x14ac:dyDescent="0.25">
      <c r="A39" s="11" t="s">
        <v>536</v>
      </c>
      <c r="B39" s="41">
        <v>2000000</v>
      </c>
      <c r="C39" s="11" t="s">
        <v>538</v>
      </c>
      <c r="D39" s="11">
        <v>14</v>
      </c>
      <c r="E39" s="11">
        <f t="shared" si="0"/>
        <v>75</v>
      </c>
      <c r="F39" s="11">
        <f>IF(B39&gt;0,1,0)</f>
        <v>1</v>
      </c>
      <c r="G39" s="11">
        <f t="shared" si="4"/>
        <v>148000000</v>
      </c>
    </row>
    <row r="40" spans="1:27" x14ac:dyDescent="0.25">
      <c r="A40" s="11" t="s">
        <v>543</v>
      </c>
      <c r="B40" s="41">
        <v>-200000</v>
      </c>
      <c r="C40" s="11" t="s">
        <v>544</v>
      </c>
      <c r="D40" s="11">
        <v>0</v>
      </c>
      <c r="E40" s="11">
        <f t="shared" si="0"/>
        <v>61</v>
      </c>
      <c r="F40" s="11">
        <f>IF(B40&gt;0,1,0)</f>
        <v>0</v>
      </c>
      <c r="G40" s="11">
        <f t="shared" si="4"/>
        <v>-12200000</v>
      </c>
    </row>
    <row r="41" spans="1:27" x14ac:dyDescent="0.25">
      <c r="A41" s="11" t="s">
        <v>543</v>
      </c>
      <c r="B41" s="41">
        <v>-620000</v>
      </c>
      <c r="C41" s="11" t="s">
        <v>545</v>
      </c>
      <c r="D41" s="11">
        <v>0</v>
      </c>
      <c r="E41" s="11">
        <f t="shared" si="0"/>
        <v>61</v>
      </c>
      <c r="F41" s="11">
        <f>IF(B41&gt;0,1,0)</f>
        <v>0</v>
      </c>
      <c r="G41" s="11">
        <f t="shared" si="4"/>
        <v>-37820000</v>
      </c>
    </row>
    <row r="42" spans="1:27" x14ac:dyDescent="0.25">
      <c r="A42" s="11" t="s">
        <v>543</v>
      </c>
      <c r="B42" s="41">
        <v>-120000</v>
      </c>
      <c r="C42" s="11" t="s">
        <v>546</v>
      </c>
      <c r="D42" s="11">
        <v>2</v>
      </c>
      <c r="E42" s="11">
        <f t="shared" si="0"/>
        <v>61</v>
      </c>
      <c r="F42" s="11">
        <f t="shared" ref="F42:F67" si="5">IF(B42&gt;0,1,0)</f>
        <v>0</v>
      </c>
      <c r="G42" s="11">
        <f t="shared" si="4"/>
        <v>-7320000</v>
      </c>
      <c r="J42" s="7"/>
    </row>
    <row r="43" spans="1:27" x14ac:dyDescent="0.25">
      <c r="A43" s="11" t="s">
        <v>547</v>
      </c>
      <c r="B43" s="41">
        <v>650000</v>
      </c>
      <c r="C43" s="11" t="s">
        <v>548</v>
      </c>
      <c r="D43" s="11">
        <v>0</v>
      </c>
      <c r="E43" s="11">
        <f t="shared" si="0"/>
        <v>59</v>
      </c>
      <c r="F43" s="11">
        <f t="shared" si="5"/>
        <v>1</v>
      </c>
      <c r="G43" s="11">
        <f t="shared" si="4"/>
        <v>37700000</v>
      </c>
    </row>
    <row r="44" spans="1:27" x14ac:dyDescent="0.25">
      <c r="A44" s="11" t="s">
        <v>547</v>
      </c>
      <c r="B44" s="41">
        <v>-5000</v>
      </c>
      <c r="C44" s="11" t="s">
        <v>26</v>
      </c>
      <c r="D44" s="11">
        <v>0</v>
      </c>
      <c r="E44" s="11">
        <f t="shared" si="0"/>
        <v>59</v>
      </c>
      <c r="F44" s="11">
        <f t="shared" si="5"/>
        <v>0</v>
      </c>
      <c r="G44" s="11">
        <f t="shared" si="4"/>
        <v>-295000</v>
      </c>
    </row>
    <row r="45" spans="1:27" x14ac:dyDescent="0.25">
      <c r="A45" s="11" t="s">
        <v>547</v>
      </c>
      <c r="B45" s="41">
        <v>29000000</v>
      </c>
      <c r="C45" s="11" t="s">
        <v>549</v>
      </c>
      <c r="D45" s="11">
        <v>4</v>
      </c>
      <c r="E45" s="11">
        <f t="shared" si="0"/>
        <v>59</v>
      </c>
      <c r="F45" s="11">
        <f t="shared" si="5"/>
        <v>1</v>
      </c>
      <c r="G45" s="11">
        <f t="shared" si="4"/>
        <v>1682000000</v>
      </c>
    </row>
    <row r="46" spans="1:27" x14ac:dyDescent="0.25">
      <c r="A46" s="11" t="s">
        <v>556</v>
      </c>
      <c r="B46" s="41">
        <v>-200000</v>
      </c>
      <c r="C46" s="11" t="s">
        <v>561</v>
      </c>
      <c r="D46" s="11">
        <v>3</v>
      </c>
      <c r="E46" s="11">
        <f t="shared" si="0"/>
        <v>55</v>
      </c>
      <c r="F46" s="11">
        <f t="shared" si="5"/>
        <v>0</v>
      </c>
      <c r="G46" s="11">
        <f t="shared" si="4"/>
        <v>-11000000</v>
      </c>
    </row>
    <row r="47" spans="1:27" x14ac:dyDescent="0.25">
      <c r="A47" s="11" t="s">
        <v>562</v>
      </c>
      <c r="B47" s="41">
        <v>-200000</v>
      </c>
      <c r="C47" s="11" t="s">
        <v>564</v>
      </c>
      <c r="D47" s="11">
        <v>1</v>
      </c>
      <c r="E47" s="11">
        <f t="shared" si="0"/>
        <v>52</v>
      </c>
      <c r="F47" s="11">
        <f t="shared" si="5"/>
        <v>0</v>
      </c>
      <c r="G47" s="11">
        <f t="shared" si="4"/>
        <v>-10400000</v>
      </c>
    </row>
    <row r="48" spans="1:27" x14ac:dyDescent="0.25">
      <c r="A48" s="11" t="s">
        <v>563</v>
      </c>
      <c r="B48" s="41">
        <v>-200000</v>
      </c>
      <c r="C48" s="11" t="s">
        <v>158</v>
      </c>
      <c r="D48" s="11">
        <v>5</v>
      </c>
      <c r="E48" s="11">
        <f t="shared" si="0"/>
        <v>51</v>
      </c>
      <c r="F48" s="11">
        <f t="shared" si="5"/>
        <v>0</v>
      </c>
      <c r="G48" s="11">
        <f t="shared" si="4"/>
        <v>-10200000</v>
      </c>
    </row>
    <row r="49" spans="1:7" x14ac:dyDescent="0.25">
      <c r="A49" s="11" t="s">
        <v>567</v>
      </c>
      <c r="B49" s="41">
        <v>3000000</v>
      </c>
      <c r="C49" s="11" t="s">
        <v>568</v>
      </c>
      <c r="D49" s="11">
        <v>0</v>
      </c>
      <c r="E49" s="11">
        <f t="shared" si="0"/>
        <v>46</v>
      </c>
      <c r="F49" s="11">
        <f t="shared" si="5"/>
        <v>1</v>
      </c>
      <c r="G49" s="11">
        <f t="shared" si="4"/>
        <v>135000000</v>
      </c>
    </row>
    <row r="50" spans="1:7" x14ac:dyDescent="0.25">
      <c r="A50" s="12" t="s">
        <v>567</v>
      </c>
      <c r="B50" s="66">
        <v>3000000</v>
      </c>
      <c r="C50" s="12" t="s">
        <v>569</v>
      </c>
      <c r="D50" s="11">
        <v>1</v>
      </c>
      <c r="E50" s="11">
        <f t="shared" si="0"/>
        <v>46</v>
      </c>
      <c r="F50" s="11">
        <f t="shared" si="5"/>
        <v>1</v>
      </c>
      <c r="G50" s="12">
        <f t="shared" si="4"/>
        <v>135000000</v>
      </c>
    </row>
    <row r="51" spans="1:7" x14ac:dyDescent="0.25">
      <c r="A51" s="11" t="s">
        <v>572</v>
      </c>
      <c r="B51" s="41">
        <v>765797</v>
      </c>
      <c r="C51" s="11" t="s">
        <v>573</v>
      </c>
      <c r="D51" s="11">
        <v>0</v>
      </c>
      <c r="E51" s="11">
        <f t="shared" si="0"/>
        <v>45</v>
      </c>
      <c r="F51" s="11">
        <f t="shared" si="5"/>
        <v>1</v>
      </c>
      <c r="G51" s="11">
        <f t="shared" si="4"/>
        <v>33695068</v>
      </c>
    </row>
    <row r="52" spans="1:7" x14ac:dyDescent="0.25">
      <c r="A52" s="11" t="s">
        <v>572</v>
      </c>
      <c r="B52" s="41">
        <v>-200000</v>
      </c>
      <c r="C52" s="11" t="s">
        <v>158</v>
      </c>
      <c r="D52" s="11">
        <v>7</v>
      </c>
      <c r="E52" s="11">
        <f t="shared" si="0"/>
        <v>45</v>
      </c>
      <c r="F52" s="11">
        <f t="shared" si="5"/>
        <v>0</v>
      </c>
      <c r="G52" s="11">
        <f t="shared" si="4"/>
        <v>-9000000</v>
      </c>
    </row>
    <row r="53" spans="1:7" x14ac:dyDescent="0.25">
      <c r="A53" s="11" t="s">
        <v>585</v>
      </c>
      <c r="B53" s="41">
        <v>-400500</v>
      </c>
      <c r="C53" s="11" t="s">
        <v>586</v>
      </c>
      <c r="D53" s="11">
        <v>9</v>
      </c>
      <c r="E53" s="11">
        <f t="shared" si="0"/>
        <v>38</v>
      </c>
      <c r="F53" s="11">
        <f t="shared" si="5"/>
        <v>0</v>
      </c>
      <c r="G53" s="11">
        <f t="shared" si="4"/>
        <v>-15219000</v>
      </c>
    </row>
    <row r="54" spans="1:7" x14ac:dyDescent="0.25">
      <c r="A54" s="11" t="s">
        <v>602</v>
      </c>
      <c r="B54" s="41">
        <v>-1000500</v>
      </c>
      <c r="C54" s="11" t="s">
        <v>603</v>
      </c>
      <c r="D54" s="11">
        <v>6</v>
      </c>
      <c r="E54" s="11">
        <f t="shared" si="0"/>
        <v>29</v>
      </c>
      <c r="F54" s="11">
        <f t="shared" si="5"/>
        <v>0</v>
      </c>
      <c r="G54" s="11">
        <f t="shared" si="4"/>
        <v>-29014500</v>
      </c>
    </row>
    <row r="55" spans="1:7" x14ac:dyDescent="0.25">
      <c r="A55" s="11" t="s">
        <v>606</v>
      </c>
      <c r="B55" s="41">
        <v>-40000000</v>
      </c>
      <c r="C55" s="11" t="s">
        <v>607</v>
      </c>
      <c r="D55" s="11">
        <v>9</v>
      </c>
      <c r="E55" s="11">
        <f t="shared" si="0"/>
        <v>23</v>
      </c>
      <c r="F55" s="11">
        <f t="shared" si="5"/>
        <v>0</v>
      </c>
      <c r="G55" s="11">
        <f t="shared" si="4"/>
        <v>-920000000</v>
      </c>
    </row>
    <row r="56" spans="1:7" x14ac:dyDescent="0.25">
      <c r="A56" s="11" t="s">
        <v>612</v>
      </c>
      <c r="B56" s="41">
        <v>865652</v>
      </c>
      <c r="C56" s="11" t="s">
        <v>613</v>
      </c>
      <c r="D56" s="11">
        <v>14</v>
      </c>
      <c r="E56" s="11">
        <f t="shared" si="0"/>
        <v>14</v>
      </c>
      <c r="F56" s="11">
        <f t="shared" si="5"/>
        <v>1</v>
      </c>
      <c r="G56" s="11">
        <f t="shared" si="4"/>
        <v>11253476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13535545608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62089658.752293579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601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pane ySplit="1" topLeftCell="A110" activePane="bottomLeft" state="frozen"/>
      <selection pane="bottomLeft" activeCell="G129" sqref="G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373</v>
      </c>
      <c r="E2" s="11">
        <f>IF(B2&gt;0,1,0)</f>
        <v>1</v>
      </c>
      <c r="F2" s="11">
        <f>B2*(D2-E2)</f>
        <v>35972400</v>
      </c>
      <c r="G2" s="11" t="s">
        <v>1</v>
      </c>
    </row>
    <row r="3" spans="1:7" x14ac:dyDescent="0.25">
      <c r="A3" s="11" t="s">
        <v>402</v>
      </c>
      <c r="B3" s="3">
        <v>3000000</v>
      </c>
      <c r="C3" s="11">
        <v>3</v>
      </c>
      <c r="D3" s="11">
        <f t="shared" ref="D3:D66" si="0">D4+C3</f>
        <v>371</v>
      </c>
      <c r="E3" s="11">
        <f t="shared" ref="E3:E66" si="1">IF(B3&gt;0,1,0)</f>
        <v>1</v>
      </c>
      <c r="F3" s="11">
        <f t="shared" ref="F3:F66" si="2">B3*(D3-E3)</f>
        <v>1110000000</v>
      </c>
      <c r="G3" s="11"/>
    </row>
    <row r="4" spans="1:7" x14ac:dyDescent="0.25">
      <c r="A4" s="11" t="s">
        <v>401</v>
      </c>
      <c r="B4" s="3">
        <v>-200000</v>
      </c>
      <c r="C4" s="11">
        <v>2</v>
      </c>
      <c r="D4" s="11">
        <f t="shared" si="0"/>
        <v>368</v>
      </c>
      <c r="E4" s="11">
        <f t="shared" si="1"/>
        <v>0</v>
      </c>
      <c r="F4" s="11">
        <f t="shared" si="2"/>
        <v>-73600000</v>
      </c>
      <c r="G4" s="11"/>
    </row>
    <row r="5" spans="1:7" x14ac:dyDescent="0.25">
      <c r="A5" s="11" t="s">
        <v>400</v>
      </c>
      <c r="B5" s="3">
        <v>-100000</v>
      </c>
      <c r="C5" s="11">
        <v>1</v>
      </c>
      <c r="D5" s="11">
        <f t="shared" si="0"/>
        <v>366</v>
      </c>
      <c r="E5" s="11">
        <f t="shared" si="1"/>
        <v>0</v>
      </c>
      <c r="F5" s="11">
        <f t="shared" si="2"/>
        <v>-36600000</v>
      </c>
      <c r="G5" s="11"/>
    </row>
    <row r="6" spans="1:7" x14ac:dyDescent="0.25">
      <c r="A6" s="11" t="s">
        <v>399</v>
      </c>
      <c r="B6" s="3">
        <v>-55000</v>
      </c>
      <c r="C6" s="11">
        <v>1</v>
      </c>
      <c r="D6" s="11">
        <f t="shared" si="0"/>
        <v>365</v>
      </c>
      <c r="E6" s="11">
        <f t="shared" si="1"/>
        <v>0</v>
      </c>
      <c r="F6" s="11">
        <f t="shared" si="2"/>
        <v>-20075000</v>
      </c>
      <c r="G6" s="11"/>
    </row>
    <row r="7" spans="1:7" x14ac:dyDescent="0.25">
      <c r="A7" s="11" t="s">
        <v>398</v>
      </c>
      <c r="B7" s="3">
        <v>-200000</v>
      </c>
      <c r="C7" s="11">
        <v>4</v>
      </c>
      <c r="D7" s="11">
        <f t="shared" si="0"/>
        <v>364</v>
      </c>
      <c r="E7" s="11">
        <f t="shared" si="1"/>
        <v>0</v>
      </c>
      <c r="F7" s="11">
        <f t="shared" si="2"/>
        <v>-72800000</v>
      </c>
      <c r="G7" s="11"/>
    </row>
    <row r="8" spans="1:7" x14ac:dyDescent="0.25">
      <c r="A8" s="11" t="s">
        <v>397</v>
      </c>
      <c r="B8" s="3">
        <v>-200000</v>
      </c>
      <c r="C8" s="11">
        <v>9</v>
      </c>
      <c r="D8" s="11">
        <f t="shared" si="0"/>
        <v>360</v>
      </c>
      <c r="E8" s="11">
        <f t="shared" si="1"/>
        <v>0</v>
      </c>
      <c r="F8" s="11">
        <f t="shared" si="2"/>
        <v>-72000000</v>
      </c>
      <c r="G8" s="11"/>
    </row>
    <row r="9" spans="1:7" x14ac:dyDescent="0.25">
      <c r="A9" s="11" t="s">
        <v>396</v>
      </c>
      <c r="B9" s="3">
        <v>-950500</v>
      </c>
      <c r="C9" s="11">
        <v>1</v>
      </c>
      <c r="D9" s="11">
        <f t="shared" si="0"/>
        <v>351</v>
      </c>
      <c r="E9" s="11">
        <f t="shared" si="1"/>
        <v>0</v>
      </c>
      <c r="F9" s="11">
        <f t="shared" si="2"/>
        <v>-333625500</v>
      </c>
      <c r="G9" s="11"/>
    </row>
    <row r="10" spans="1:7" x14ac:dyDescent="0.25">
      <c r="A10" s="25" t="s">
        <v>395</v>
      </c>
      <c r="B10" s="3">
        <v>2000000</v>
      </c>
      <c r="C10" s="11">
        <v>2</v>
      </c>
      <c r="D10" s="11">
        <f t="shared" si="0"/>
        <v>350</v>
      </c>
      <c r="E10" s="11">
        <f t="shared" si="1"/>
        <v>1</v>
      </c>
      <c r="F10" s="11">
        <f t="shared" si="2"/>
        <v>698000000</v>
      </c>
      <c r="G10" s="11"/>
    </row>
    <row r="11" spans="1:7" x14ac:dyDescent="0.25">
      <c r="A11" s="11" t="s">
        <v>394</v>
      </c>
      <c r="B11" s="3">
        <v>-1065000</v>
      </c>
      <c r="C11" s="11">
        <v>3</v>
      </c>
      <c r="D11" s="11">
        <f t="shared" si="0"/>
        <v>348</v>
      </c>
      <c r="E11" s="11">
        <f t="shared" si="1"/>
        <v>0</v>
      </c>
      <c r="F11" s="11">
        <f t="shared" si="2"/>
        <v>-370620000</v>
      </c>
      <c r="G11" s="11"/>
    </row>
    <row r="12" spans="1:7" x14ac:dyDescent="0.25">
      <c r="A12" s="11" t="s">
        <v>393</v>
      </c>
      <c r="B12" s="3">
        <v>-45000</v>
      </c>
      <c r="C12" s="11">
        <v>1</v>
      </c>
      <c r="D12" s="11">
        <f t="shared" si="0"/>
        <v>345</v>
      </c>
      <c r="E12" s="11">
        <f t="shared" si="1"/>
        <v>0</v>
      </c>
      <c r="F12" s="11">
        <f t="shared" si="2"/>
        <v>-15525000</v>
      </c>
      <c r="G12" s="11"/>
    </row>
    <row r="13" spans="1:7" x14ac:dyDescent="0.25">
      <c r="A13" s="11" t="s">
        <v>392</v>
      </c>
      <c r="B13" s="3">
        <v>-2000700</v>
      </c>
      <c r="C13" s="11">
        <v>4</v>
      </c>
      <c r="D13" s="11">
        <f t="shared" si="0"/>
        <v>344</v>
      </c>
      <c r="E13" s="11">
        <f t="shared" si="1"/>
        <v>0</v>
      </c>
      <c r="F13" s="11">
        <f t="shared" si="2"/>
        <v>-688240800</v>
      </c>
      <c r="G13" s="11"/>
    </row>
    <row r="14" spans="1:7" x14ac:dyDescent="0.25">
      <c r="A14" s="25" t="s">
        <v>391</v>
      </c>
      <c r="B14" s="3">
        <v>-200000</v>
      </c>
      <c r="C14" s="11">
        <v>2</v>
      </c>
      <c r="D14" s="11">
        <f t="shared" si="0"/>
        <v>340</v>
      </c>
      <c r="E14" s="11">
        <f t="shared" si="1"/>
        <v>0</v>
      </c>
      <c r="F14" s="11">
        <f t="shared" si="2"/>
        <v>-68000000</v>
      </c>
      <c r="G14" s="11"/>
    </row>
    <row r="15" spans="1:7" x14ac:dyDescent="0.25">
      <c r="A15" s="11" t="s">
        <v>390</v>
      </c>
      <c r="B15" s="3">
        <v>2000000</v>
      </c>
      <c r="C15" s="11">
        <v>0</v>
      </c>
      <c r="D15" s="11">
        <f t="shared" si="0"/>
        <v>338</v>
      </c>
      <c r="E15" s="11">
        <f t="shared" si="1"/>
        <v>1</v>
      </c>
      <c r="F15" s="11">
        <f t="shared" si="2"/>
        <v>674000000</v>
      </c>
      <c r="G15" s="11"/>
    </row>
    <row r="16" spans="1:7" x14ac:dyDescent="0.25">
      <c r="A16" s="11" t="s">
        <v>390</v>
      </c>
      <c r="B16" s="3">
        <v>2000000</v>
      </c>
      <c r="C16" s="11">
        <v>0</v>
      </c>
      <c r="D16" s="11">
        <f t="shared" si="0"/>
        <v>338</v>
      </c>
      <c r="E16" s="11">
        <f t="shared" si="1"/>
        <v>1</v>
      </c>
      <c r="F16" s="11">
        <f t="shared" si="2"/>
        <v>674000000</v>
      </c>
      <c r="G16" s="11"/>
    </row>
    <row r="17" spans="1:12" x14ac:dyDescent="0.25">
      <c r="A17" s="11" t="s">
        <v>390</v>
      </c>
      <c r="B17" s="3">
        <v>1200000</v>
      </c>
      <c r="C17" s="11">
        <v>0</v>
      </c>
      <c r="D17" s="11">
        <f t="shared" si="0"/>
        <v>338</v>
      </c>
      <c r="E17" s="11">
        <f t="shared" si="1"/>
        <v>1</v>
      </c>
      <c r="F17" s="11">
        <f t="shared" si="2"/>
        <v>404400000</v>
      </c>
      <c r="G17" s="11"/>
    </row>
    <row r="18" spans="1:12" x14ac:dyDescent="0.25">
      <c r="A18" s="11" t="s">
        <v>390</v>
      </c>
      <c r="B18" s="3">
        <v>1000000</v>
      </c>
      <c r="C18" s="11">
        <v>1</v>
      </c>
      <c r="D18" s="11">
        <f t="shared" si="0"/>
        <v>338</v>
      </c>
      <c r="E18" s="11">
        <f t="shared" si="1"/>
        <v>1</v>
      </c>
      <c r="F18" s="11">
        <f t="shared" si="2"/>
        <v>337000000</v>
      </c>
      <c r="G18" s="11"/>
    </row>
    <row r="19" spans="1:12" x14ac:dyDescent="0.25">
      <c r="A19" s="11" t="s">
        <v>389</v>
      </c>
      <c r="B19" s="3">
        <v>3000000</v>
      </c>
      <c r="C19" s="11">
        <v>0</v>
      </c>
      <c r="D19" s="11">
        <f t="shared" si="0"/>
        <v>337</v>
      </c>
      <c r="E19" s="11">
        <f t="shared" si="1"/>
        <v>1</v>
      </c>
      <c r="F19" s="11">
        <f t="shared" si="2"/>
        <v>1008000000</v>
      </c>
      <c r="G19" s="11"/>
      <c r="L19" t="s">
        <v>25</v>
      </c>
    </row>
    <row r="20" spans="1:12" x14ac:dyDescent="0.25">
      <c r="A20" s="11" t="s">
        <v>389</v>
      </c>
      <c r="B20" s="3">
        <v>-432700</v>
      </c>
      <c r="C20" s="11">
        <v>0</v>
      </c>
      <c r="D20" s="11">
        <f t="shared" si="0"/>
        <v>337</v>
      </c>
      <c r="E20" s="11">
        <f t="shared" si="1"/>
        <v>0</v>
      </c>
      <c r="F20" s="11">
        <f t="shared" si="2"/>
        <v>-145819900</v>
      </c>
      <c r="G20" s="11"/>
    </row>
    <row r="21" spans="1:12" x14ac:dyDescent="0.25">
      <c r="A21" s="11" t="s">
        <v>389</v>
      </c>
      <c r="B21" s="3">
        <v>-432700</v>
      </c>
      <c r="C21" s="11">
        <v>0</v>
      </c>
      <c r="D21" s="11">
        <f t="shared" si="0"/>
        <v>337</v>
      </c>
      <c r="E21" s="11">
        <f t="shared" si="1"/>
        <v>0</v>
      </c>
      <c r="F21" s="11">
        <f t="shared" si="2"/>
        <v>-145819900</v>
      </c>
      <c r="G21" s="11"/>
    </row>
    <row r="22" spans="1:12" x14ac:dyDescent="0.25">
      <c r="A22" s="11" t="s">
        <v>389</v>
      </c>
      <c r="B22" s="3">
        <v>-432700</v>
      </c>
      <c r="C22" s="11">
        <v>0</v>
      </c>
      <c r="D22" s="11">
        <f t="shared" si="0"/>
        <v>337</v>
      </c>
      <c r="E22" s="11">
        <f t="shared" si="1"/>
        <v>0</v>
      </c>
      <c r="F22" s="11">
        <f t="shared" si="2"/>
        <v>-145819900</v>
      </c>
      <c r="G22" s="11"/>
    </row>
    <row r="23" spans="1:12" x14ac:dyDescent="0.25">
      <c r="A23" s="11" t="s">
        <v>389</v>
      </c>
      <c r="B23" s="3">
        <v>-432700</v>
      </c>
      <c r="C23" s="11">
        <v>0</v>
      </c>
      <c r="D23" s="11">
        <f t="shared" si="0"/>
        <v>337</v>
      </c>
      <c r="E23" s="11">
        <f t="shared" si="1"/>
        <v>0</v>
      </c>
      <c r="F23" s="11">
        <f t="shared" si="2"/>
        <v>-145819900</v>
      </c>
      <c r="G23" s="11"/>
    </row>
    <row r="24" spans="1:12" x14ac:dyDescent="0.25">
      <c r="A24" s="11" t="s">
        <v>389</v>
      </c>
      <c r="B24" s="3">
        <v>-432700</v>
      </c>
      <c r="C24" s="11">
        <v>0</v>
      </c>
      <c r="D24" s="11">
        <f t="shared" si="0"/>
        <v>337</v>
      </c>
      <c r="E24" s="11">
        <f t="shared" si="1"/>
        <v>0</v>
      </c>
      <c r="F24" s="11">
        <f t="shared" si="2"/>
        <v>-145819900</v>
      </c>
      <c r="G24" s="11"/>
    </row>
    <row r="25" spans="1:12" x14ac:dyDescent="0.25">
      <c r="A25" s="11" t="s">
        <v>389</v>
      </c>
      <c r="B25" s="3">
        <v>-200000</v>
      </c>
      <c r="C25" s="11">
        <v>1</v>
      </c>
      <c r="D25" s="11">
        <f t="shared" si="0"/>
        <v>337</v>
      </c>
      <c r="E25" s="11">
        <f t="shared" si="1"/>
        <v>0</v>
      </c>
      <c r="F25" s="11">
        <f t="shared" si="2"/>
        <v>-67400000</v>
      </c>
      <c r="G25" s="11"/>
    </row>
    <row r="26" spans="1:12" x14ac:dyDescent="0.25">
      <c r="A26" s="11" t="s">
        <v>388</v>
      </c>
      <c r="B26" s="3">
        <v>3000000</v>
      </c>
      <c r="C26" s="11">
        <v>2</v>
      </c>
      <c r="D26" s="11">
        <f t="shared" si="0"/>
        <v>336</v>
      </c>
      <c r="E26" s="11">
        <f t="shared" si="1"/>
        <v>1</v>
      </c>
      <c r="F26" s="11">
        <f t="shared" si="2"/>
        <v>1005000000</v>
      </c>
      <c r="G26" s="11"/>
    </row>
    <row r="27" spans="1:12" x14ac:dyDescent="0.25">
      <c r="A27" s="11" t="s">
        <v>387</v>
      </c>
      <c r="B27" s="3">
        <v>-200000</v>
      </c>
      <c r="C27" s="11">
        <v>1</v>
      </c>
      <c r="D27" s="11">
        <f t="shared" si="0"/>
        <v>334</v>
      </c>
      <c r="E27" s="11">
        <f t="shared" si="1"/>
        <v>0</v>
      </c>
      <c r="F27" s="11">
        <f t="shared" si="2"/>
        <v>-66800000</v>
      </c>
      <c r="G27" s="11"/>
    </row>
    <row r="28" spans="1:12" x14ac:dyDescent="0.25">
      <c r="A28" s="11" t="s">
        <v>386</v>
      </c>
      <c r="B28" s="3">
        <v>2000000</v>
      </c>
      <c r="C28" s="11">
        <v>1</v>
      </c>
      <c r="D28" s="11">
        <f t="shared" si="0"/>
        <v>333</v>
      </c>
      <c r="E28" s="11">
        <f t="shared" si="1"/>
        <v>1</v>
      </c>
      <c r="F28" s="11">
        <f t="shared" si="2"/>
        <v>664000000</v>
      </c>
      <c r="G28" s="11"/>
    </row>
    <row r="29" spans="1:12" x14ac:dyDescent="0.25">
      <c r="A29" s="11" t="s">
        <v>385</v>
      </c>
      <c r="B29" s="3">
        <v>-7000800</v>
      </c>
      <c r="C29" s="11">
        <v>1</v>
      </c>
      <c r="D29" s="11">
        <f t="shared" si="0"/>
        <v>332</v>
      </c>
      <c r="E29" s="11">
        <f t="shared" si="1"/>
        <v>0</v>
      </c>
      <c r="F29" s="11">
        <f t="shared" si="2"/>
        <v>-2324265600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331</v>
      </c>
      <c r="E30" s="11">
        <f t="shared" si="1"/>
        <v>0</v>
      </c>
      <c r="F30" s="11">
        <f t="shared" si="2"/>
        <v>-993297900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330</v>
      </c>
      <c r="E31" s="11">
        <f t="shared" si="1"/>
        <v>0</v>
      </c>
      <c r="F31" s="11">
        <f t="shared" si="2"/>
        <v>-559647000</v>
      </c>
      <c r="G31" s="11"/>
    </row>
    <row r="32" spans="1:12" x14ac:dyDescent="0.25">
      <c r="A32" s="11" t="s">
        <v>384</v>
      </c>
      <c r="B32" s="3">
        <v>994300</v>
      </c>
      <c r="C32" s="11">
        <v>5</v>
      </c>
      <c r="D32" s="11">
        <f t="shared" si="0"/>
        <v>327</v>
      </c>
      <c r="E32" s="11">
        <f t="shared" si="1"/>
        <v>1</v>
      </c>
      <c r="F32" s="11">
        <f t="shared" si="2"/>
        <v>324141800</v>
      </c>
      <c r="G32" s="11"/>
    </row>
    <row r="33" spans="1:7" x14ac:dyDescent="0.25">
      <c r="A33" s="11" t="s">
        <v>382</v>
      </c>
      <c r="B33" s="3">
        <v>35091</v>
      </c>
      <c r="C33" s="11">
        <v>1</v>
      </c>
      <c r="D33" s="11">
        <f t="shared" si="0"/>
        <v>322</v>
      </c>
      <c r="E33" s="11">
        <f t="shared" si="1"/>
        <v>1</v>
      </c>
      <c r="F33" s="11">
        <f t="shared" si="2"/>
        <v>11264211</v>
      </c>
      <c r="G33" s="11" t="s">
        <v>383</v>
      </c>
    </row>
    <row r="34" spans="1:7" x14ac:dyDescent="0.25">
      <c r="A34" s="11" t="s">
        <v>381</v>
      </c>
      <c r="B34" s="3">
        <v>-850000</v>
      </c>
      <c r="C34" s="11">
        <v>8</v>
      </c>
      <c r="D34" s="11">
        <f t="shared" si="0"/>
        <v>321</v>
      </c>
      <c r="E34" s="11">
        <f t="shared" si="1"/>
        <v>0</v>
      </c>
      <c r="F34" s="11">
        <f t="shared" si="2"/>
        <v>-272850000</v>
      </c>
      <c r="G34" s="11"/>
    </row>
    <row r="35" spans="1:7" x14ac:dyDescent="0.25">
      <c r="A35" s="25" t="s">
        <v>380</v>
      </c>
      <c r="B35" s="3">
        <v>-190500</v>
      </c>
      <c r="C35" s="11">
        <v>1</v>
      </c>
      <c r="D35" s="11">
        <f t="shared" si="0"/>
        <v>313</v>
      </c>
      <c r="E35" s="11">
        <f t="shared" si="1"/>
        <v>0</v>
      </c>
      <c r="F35" s="11">
        <f t="shared" si="2"/>
        <v>-59626500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312</v>
      </c>
      <c r="E36" s="11">
        <f t="shared" si="1"/>
        <v>1</v>
      </c>
      <c r="F36" s="11">
        <f t="shared" si="2"/>
        <v>62200000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312</v>
      </c>
      <c r="E37" s="11">
        <f t="shared" si="1"/>
        <v>0</v>
      </c>
      <c r="F37" s="11">
        <f t="shared" si="2"/>
        <v>-62400000</v>
      </c>
      <c r="G37" s="11"/>
    </row>
    <row r="38" spans="1:7" x14ac:dyDescent="0.25">
      <c r="A38" s="25" t="s">
        <v>379</v>
      </c>
      <c r="B38" s="3">
        <v>300806</v>
      </c>
      <c r="C38" s="11">
        <v>1</v>
      </c>
      <c r="D38" s="11">
        <f t="shared" si="0"/>
        <v>290</v>
      </c>
      <c r="E38" s="11">
        <f t="shared" si="1"/>
        <v>1</v>
      </c>
      <c r="F38" s="11">
        <f t="shared" si="2"/>
        <v>86932934</v>
      </c>
      <c r="G38" s="11" t="s">
        <v>403</v>
      </c>
    </row>
    <row r="39" spans="1:7" x14ac:dyDescent="0.25">
      <c r="A39" s="11" t="s">
        <v>378</v>
      </c>
      <c r="B39" s="3">
        <v>-95000</v>
      </c>
      <c r="C39" s="11">
        <v>0</v>
      </c>
      <c r="D39" s="11">
        <f t="shared" si="0"/>
        <v>289</v>
      </c>
      <c r="E39" s="11">
        <f t="shared" si="1"/>
        <v>0</v>
      </c>
      <c r="F39" s="11">
        <f t="shared" si="2"/>
        <v>-27455000</v>
      </c>
      <c r="G39" s="11"/>
    </row>
    <row r="40" spans="1:7" x14ac:dyDescent="0.25">
      <c r="A40" s="11" t="s">
        <v>378</v>
      </c>
      <c r="B40" s="3">
        <v>-88103</v>
      </c>
      <c r="C40" s="11">
        <v>5</v>
      </c>
      <c r="D40" s="11">
        <f t="shared" si="0"/>
        <v>289</v>
      </c>
      <c r="E40" s="11">
        <f t="shared" si="1"/>
        <v>0</v>
      </c>
      <c r="F40" s="11">
        <f t="shared" si="2"/>
        <v>-25461767</v>
      </c>
      <c r="G40" s="11"/>
    </row>
    <row r="41" spans="1:7" x14ac:dyDescent="0.25">
      <c r="A41" s="11" t="s">
        <v>377</v>
      </c>
      <c r="B41" s="3">
        <v>-120000</v>
      </c>
      <c r="C41" s="11">
        <v>22</v>
      </c>
      <c r="D41" s="11">
        <f t="shared" si="0"/>
        <v>284</v>
      </c>
      <c r="E41" s="11">
        <f t="shared" si="1"/>
        <v>0</v>
      </c>
      <c r="F41" s="11">
        <f t="shared" si="2"/>
        <v>-34080000</v>
      </c>
      <c r="G41" s="11"/>
    </row>
    <row r="42" spans="1:7" x14ac:dyDescent="0.25">
      <c r="A42" s="11" t="s">
        <v>376</v>
      </c>
      <c r="B42" s="3">
        <v>1000204</v>
      </c>
      <c r="C42" s="11">
        <v>4</v>
      </c>
      <c r="D42" s="11">
        <f t="shared" si="0"/>
        <v>262</v>
      </c>
      <c r="E42" s="11">
        <f t="shared" si="1"/>
        <v>1</v>
      </c>
      <c r="F42" s="11">
        <f t="shared" si="2"/>
        <v>261053244</v>
      </c>
      <c r="G42" s="11" t="s">
        <v>404</v>
      </c>
    </row>
    <row r="43" spans="1:7" x14ac:dyDescent="0.25">
      <c r="A43" s="11" t="s">
        <v>375</v>
      </c>
      <c r="B43" s="3">
        <v>-80000</v>
      </c>
      <c r="C43" s="11">
        <v>4</v>
      </c>
      <c r="D43" s="11">
        <f t="shared" si="0"/>
        <v>258</v>
      </c>
      <c r="E43" s="11">
        <f t="shared" si="1"/>
        <v>0</v>
      </c>
      <c r="F43" s="11">
        <f t="shared" si="2"/>
        <v>-20640000</v>
      </c>
      <c r="G43" s="11"/>
    </row>
    <row r="44" spans="1:7" x14ac:dyDescent="0.25">
      <c r="A44" s="11" t="s">
        <v>374</v>
      </c>
      <c r="B44" s="3">
        <v>-211029</v>
      </c>
      <c r="C44" s="11">
        <v>1</v>
      </c>
      <c r="D44" s="11">
        <f t="shared" si="0"/>
        <v>254</v>
      </c>
      <c r="E44" s="11">
        <f t="shared" si="1"/>
        <v>0</v>
      </c>
      <c r="F44" s="11">
        <f t="shared" si="2"/>
        <v>-53601366</v>
      </c>
      <c r="G44" s="11"/>
    </row>
    <row r="45" spans="1:7" x14ac:dyDescent="0.25">
      <c r="A45" s="11" t="s">
        <v>373</v>
      </c>
      <c r="B45" s="3">
        <v>-200000</v>
      </c>
      <c r="C45" s="11">
        <v>1</v>
      </c>
      <c r="D45" s="11">
        <f t="shared" si="0"/>
        <v>253</v>
      </c>
      <c r="E45" s="11">
        <f t="shared" si="1"/>
        <v>0</v>
      </c>
      <c r="F45" s="11">
        <f t="shared" si="2"/>
        <v>-50600000</v>
      </c>
      <c r="G45" s="11"/>
    </row>
    <row r="46" spans="1:7" x14ac:dyDescent="0.25">
      <c r="A46" s="11" t="s">
        <v>372</v>
      </c>
      <c r="B46" s="3">
        <v>-95000</v>
      </c>
      <c r="C46" s="11">
        <v>2</v>
      </c>
      <c r="D46" s="11">
        <f t="shared" si="0"/>
        <v>252</v>
      </c>
      <c r="E46" s="11">
        <f t="shared" si="1"/>
        <v>0</v>
      </c>
      <c r="F46" s="11">
        <f t="shared" si="2"/>
        <v>-23940000</v>
      </c>
      <c r="G46" s="11"/>
    </row>
    <row r="47" spans="1:7" x14ac:dyDescent="0.25">
      <c r="A47" s="11" t="s">
        <v>371</v>
      </c>
      <c r="B47" s="3">
        <v>-45000</v>
      </c>
      <c r="C47" s="11">
        <v>0</v>
      </c>
      <c r="D47" s="11">
        <f t="shared" si="0"/>
        <v>250</v>
      </c>
      <c r="E47" s="11">
        <f t="shared" si="1"/>
        <v>0</v>
      </c>
      <c r="F47" s="11">
        <f t="shared" si="2"/>
        <v>-11250000</v>
      </c>
      <c r="G47" s="11"/>
    </row>
    <row r="48" spans="1:7" x14ac:dyDescent="0.25">
      <c r="A48" s="11" t="s">
        <v>371</v>
      </c>
      <c r="B48" s="3">
        <v>-64180</v>
      </c>
      <c r="C48" s="11">
        <v>3</v>
      </c>
      <c r="D48" s="11">
        <f t="shared" si="0"/>
        <v>250</v>
      </c>
      <c r="E48" s="11">
        <f t="shared" si="1"/>
        <v>0</v>
      </c>
      <c r="F48" s="11">
        <f t="shared" si="2"/>
        <v>-16045000</v>
      </c>
      <c r="G48" s="11"/>
    </row>
    <row r="49" spans="1:7" x14ac:dyDescent="0.25">
      <c r="A49" s="11" t="s">
        <v>370</v>
      </c>
      <c r="B49" s="3">
        <v>-27484</v>
      </c>
      <c r="C49" s="11">
        <v>1</v>
      </c>
      <c r="D49" s="11">
        <f t="shared" si="0"/>
        <v>247</v>
      </c>
      <c r="E49" s="11">
        <f t="shared" si="1"/>
        <v>0</v>
      </c>
      <c r="F49" s="11">
        <f t="shared" si="2"/>
        <v>-6788548</v>
      </c>
      <c r="G49" s="11"/>
    </row>
    <row r="50" spans="1:7" x14ac:dyDescent="0.25">
      <c r="A50" s="11" t="s">
        <v>369</v>
      </c>
      <c r="B50" s="3">
        <v>-141000</v>
      </c>
      <c r="C50" s="11">
        <v>0</v>
      </c>
      <c r="D50" s="11">
        <f t="shared" si="0"/>
        <v>246</v>
      </c>
      <c r="E50" s="11">
        <f t="shared" si="1"/>
        <v>0</v>
      </c>
      <c r="F50" s="11">
        <f t="shared" si="2"/>
        <v>-34686000</v>
      </c>
      <c r="G50" s="11"/>
    </row>
    <row r="51" spans="1:7" x14ac:dyDescent="0.25">
      <c r="A51" s="11" t="s">
        <v>369</v>
      </c>
      <c r="B51" s="3">
        <v>-26746</v>
      </c>
      <c r="C51" s="11">
        <v>1</v>
      </c>
      <c r="D51" s="11">
        <f t="shared" si="0"/>
        <v>246</v>
      </c>
      <c r="E51" s="11">
        <f t="shared" si="1"/>
        <v>0</v>
      </c>
      <c r="F51" s="11">
        <f t="shared" si="2"/>
        <v>-6579516</v>
      </c>
      <c r="G51" s="11"/>
    </row>
    <row r="52" spans="1:7" x14ac:dyDescent="0.25">
      <c r="A52" s="11" t="s">
        <v>368</v>
      </c>
      <c r="B52" s="3">
        <v>-53300</v>
      </c>
      <c r="C52" s="11">
        <v>1</v>
      </c>
      <c r="D52" s="11">
        <f t="shared" si="0"/>
        <v>245</v>
      </c>
      <c r="E52" s="11">
        <f t="shared" si="1"/>
        <v>0</v>
      </c>
      <c r="F52" s="11">
        <f t="shared" si="2"/>
        <v>-13058500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244</v>
      </c>
      <c r="E53" s="11">
        <f t="shared" si="1"/>
        <v>1</v>
      </c>
      <c r="F53" s="11">
        <f t="shared" si="2"/>
        <v>243000000</v>
      </c>
      <c r="G53" s="11"/>
    </row>
    <row r="54" spans="1:7" x14ac:dyDescent="0.25">
      <c r="A54" s="11" t="s">
        <v>367</v>
      </c>
      <c r="B54" s="3">
        <v>-21000</v>
      </c>
      <c r="C54" s="11">
        <v>1</v>
      </c>
      <c r="D54" s="11">
        <f t="shared" si="0"/>
        <v>238</v>
      </c>
      <c r="E54" s="11">
        <f t="shared" si="1"/>
        <v>0</v>
      </c>
      <c r="F54" s="11">
        <f t="shared" si="2"/>
        <v>-4998000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237</v>
      </c>
      <c r="E55" s="11">
        <f t="shared" si="1"/>
        <v>0</v>
      </c>
      <c r="F55" s="11">
        <f t="shared" si="2"/>
        <v>-232378500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237</v>
      </c>
      <c r="E56" s="11">
        <f t="shared" si="1"/>
        <v>0</v>
      </c>
      <c r="F56" s="11">
        <f t="shared" si="2"/>
        <v>-10665000</v>
      </c>
      <c r="G56" s="11"/>
    </row>
    <row r="57" spans="1:7" x14ac:dyDescent="0.25">
      <c r="A57" s="11" t="s">
        <v>366</v>
      </c>
      <c r="B57" s="3">
        <v>3005189</v>
      </c>
      <c r="C57" s="11">
        <v>0</v>
      </c>
      <c r="D57" s="11">
        <f t="shared" si="0"/>
        <v>224</v>
      </c>
      <c r="E57" s="11">
        <f t="shared" si="1"/>
        <v>1</v>
      </c>
      <c r="F57" s="11">
        <f t="shared" si="2"/>
        <v>670157147</v>
      </c>
      <c r="G57" s="11" t="s">
        <v>405</v>
      </c>
    </row>
    <row r="58" spans="1:7" x14ac:dyDescent="0.25">
      <c r="A58" s="11" t="s">
        <v>366</v>
      </c>
      <c r="B58" s="3">
        <v>2000000</v>
      </c>
      <c r="C58" s="11">
        <v>1</v>
      </c>
      <c r="D58" s="11">
        <f t="shared" si="0"/>
        <v>224</v>
      </c>
      <c r="E58" s="11">
        <f t="shared" si="1"/>
        <v>1</v>
      </c>
      <c r="F58" s="11">
        <f t="shared" si="2"/>
        <v>446000000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223</v>
      </c>
      <c r="E59" s="11">
        <f t="shared" si="1"/>
        <v>1</v>
      </c>
      <c r="F59" s="11">
        <f t="shared" si="2"/>
        <v>444000000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223</v>
      </c>
      <c r="E60" s="11">
        <f t="shared" si="1"/>
        <v>0</v>
      </c>
      <c r="F60" s="11">
        <f t="shared" si="2"/>
        <v>-1561334500</v>
      </c>
      <c r="G60" s="11"/>
    </row>
    <row r="61" spans="1:7" x14ac:dyDescent="0.25">
      <c r="A61" s="11" t="s">
        <v>365</v>
      </c>
      <c r="B61" s="3">
        <v>3000000</v>
      </c>
      <c r="C61" s="11">
        <v>1</v>
      </c>
      <c r="D61" s="11">
        <f t="shared" si="0"/>
        <v>199</v>
      </c>
      <c r="E61" s="11">
        <f t="shared" si="1"/>
        <v>1</v>
      </c>
      <c r="F61" s="11">
        <f t="shared" si="2"/>
        <v>594000000</v>
      </c>
      <c r="G61" s="11"/>
    </row>
    <row r="62" spans="1:7" x14ac:dyDescent="0.25">
      <c r="A62" s="11" t="s">
        <v>364</v>
      </c>
      <c r="B62" s="3">
        <v>-27109</v>
      </c>
      <c r="C62" s="11">
        <v>0</v>
      </c>
      <c r="D62" s="11">
        <f t="shared" si="0"/>
        <v>198</v>
      </c>
      <c r="E62" s="11">
        <f t="shared" si="1"/>
        <v>0</v>
      </c>
      <c r="F62" s="11">
        <f t="shared" si="2"/>
        <v>-5367582</v>
      </c>
      <c r="G62" s="11"/>
    </row>
    <row r="63" spans="1:7" x14ac:dyDescent="0.25">
      <c r="A63" s="11" t="s">
        <v>364</v>
      </c>
      <c r="B63" s="3">
        <v>-32989</v>
      </c>
      <c r="C63" s="11">
        <v>0</v>
      </c>
      <c r="D63" s="11">
        <f t="shared" si="0"/>
        <v>198</v>
      </c>
      <c r="E63" s="11">
        <f t="shared" si="1"/>
        <v>0</v>
      </c>
      <c r="F63" s="11">
        <f t="shared" si="2"/>
        <v>-6531822</v>
      </c>
      <c r="G63" s="11"/>
    </row>
    <row r="64" spans="1:7" x14ac:dyDescent="0.25">
      <c r="A64" s="11" t="s">
        <v>364</v>
      </c>
      <c r="B64" s="3">
        <v>3000000</v>
      </c>
      <c r="C64" s="11">
        <v>0</v>
      </c>
      <c r="D64" s="11">
        <f t="shared" si="0"/>
        <v>198</v>
      </c>
      <c r="E64" s="11">
        <f t="shared" si="1"/>
        <v>1</v>
      </c>
      <c r="F64" s="11">
        <f t="shared" si="2"/>
        <v>591000000</v>
      </c>
      <c r="G64" s="11"/>
    </row>
    <row r="65" spans="1:7" x14ac:dyDescent="0.25">
      <c r="A65" s="11" t="s">
        <v>364</v>
      </c>
      <c r="B65" s="3">
        <v>2970000</v>
      </c>
      <c r="C65" s="11">
        <v>0</v>
      </c>
      <c r="D65" s="11">
        <f t="shared" si="0"/>
        <v>198</v>
      </c>
      <c r="E65" s="11">
        <f t="shared" si="1"/>
        <v>1</v>
      </c>
      <c r="F65" s="11">
        <f t="shared" si="2"/>
        <v>585090000</v>
      </c>
      <c r="G65" s="11"/>
    </row>
    <row r="66" spans="1:7" x14ac:dyDescent="0.25">
      <c r="A66" s="11" t="s">
        <v>364</v>
      </c>
      <c r="B66" s="3">
        <v>1000000</v>
      </c>
      <c r="C66" s="11">
        <v>0</v>
      </c>
      <c r="D66" s="11">
        <f t="shared" si="0"/>
        <v>198</v>
      </c>
      <c r="E66" s="11">
        <f t="shared" si="1"/>
        <v>1</v>
      </c>
      <c r="F66" s="11">
        <f t="shared" si="2"/>
        <v>197000000</v>
      </c>
      <c r="G66" s="11"/>
    </row>
    <row r="67" spans="1:7" x14ac:dyDescent="0.25">
      <c r="A67" s="11" t="s">
        <v>364</v>
      </c>
      <c r="B67" s="3">
        <v>30000</v>
      </c>
      <c r="C67" s="11">
        <v>1</v>
      </c>
      <c r="D67" s="11">
        <f t="shared" ref="D67:D130" si="3">D68+C67</f>
        <v>198</v>
      </c>
      <c r="E67" s="11">
        <f t="shared" ref="E67:E130" si="4">IF(B67&gt;0,1,0)</f>
        <v>1</v>
      </c>
      <c r="F67" s="11">
        <f t="shared" ref="F67:F137" si="5">B67*(D67-E67)</f>
        <v>5910000</v>
      </c>
      <c r="G67" s="11"/>
    </row>
    <row r="68" spans="1:7" x14ac:dyDescent="0.25">
      <c r="A68" s="11" t="s">
        <v>363</v>
      </c>
      <c r="B68" s="3">
        <v>30000000</v>
      </c>
      <c r="C68" s="11">
        <v>1</v>
      </c>
      <c r="D68" s="11">
        <f t="shared" si="3"/>
        <v>197</v>
      </c>
      <c r="E68" s="11">
        <f t="shared" si="4"/>
        <v>1</v>
      </c>
      <c r="F68" s="11">
        <f t="shared" si="5"/>
        <v>5880000000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196</v>
      </c>
      <c r="E69" s="11">
        <f t="shared" si="4"/>
        <v>0</v>
      </c>
      <c r="F69" s="11">
        <f t="shared" si="5"/>
        <v>-39200000</v>
      </c>
      <c r="G69" s="11"/>
    </row>
    <row r="70" spans="1:7" x14ac:dyDescent="0.25">
      <c r="A70" s="11" t="s">
        <v>362</v>
      </c>
      <c r="B70" s="3">
        <v>1400000</v>
      </c>
      <c r="C70" s="11">
        <v>0</v>
      </c>
      <c r="D70" s="11">
        <f t="shared" si="3"/>
        <v>196</v>
      </c>
      <c r="E70" s="11">
        <f t="shared" si="4"/>
        <v>1</v>
      </c>
      <c r="F70" s="11">
        <f t="shared" si="5"/>
        <v>273000000</v>
      </c>
      <c r="G70" s="11"/>
    </row>
    <row r="71" spans="1:7" x14ac:dyDescent="0.25">
      <c r="A71" s="11" t="s">
        <v>362</v>
      </c>
      <c r="B71" s="3">
        <v>2600000</v>
      </c>
      <c r="C71" s="11">
        <v>0</v>
      </c>
      <c r="D71" s="11">
        <f t="shared" si="3"/>
        <v>196</v>
      </c>
      <c r="E71" s="11">
        <f t="shared" si="4"/>
        <v>1</v>
      </c>
      <c r="F71" s="11">
        <f t="shared" si="5"/>
        <v>507000000</v>
      </c>
      <c r="G71" s="11"/>
    </row>
    <row r="72" spans="1:7" x14ac:dyDescent="0.25">
      <c r="A72" s="11" t="s">
        <v>362</v>
      </c>
      <c r="B72" s="3">
        <v>-1000000</v>
      </c>
      <c r="C72" s="11">
        <v>2</v>
      </c>
      <c r="D72" s="11">
        <f t="shared" si="3"/>
        <v>196</v>
      </c>
      <c r="E72" s="11">
        <f t="shared" si="4"/>
        <v>0</v>
      </c>
      <c r="F72" s="11">
        <f t="shared" si="5"/>
        <v>-196000000</v>
      </c>
      <c r="G72" s="11"/>
    </row>
    <row r="73" spans="1:7" x14ac:dyDescent="0.25">
      <c r="A73" s="11" t="s">
        <v>361</v>
      </c>
      <c r="B73" s="3">
        <v>15000000</v>
      </c>
      <c r="C73" s="11">
        <v>5</v>
      </c>
      <c r="D73" s="11">
        <f t="shared" si="3"/>
        <v>194</v>
      </c>
      <c r="E73" s="11">
        <f t="shared" si="4"/>
        <v>1</v>
      </c>
      <c r="F73" s="11">
        <f t="shared" si="5"/>
        <v>2895000000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189</v>
      </c>
      <c r="E74" s="11">
        <f t="shared" si="4"/>
        <v>0</v>
      </c>
      <c r="F74" s="11">
        <f t="shared" si="5"/>
        <v>-2835793800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187</v>
      </c>
      <c r="E75" s="11">
        <f t="shared" si="4"/>
        <v>0</v>
      </c>
      <c r="F75" s="11">
        <f t="shared" si="5"/>
        <v>-561000000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187</v>
      </c>
      <c r="E76" s="11">
        <f t="shared" si="4"/>
        <v>0</v>
      </c>
      <c r="F76" s="11">
        <f t="shared" si="5"/>
        <v>-37400000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187</v>
      </c>
      <c r="E77" s="11">
        <f t="shared" si="4"/>
        <v>0</v>
      </c>
      <c r="F77" s="11">
        <f t="shared" si="5"/>
        <v>-2244561000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183</v>
      </c>
      <c r="E78" s="11">
        <f t="shared" si="4"/>
        <v>0</v>
      </c>
      <c r="F78" s="11">
        <f t="shared" si="5"/>
        <v>-549164700</v>
      </c>
      <c r="G78" s="11"/>
    </row>
    <row r="79" spans="1:7" x14ac:dyDescent="0.25">
      <c r="A79" s="11" t="s">
        <v>360</v>
      </c>
      <c r="B79" s="3">
        <v>23000000</v>
      </c>
      <c r="C79" s="11">
        <v>5</v>
      </c>
      <c r="D79" s="11">
        <f t="shared" si="3"/>
        <v>178</v>
      </c>
      <c r="E79" s="11">
        <f t="shared" si="4"/>
        <v>1</v>
      </c>
      <c r="F79" s="11">
        <f t="shared" si="5"/>
        <v>4071000000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173</v>
      </c>
      <c r="E80" s="11">
        <f t="shared" si="4"/>
        <v>0</v>
      </c>
      <c r="F80" s="11">
        <f t="shared" si="5"/>
        <v>-103886500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173</v>
      </c>
      <c r="E81" s="11">
        <f t="shared" si="4"/>
        <v>0</v>
      </c>
      <c r="F81" s="11">
        <f t="shared" si="5"/>
        <v>-34600000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172</v>
      </c>
      <c r="E82" s="11">
        <f t="shared" si="4"/>
        <v>1</v>
      </c>
      <c r="F82" s="11">
        <f t="shared" si="5"/>
        <v>48430791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172</v>
      </c>
      <c r="E83" s="11">
        <f t="shared" si="4"/>
        <v>0</v>
      </c>
      <c r="F83" s="11">
        <f t="shared" si="5"/>
        <v>-34400000</v>
      </c>
      <c r="G83" s="11"/>
    </row>
    <row r="84" spans="1:10" x14ac:dyDescent="0.25">
      <c r="A84" s="11" t="s">
        <v>359</v>
      </c>
      <c r="B84" s="3">
        <v>2000000</v>
      </c>
      <c r="C84" s="11">
        <v>3</v>
      </c>
      <c r="D84" s="11">
        <f t="shared" si="3"/>
        <v>170</v>
      </c>
      <c r="E84" s="11">
        <f t="shared" si="4"/>
        <v>1</v>
      </c>
      <c r="F84" s="11">
        <f t="shared" si="5"/>
        <v>338000000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167</v>
      </c>
      <c r="E85" s="11">
        <f t="shared" si="4"/>
        <v>0</v>
      </c>
      <c r="F85" s="11">
        <f t="shared" si="5"/>
        <v>-33400000</v>
      </c>
      <c r="G85" s="11"/>
    </row>
    <row r="86" spans="1:10" x14ac:dyDescent="0.25">
      <c r="A86" s="11" t="s">
        <v>358</v>
      </c>
      <c r="B86" s="3">
        <v>-200000</v>
      </c>
      <c r="C86" s="11">
        <v>2</v>
      </c>
      <c r="D86" s="11">
        <f t="shared" si="3"/>
        <v>161</v>
      </c>
      <c r="E86" s="11">
        <f t="shared" si="4"/>
        <v>0</v>
      </c>
      <c r="F86" s="11">
        <f t="shared" si="5"/>
        <v>-32200000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159</v>
      </c>
      <c r="E87" s="11">
        <f t="shared" si="4"/>
        <v>0</v>
      </c>
      <c r="F87" s="11">
        <f t="shared" si="5"/>
        <v>-210675000</v>
      </c>
      <c r="G87" s="11"/>
    </row>
    <row r="88" spans="1:10" x14ac:dyDescent="0.25">
      <c r="A88" s="11" t="s">
        <v>357</v>
      </c>
      <c r="B88" s="3">
        <v>-500000</v>
      </c>
      <c r="C88" s="11">
        <v>0</v>
      </c>
      <c r="D88" s="11">
        <f t="shared" si="3"/>
        <v>144</v>
      </c>
      <c r="E88" s="11">
        <f t="shared" si="4"/>
        <v>0</v>
      </c>
      <c r="F88" s="11">
        <f t="shared" si="5"/>
        <v>-72000000</v>
      </c>
      <c r="G88" s="11"/>
    </row>
    <row r="89" spans="1:10" x14ac:dyDescent="0.25">
      <c r="A89" s="11" t="s">
        <v>356</v>
      </c>
      <c r="B89" s="3">
        <v>-120000</v>
      </c>
      <c r="C89" s="11">
        <v>2</v>
      </c>
      <c r="D89" s="11">
        <f t="shared" si="3"/>
        <v>144</v>
      </c>
      <c r="E89" s="11">
        <f t="shared" si="4"/>
        <v>0</v>
      </c>
      <c r="F89" s="11">
        <f t="shared" si="5"/>
        <v>-17280000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142</v>
      </c>
      <c r="E90" s="11">
        <f t="shared" si="4"/>
        <v>1</v>
      </c>
      <c r="F90" s="11">
        <f t="shared" si="5"/>
        <v>60376905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139</v>
      </c>
      <c r="E91" s="11">
        <f t="shared" si="4"/>
        <v>0</v>
      </c>
      <c r="F91" s="11">
        <f t="shared" si="5"/>
        <v>-417278000</v>
      </c>
      <c r="G91" s="11" t="s">
        <v>345</v>
      </c>
    </row>
    <row r="92" spans="1:10" x14ac:dyDescent="0.25">
      <c r="A92" s="25" t="s">
        <v>344</v>
      </c>
      <c r="B92" s="3">
        <v>-205000</v>
      </c>
      <c r="C92" s="11">
        <v>0</v>
      </c>
      <c r="D92" s="11">
        <f t="shared" si="3"/>
        <v>137</v>
      </c>
      <c r="E92" s="11">
        <f t="shared" si="4"/>
        <v>0</v>
      </c>
      <c r="F92" s="11">
        <f t="shared" si="5"/>
        <v>-28085000</v>
      </c>
      <c r="G92" s="11" t="s">
        <v>346</v>
      </c>
    </row>
    <row r="93" spans="1:10" x14ac:dyDescent="0.25">
      <c r="A93" s="11" t="s">
        <v>342</v>
      </c>
      <c r="B93" s="3">
        <v>-350500</v>
      </c>
      <c r="C93" s="11">
        <v>11</v>
      </c>
      <c r="D93" s="11">
        <f t="shared" si="3"/>
        <v>137</v>
      </c>
      <c r="E93" s="11">
        <f t="shared" si="4"/>
        <v>0</v>
      </c>
      <c r="F93" s="11">
        <f t="shared" si="5"/>
        <v>-48018500</v>
      </c>
      <c r="G93" s="11" t="s">
        <v>343</v>
      </c>
    </row>
    <row r="94" spans="1:10" x14ac:dyDescent="0.25">
      <c r="A94" s="11" t="s">
        <v>340</v>
      </c>
      <c r="B94" s="3">
        <v>1000000</v>
      </c>
      <c r="C94" s="11">
        <v>5</v>
      </c>
      <c r="D94" s="11">
        <f t="shared" si="3"/>
        <v>126</v>
      </c>
      <c r="E94" s="11">
        <f t="shared" si="4"/>
        <v>1</v>
      </c>
      <c r="F94" s="11">
        <f t="shared" si="5"/>
        <v>125000000</v>
      </c>
      <c r="G94" s="11" t="s">
        <v>341</v>
      </c>
    </row>
    <row r="95" spans="1:10" x14ac:dyDescent="0.25">
      <c r="A95" s="11" t="s">
        <v>351</v>
      </c>
      <c r="B95" s="3">
        <v>9000000</v>
      </c>
      <c r="C95" s="11">
        <v>2</v>
      </c>
      <c r="D95" s="11">
        <f t="shared" si="3"/>
        <v>121</v>
      </c>
      <c r="E95" s="11">
        <f t="shared" si="4"/>
        <v>1</v>
      </c>
      <c r="F95" s="11">
        <f t="shared" si="5"/>
        <v>1080000000</v>
      </c>
      <c r="G95" s="11" t="s">
        <v>353</v>
      </c>
      <c r="J95" s="28"/>
    </row>
    <row r="96" spans="1:10" x14ac:dyDescent="0.25">
      <c r="A96" s="11" t="s">
        <v>354</v>
      </c>
      <c r="B96" s="3">
        <v>-26000000</v>
      </c>
      <c r="C96" s="11">
        <v>0</v>
      </c>
      <c r="D96" s="11">
        <f t="shared" si="3"/>
        <v>119</v>
      </c>
      <c r="E96" s="11">
        <f t="shared" si="4"/>
        <v>0</v>
      </c>
      <c r="F96" s="11">
        <f t="shared" si="5"/>
        <v>-3094000000</v>
      </c>
      <c r="G96" s="11" t="s">
        <v>355</v>
      </c>
    </row>
    <row r="97" spans="1:9" x14ac:dyDescent="0.25">
      <c r="A97" s="11" t="s">
        <v>354</v>
      </c>
      <c r="B97" s="3">
        <v>-26000000</v>
      </c>
      <c r="C97" s="11">
        <v>0</v>
      </c>
      <c r="D97" s="11">
        <f t="shared" si="3"/>
        <v>119</v>
      </c>
      <c r="E97" s="11">
        <f t="shared" si="4"/>
        <v>0</v>
      </c>
      <c r="F97" s="11">
        <f t="shared" si="5"/>
        <v>-3094000000</v>
      </c>
      <c r="G97" s="11"/>
    </row>
    <row r="98" spans="1:9" x14ac:dyDescent="0.25">
      <c r="A98" s="11" t="s">
        <v>354</v>
      </c>
      <c r="B98" s="3">
        <v>26000000</v>
      </c>
      <c r="C98" s="11">
        <v>0</v>
      </c>
      <c r="D98" s="11">
        <f t="shared" si="3"/>
        <v>119</v>
      </c>
      <c r="E98" s="11">
        <f t="shared" si="4"/>
        <v>1</v>
      </c>
      <c r="F98" s="11">
        <f t="shared" si="5"/>
        <v>3068000000</v>
      </c>
      <c r="G98" s="11"/>
    </row>
    <row r="99" spans="1:9" x14ac:dyDescent="0.25">
      <c r="A99" s="11" t="s">
        <v>354</v>
      </c>
      <c r="B99" s="3">
        <v>-200000</v>
      </c>
      <c r="C99" s="11">
        <v>2</v>
      </c>
      <c r="D99" s="11">
        <f t="shared" si="3"/>
        <v>119</v>
      </c>
      <c r="E99" s="11">
        <f t="shared" si="4"/>
        <v>0</v>
      </c>
      <c r="F99" s="11">
        <f t="shared" si="5"/>
        <v>-23800000</v>
      </c>
      <c r="G99" s="11"/>
      <c r="I99" t="s">
        <v>25</v>
      </c>
    </row>
    <row r="100" spans="1:9" x14ac:dyDescent="0.25">
      <c r="A100" s="11" t="s">
        <v>406</v>
      </c>
      <c r="B100" s="3">
        <v>29200000</v>
      </c>
      <c r="C100" s="11">
        <v>5</v>
      </c>
      <c r="D100" s="11">
        <f t="shared" si="3"/>
        <v>117</v>
      </c>
      <c r="E100" s="11">
        <f t="shared" si="4"/>
        <v>1</v>
      </c>
      <c r="F100" s="11">
        <f t="shared" si="5"/>
        <v>3387200000</v>
      </c>
      <c r="G100" s="11"/>
    </row>
    <row r="101" spans="1:9" x14ac:dyDescent="0.25">
      <c r="A101" s="11" t="s">
        <v>407</v>
      </c>
      <c r="B101" s="3">
        <v>399945</v>
      </c>
      <c r="C101" s="11">
        <v>1</v>
      </c>
      <c r="D101" s="11">
        <f t="shared" si="3"/>
        <v>112</v>
      </c>
      <c r="E101" s="11">
        <f t="shared" si="4"/>
        <v>1</v>
      </c>
      <c r="F101" s="11">
        <f t="shared" si="5"/>
        <v>44393895</v>
      </c>
      <c r="G101" s="11" t="s">
        <v>408</v>
      </c>
    </row>
    <row r="102" spans="1:9" x14ac:dyDescent="0.25">
      <c r="A102" s="11" t="s">
        <v>409</v>
      </c>
      <c r="B102" s="3">
        <v>2000000</v>
      </c>
      <c r="C102" s="11">
        <v>1</v>
      </c>
      <c r="D102" s="11">
        <f t="shared" si="3"/>
        <v>111</v>
      </c>
      <c r="E102" s="11">
        <f t="shared" si="4"/>
        <v>1</v>
      </c>
      <c r="F102" s="11">
        <f t="shared" si="5"/>
        <v>220000000</v>
      </c>
      <c r="G102" s="11" t="s">
        <v>410</v>
      </c>
    </row>
    <row r="103" spans="1:9" x14ac:dyDescent="0.25">
      <c r="A103" s="11" t="s">
        <v>417</v>
      </c>
      <c r="B103" s="3">
        <v>7500000</v>
      </c>
      <c r="C103" s="11">
        <v>0</v>
      </c>
      <c r="D103" s="11">
        <f t="shared" si="3"/>
        <v>110</v>
      </c>
      <c r="E103" s="11">
        <f t="shared" si="4"/>
        <v>1</v>
      </c>
      <c r="F103" s="11">
        <f t="shared" si="5"/>
        <v>817500000</v>
      </c>
      <c r="G103" s="11" t="s">
        <v>418</v>
      </c>
    </row>
    <row r="104" spans="1:9" x14ac:dyDescent="0.25">
      <c r="A104" s="11" t="s">
        <v>417</v>
      </c>
      <c r="B104" s="3">
        <v>-66000000</v>
      </c>
      <c r="C104" s="11">
        <v>0</v>
      </c>
      <c r="D104" s="11">
        <f t="shared" si="3"/>
        <v>110</v>
      </c>
      <c r="E104" s="11">
        <f t="shared" si="4"/>
        <v>0</v>
      </c>
      <c r="F104" s="11">
        <f t="shared" si="5"/>
        <v>-7260000000</v>
      </c>
      <c r="G104" s="11" t="s">
        <v>432</v>
      </c>
    </row>
    <row r="105" spans="1:9" x14ac:dyDescent="0.25">
      <c r="A105" s="11" t="s">
        <v>417</v>
      </c>
      <c r="B105" s="3">
        <v>-145000</v>
      </c>
      <c r="C105" s="11">
        <v>2</v>
      </c>
      <c r="D105" s="11">
        <f t="shared" si="3"/>
        <v>110</v>
      </c>
      <c r="E105" s="11">
        <f t="shared" si="4"/>
        <v>0</v>
      </c>
      <c r="F105" s="11">
        <f t="shared" si="5"/>
        <v>-15950000</v>
      </c>
      <c r="G105" s="11" t="s">
        <v>433</v>
      </c>
    </row>
    <row r="106" spans="1:9" x14ac:dyDescent="0.25">
      <c r="A106" s="11" t="s">
        <v>429</v>
      </c>
      <c r="B106" s="3">
        <v>6000000</v>
      </c>
      <c r="C106" s="11">
        <v>2</v>
      </c>
      <c r="D106" s="11">
        <f t="shared" si="3"/>
        <v>108</v>
      </c>
      <c r="E106" s="11">
        <f t="shared" si="4"/>
        <v>1</v>
      </c>
      <c r="F106" s="11">
        <f t="shared" si="5"/>
        <v>642000000</v>
      </c>
      <c r="G106" s="11" t="s">
        <v>434</v>
      </c>
    </row>
    <row r="107" spans="1:9" x14ac:dyDescent="0.25">
      <c r="A107" s="11" t="s">
        <v>442</v>
      </c>
      <c r="B107" s="3">
        <v>-6005900</v>
      </c>
      <c r="C107" s="11">
        <v>3</v>
      </c>
      <c r="D107" s="11">
        <f t="shared" si="3"/>
        <v>106</v>
      </c>
      <c r="E107" s="11">
        <f t="shared" si="4"/>
        <v>0</v>
      </c>
      <c r="F107" s="11">
        <f t="shared" si="5"/>
        <v>-636625400</v>
      </c>
      <c r="G107" s="11" t="s">
        <v>444</v>
      </c>
    </row>
    <row r="108" spans="1:9" x14ac:dyDescent="0.25">
      <c r="A108" s="11" t="s">
        <v>447</v>
      </c>
      <c r="B108" s="3">
        <v>6000000</v>
      </c>
      <c r="C108" s="11">
        <v>12</v>
      </c>
      <c r="D108" s="11">
        <f t="shared" si="3"/>
        <v>103</v>
      </c>
      <c r="E108" s="11">
        <f t="shared" si="4"/>
        <v>1</v>
      </c>
      <c r="F108" s="11">
        <f t="shared" si="5"/>
        <v>612000000</v>
      </c>
      <c r="G108" s="11" t="s">
        <v>452</v>
      </c>
    </row>
    <row r="109" spans="1:9" x14ac:dyDescent="0.25">
      <c r="A109" s="11" t="s">
        <v>472</v>
      </c>
      <c r="B109" s="3">
        <v>-120000</v>
      </c>
      <c r="C109" s="11">
        <v>1</v>
      </c>
      <c r="D109" s="11">
        <f t="shared" si="3"/>
        <v>91</v>
      </c>
      <c r="E109" s="11">
        <f t="shared" si="4"/>
        <v>0</v>
      </c>
      <c r="F109" s="11">
        <f t="shared" si="5"/>
        <v>-10920000</v>
      </c>
      <c r="G109" s="11" t="s">
        <v>473</v>
      </c>
    </row>
    <row r="110" spans="1:9" x14ac:dyDescent="0.25">
      <c r="A110" s="11" t="s">
        <v>474</v>
      </c>
      <c r="B110" s="3">
        <v>4000000</v>
      </c>
      <c r="C110" s="11">
        <v>1</v>
      </c>
      <c r="D110" s="11">
        <f t="shared" si="3"/>
        <v>90</v>
      </c>
      <c r="E110" s="11">
        <f t="shared" si="4"/>
        <v>1</v>
      </c>
      <c r="F110" s="11">
        <f t="shared" si="5"/>
        <v>356000000</v>
      </c>
      <c r="G110" s="11" t="s">
        <v>475</v>
      </c>
    </row>
    <row r="111" spans="1:9" x14ac:dyDescent="0.25">
      <c r="A111" s="11" t="s">
        <v>479</v>
      </c>
      <c r="B111" s="3">
        <v>2800000</v>
      </c>
      <c r="C111" s="11">
        <v>4</v>
      </c>
      <c r="D111" s="11">
        <f t="shared" si="3"/>
        <v>89</v>
      </c>
      <c r="E111" s="11">
        <f t="shared" si="4"/>
        <v>1</v>
      </c>
      <c r="F111" s="11">
        <f t="shared" si="5"/>
        <v>246400000</v>
      </c>
      <c r="G111" s="11" t="s">
        <v>480</v>
      </c>
    </row>
    <row r="112" spans="1:9" x14ac:dyDescent="0.25">
      <c r="A112" s="11" t="s">
        <v>484</v>
      </c>
      <c r="B112" s="3">
        <v>-200000</v>
      </c>
      <c r="C112" s="11">
        <v>1</v>
      </c>
      <c r="D112" s="11">
        <f t="shared" si="3"/>
        <v>85</v>
      </c>
      <c r="E112" s="11">
        <f t="shared" si="4"/>
        <v>0</v>
      </c>
      <c r="F112" s="11">
        <f t="shared" si="5"/>
        <v>-17000000</v>
      </c>
      <c r="G112" s="11" t="s">
        <v>486</v>
      </c>
    </row>
    <row r="113" spans="1:10" x14ac:dyDescent="0.25">
      <c r="A113" s="11" t="s">
        <v>485</v>
      </c>
      <c r="B113" s="3">
        <v>72310</v>
      </c>
      <c r="C113" s="11">
        <v>17</v>
      </c>
      <c r="D113" s="11">
        <f t="shared" si="3"/>
        <v>84</v>
      </c>
      <c r="E113" s="11">
        <f t="shared" si="4"/>
        <v>1</v>
      </c>
      <c r="F113" s="11">
        <f t="shared" si="5"/>
        <v>6001730</v>
      </c>
      <c r="G113" s="11" t="s">
        <v>519</v>
      </c>
    </row>
    <row r="114" spans="1:10" x14ac:dyDescent="0.25">
      <c r="A114" s="11" t="s">
        <v>515</v>
      </c>
      <c r="B114" s="3">
        <v>-200000</v>
      </c>
      <c r="C114" s="11">
        <v>1</v>
      </c>
      <c r="D114" s="11">
        <f t="shared" si="3"/>
        <v>67</v>
      </c>
      <c r="E114" s="11">
        <f t="shared" si="4"/>
        <v>0</v>
      </c>
      <c r="F114" s="11">
        <f t="shared" si="5"/>
        <v>-13400000</v>
      </c>
      <c r="G114" s="11" t="s">
        <v>473</v>
      </c>
      <c r="J114" t="s">
        <v>25</v>
      </c>
    </row>
    <row r="115" spans="1:10" x14ac:dyDescent="0.25">
      <c r="A115" s="25" t="s">
        <v>516</v>
      </c>
      <c r="B115" s="38">
        <v>-11000000</v>
      </c>
      <c r="C115" s="25">
        <v>0</v>
      </c>
      <c r="D115" s="11">
        <f t="shared" si="3"/>
        <v>66</v>
      </c>
      <c r="E115" s="11">
        <f t="shared" si="4"/>
        <v>0</v>
      </c>
      <c r="F115" s="25">
        <f t="shared" si="5"/>
        <v>-726000000</v>
      </c>
      <c r="G115" s="25" t="s">
        <v>520</v>
      </c>
    </row>
    <row r="116" spans="1:10" x14ac:dyDescent="0.25">
      <c r="A116" s="11" t="s">
        <v>516</v>
      </c>
      <c r="B116" s="3">
        <v>-200000</v>
      </c>
      <c r="C116" s="11">
        <v>2</v>
      </c>
      <c r="D116" s="11">
        <f t="shared" si="3"/>
        <v>66</v>
      </c>
      <c r="E116" s="11">
        <f t="shared" si="4"/>
        <v>0</v>
      </c>
      <c r="F116" s="11">
        <f t="shared" si="5"/>
        <v>-13200000</v>
      </c>
      <c r="G116" s="11" t="s">
        <v>473</v>
      </c>
      <c r="I116" t="s">
        <v>25</v>
      </c>
    </row>
    <row r="117" spans="1:10" x14ac:dyDescent="0.25">
      <c r="A117" s="11" t="s">
        <v>521</v>
      </c>
      <c r="B117" s="3">
        <v>-450500</v>
      </c>
      <c r="C117" s="11">
        <v>0</v>
      </c>
      <c r="D117" s="11">
        <f t="shared" si="3"/>
        <v>64</v>
      </c>
      <c r="E117" s="11">
        <f t="shared" si="4"/>
        <v>0</v>
      </c>
      <c r="F117" s="11">
        <f t="shared" si="5"/>
        <v>-28832000</v>
      </c>
      <c r="G117" s="11" t="s">
        <v>522</v>
      </c>
    </row>
    <row r="118" spans="1:10" x14ac:dyDescent="0.25">
      <c r="A118" s="11" t="s">
        <v>521</v>
      </c>
      <c r="B118" s="3">
        <v>-200000</v>
      </c>
      <c r="C118" s="11">
        <v>6</v>
      </c>
      <c r="D118" s="11">
        <f t="shared" si="3"/>
        <v>64</v>
      </c>
      <c r="E118" s="11">
        <f t="shared" si="4"/>
        <v>0</v>
      </c>
      <c r="F118" s="11">
        <f t="shared" si="5"/>
        <v>-12800000</v>
      </c>
      <c r="G118" s="11" t="s">
        <v>523</v>
      </c>
      <c r="J118" t="s">
        <v>25</v>
      </c>
    </row>
    <row r="119" spans="1:10" x14ac:dyDescent="0.25">
      <c r="A119" s="11" t="s">
        <v>525</v>
      </c>
      <c r="B119" s="3">
        <v>-154550</v>
      </c>
      <c r="C119" s="11">
        <v>0</v>
      </c>
      <c r="D119" s="11">
        <f t="shared" si="3"/>
        <v>58</v>
      </c>
      <c r="E119" s="11">
        <f t="shared" si="4"/>
        <v>0</v>
      </c>
      <c r="F119" s="11">
        <f t="shared" si="5"/>
        <v>-8963900</v>
      </c>
      <c r="G119" s="11" t="s">
        <v>526</v>
      </c>
    </row>
    <row r="120" spans="1:10" x14ac:dyDescent="0.25">
      <c r="A120" s="11" t="s">
        <v>525</v>
      </c>
      <c r="B120" s="3">
        <v>-320</v>
      </c>
      <c r="C120" s="11">
        <v>1</v>
      </c>
      <c r="D120" s="11">
        <f t="shared" si="3"/>
        <v>58</v>
      </c>
      <c r="E120" s="11">
        <f t="shared" si="4"/>
        <v>0</v>
      </c>
      <c r="F120" s="11">
        <f t="shared" si="5"/>
        <v>-18560</v>
      </c>
      <c r="G120" s="11" t="s">
        <v>527</v>
      </c>
    </row>
    <row r="121" spans="1:10" x14ac:dyDescent="0.25">
      <c r="A121" s="11" t="s">
        <v>528</v>
      </c>
      <c r="B121" s="3">
        <v>-432000</v>
      </c>
      <c r="C121" s="11">
        <v>6</v>
      </c>
      <c r="D121" s="11">
        <f t="shared" si="3"/>
        <v>57</v>
      </c>
      <c r="E121" s="11">
        <f t="shared" si="4"/>
        <v>0</v>
      </c>
      <c r="F121" s="11">
        <f t="shared" si="5"/>
        <v>-24624000</v>
      </c>
      <c r="G121" s="11" t="s">
        <v>529</v>
      </c>
    </row>
    <row r="122" spans="1:10" x14ac:dyDescent="0.25">
      <c r="A122" s="11" t="s">
        <v>530</v>
      </c>
      <c r="B122" s="3">
        <v>74043</v>
      </c>
      <c r="C122" s="11">
        <v>21</v>
      </c>
      <c r="D122" s="11">
        <f t="shared" si="3"/>
        <v>51</v>
      </c>
      <c r="E122" s="11">
        <f t="shared" si="4"/>
        <v>1</v>
      </c>
      <c r="F122" s="11">
        <f t="shared" si="5"/>
        <v>3702150</v>
      </c>
      <c r="G122" s="11" t="s">
        <v>531</v>
      </c>
    </row>
    <row r="123" spans="1:10" x14ac:dyDescent="0.25">
      <c r="A123" s="11" t="s">
        <v>556</v>
      </c>
      <c r="B123" s="3">
        <v>-52000</v>
      </c>
      <c r="C123" s="11">
        <v>11</v>
      </c>
      <c r="D123" s="11">
        <f t="shared" si="3"/>
        <v>30</v>
      </c>
      <c r="E123" s="11">
        <f t="shared" si="4"/>
        <v>0</v>
      </c>
      <c r="F123" s="11">
        <f t="shared" si="5"/>
        <v>-1560000</v>
      </c>
      <c r="G123" s="11" t="s">
        <v>558</v>
      </c>
    </row>
    <row r="124" spans="1:10" x14ac:dyDescent="0.25">
      <c r="A124" s="11" t="s">
        <v>612</v>
      </c>
      <c r="B124" s="3">
        <v>1187</v>
      </c>
      <c r="C124" s="11">
        <v>1</v>
      </c>
      <c r="D124" s="11">
        <f t="shared" si="3"/>
        <v>19</v>
      </c>
      <c r="E124" s="11">
        <f t="shared" si="4"/>
        <v>1</v>
      </c>
      <c r="F124" s="11">
        <f t="shared" si="5"/>
        <v>21366</v>
      </c>
      <c r="G124" s="11" t="s">
        <v>613</v>
      </c>
    </row>
    <row r="125" spans="1:10" x14ac:dyDescent="0.25">
      <c r="A125" s="11" t="s">
        <v>610</v>
      </c>
      <c r="B125" s="3">
        <v>2400000</v>
      </c>
      <c r="C125" s="11">
        <v>2</v>
      </c>
      <c r="D125" s="11">
        <f t="shared" si="3"/>
        <v>18</v>
      </c>
      <c r="E125" s="11">
        <f t="shared" si="4"/>
        <v>1</v>
      </c>
      <c r="F125" s="11">
        <f t="shared" si="5"/>
        <v>40800000</v>
      </c>
      <c r="G125" s="11" t="s">
        <v>611</v>
      </c>
    </row>
    <row r="126" spans="1:10" x14ac:dyDescent="0.25">
      <c r="A126" s="11" t="s">
        <v>621</v>
      </c>
      <c r="B126" s="3">
        <v>1342800</v>
      </c>
      <c r="C126" s="11">
        <v>0</v>
      </c>
      <c r="D126" s="11">
        <f t="shared" si="3"/>
        <v>16</v>
      </c>
      <c r="E126" s="11">
        <f t="shared" si="4"/>
        <v>1</v>
      </c>
      <c r="F126" s="11">
        <f t="shared" si="5"/>
        <v>20142000</v>
      </c>
      <c r="G126" s="11" t="s">
        <v>622</v>
      </c>
    </row>
    <row r="127" spans="1:10" x14ac:dyDescent="0.25">
      <c r="A127" s="11" t="s">
        <v>621</v>
      </c>
      <c r="B127" s="3">
        <v>1342800</v>
      </c>
      <c r="C127" s="11">
        <v>12</v>
      </c>
      <c r="D127" s="11">
        <f t="shared" si="3"/>
        <v>16</v>
      </c>
      <c r="E127" s="11">
        <f t="shared" si="4"/>
        <v>1</v>
      </c>
      <c r="F127" s="11">
        <f t="shared" si="5"/>
        <v>20142000</v>
      </c>
      <c r="G127" s="11" t="s">
        <v>623</v>
      </c>
    </row>
    <row r="128" spans="1:10" x14ac:dyDescent="0.25">
      <c r="A128" s="11" t="s">
        <v>630</v>
      </c>
      <c r="B128" s="3">
        <v>-200000</v>
      </c>
      <c r="C128" s="11">
        <v>2</v>
      </c>
      <c r="D128" s="11">
        <f t="shared" si="3"/>
        <v>4</v>
      </c>
      <c r="E128" s="11">
        <f t="shared" si="4"/>
        <v>0</v>
      </c>
      <c r="F128" s="11">
        <f t="shared" si="5"/>
        <v>-800000</v>
      </c>
      <c r="G128" s="11" t="s">
        <v>158</v>
      </c>
    </row>
    <row r="129" spans="1:11" x14ac:dyDescent="0.25">
      <c r="A129" s="11" t="s">
        <v>631</v>
      </c>
      <c r="B129" s="3">
        <v>-15618</v>
      </c>
      <c r="C129" s="11">
        <v>2</v>
      </c>
      <c r="D129" s="11">
        <f t="shared" si="3"/>
        <v>2</v>
      </c>
      <c r="E129" s="11">
        <f t="shared" si="4"/>
        <v>0</v>
      </c>
      <c r="F129" s="11">
        <f>B129*(D129-E129)</f>
        <v>-31236</v>
      </c>
      <c r="G129" s="11" t="s">
        <v>632</v>
      </c>
      <c r="K129" t="s">
        <v>25</v>
      </c>
    </row>
    <row r="130" spans="1:11" x14ac:dyDescent="0.25">
      <c r="A130" s="11" t="s">
        <v>25</v>
      </c>
      <c r="B130" s="3"/>
      <c r="C130" s="11"/>
      <c r="D130" s="11">
        <f t="shared" si="3"/>
        <v>0</v>
      </c>
      <c r="E130" s="11">
        <f t="shared" si="4"/>
        <v>0</v>
      </c>
      <c r="F130" s="11">
        <f t="shared" si="5"/>
        <v>0</v>
      </c>
      <c r="G130" s="11"/>
    </row>
    <row r="131" spans="1:11" x14ac:dyDescent="0.25">
      <c r="A131" s="11"/>
      <c r="B131" s="3"/>
      <c r="C131" s="11"/>
      <c r="D131" s="11">
        <f t="shared" ref="D131:D137" si="6">D132+C131</f>
        <v>0</v>
      </c>
      <c r="E131" s="11">
        <f t="shared" ref="E131:E137" si="7">IF(B131&gt;0,1,0)</f>
        <v>0</v>
      </c>
      <c r="F131" s="11">
        <f t="shared" si="5"/>
        <v>0</v>
      </c>
      <c r="G131" s="11"/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4917073</v>
      </c>
      <c r="C139" s="11"/>
      <c r="D139" s="11"/>
      <c r="E139" s="11"/>
      <c r="F139" s="31">
        <f>SUM(F2:F137)</f>
        <v>4384831076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11755579.292225201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456</v>
      </c>
      <c r="B1" s="11" t="s">
        <v>454</v>
      </c>
      <c r="C1" s="11" t="s">
        <v>466</v>
      </c>
      <c r="D1" s="11" t="s">
        <v>455</v>
      </c>
      <c r="E1" s="11" t="s">
        <v>571</v>
      </c>
      <c r="F1" s="11" t="s">
        <v>467</v>
      </c>
      <c r="G1" s="11" t="s">
        <v>468</v>
      </c>
      <c r="H1" s="11" t="s">
        <v>8</v>
      </c>
      <c r="K1" s="11" t="s">
        <v>457</v>
      </c>
      <c r="L1" s="11" t="s">
        <v>458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535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539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570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618</v>
      </c>
      <c r="J5" s="2"/>
      <c r="K5" s="2" t="s">
        <v>459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171512547.78082192</v>
      </c>
      <c r="G6" s="31">
        <f>E6-F6</f>
        <v>1173629.7891781032</v>
      </c>
      <c r="H6" s="11"/>
      <c r="J6" s="2" t="s">
        <v>8</v>
      </c>
      <c r="K6" s="2" t="s">
        <v>267</v>
      </c>
      <c r="L6" s="2" t="s">
        <v>460</v>
      </c>
      <c r="M6" s="63" t="s">
        <v>461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619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620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4917073</v>
      </c>
      <c r="L9" s="3">
        <f>K9</f>
        <v>4917073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465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462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463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464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302</v>
      </c>
      <c r="K14" s="46">
        <v>1000000</v>
      </c>
      <c r="L14" s="3">
        <f>K14</f>
        <v>1000000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-8250000</v>
      </c>
      <c r="M15" s="3">
        <f t="shared" si="4"/>
        <v>8250000</v>
      </c>
      <c r="N15" s="27"/>
      <c r="O15" s="11"/>
      <c r="P15" s="11" t="s">
        <v>303</v>
      </c>
      <c r="Q15" s="11" t="s">
        <v>460</v>
      </c>
      <c r="R15" s="11" t="s">
        <v>461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469</v>
      </c>
      <c r="K16" s="46">
        <v>40000</v>
      </c>
      <c r="L16" s="3">
        <f>K16</f>
        <v>40000</v>
      </c>
      <c r="M16" s="3">
        <f t="shared" si="4"/>
        <v>0</v>
      </c>
      <c r="N16" s="27"/>
      <c r="O16" s="11" t="s">
        <v>304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470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305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306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309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308</v>
      </c>
      <c r="P20" s="31">
        <f>-Q58*12</f>
        <v>-48112000</v>
      </c>
      <c r="Q20" s="31">
        <v>-24480000</v>
      </c>
      <c r="R20" s="31">
        <f t="shared" si="5"/>
        <v>-23632000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628</v>
      </c>
      <c r="K23" s="3">
        <f>SUM(K7:K22)</f>
        <v>171512547.78082192</v>
      </c>
      <c r="L23" s="3">
        <f>SUM(L7:L22)</f>
        <v>61011867.520547941</v>
      </c>
      <c r="M23" s="3">
        <f>SUM(M7:M22)</f>
        <v>110500680.26027396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629</v>
      </c>
      <c r="K24" s="3">
        <f>K9+K11+K12+K13+K10+K16+K17</f>
        <v>99630356</v>
      </c>
      <c r="L24" s="3">
        <f>L9+L16+L12</f>
        <v>20957073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220368000</v>
      </c>
      <c r="Q25" s="31">
        <f>SUM(Q16:Q23)</f>
        <v>70000000</v>
      </c>
      <c r="R25" s="31">
        <f>SUM(R16:R23)</f>
        <v>150368000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310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540</v>
      </c>
      <c r="K30" s="11" t="s">
        <v>183</v>
      </c>
      <c r="L30" s="11" t="s">
        <v>541</v>
      </c>
      <c r="M30" s="11" t="s">
        <v>542</v>
      </c>
      <c r="N30" s="27"/>
      <c r="P30" s="1" t="s">
        <v>311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327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312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313</v>
      </c>
      <c r="Q33" s="1">
        <v>150000</v>
      </c>
      <c r="S33" s="51" t="s">
        <v>495</v>
      </c>
      <c r="T33" s="51" t="s">
        <v>490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314</v>
      </c>
      <c r="Q34" s="1">
        <v>300000</v>
      </c>
      <c r="S34" s="50">
        <v>350000</v>
      </c>
      <c r="T34" s="51" t="s">
        <v>491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315</v>
      </c>
      <c r="Q35" s="1">
        <v>100000</v>
      </c>
      <c r="S35" s="56">
        <v>150000</v>
      </c>
      <c r="T35" s="57" t="s">
        <v>492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316</v>
      </c>
      <c r="Q36" s="1">
        <v>200000</v>
      </c>
      <c r="S36" s="50">
        <v>1320000</v>
      </c>
      <c r="T36" s="51" t="s">
        <v>493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317</v>
      </c>
      <c r="Q37" s="50">
        <f>S45/12</f>
        <v>294333.33333333331</v>
      </c>
      <c r="S37" s="56">
        <v>170000</v>
      </c>
      <c r="T37" s="57" t="s">
        <v>494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318</v>
      </c>
      <c r="Q38" s="1">
        <v>200000</v>
      </c>
      <c r="S38" s="56">
        <v>152000</v>
      </c>
      <c r="T38" s="57" t="s">
        <v>496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319</v>
      </c>
      <c r="Q39" s="1">
        <v>20000</v>
      </c>
      <c r="S39" s="50">
        <v>30000</v>
      </c>
      <c r="T39" s="51" t="s">
        <v>483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321</v>
      </c>
      <c r="Q40" s="1">
        <v>50000</v>
      </c>
      <c r="S40" s="50">
        <v>500000</v>
      </c>
      <c r="T40" s="51" t="s">
        <v>498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322</v>
      </c>
      <c r="Q41" s="1">
        <v>90000</v>
      </c>
      <c r="S41" s="50">
        <v>130000</v>
      </c>
      <c r="T41" s="51" t="s">
        <v>582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323</v>
      </c>
      <c r="Q42" s="1">
        <v>50000</v>
      </c>
      <c r="S42" s="50">
        <v>250000</v>
      </c>
      <c r="T42" s="51" t="s">
        <v>499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335</v>
      </c>
      <c r="Q43" s="1">
        <v>150000</v>
      </c>
      <c r="S43" s="61">
        <v>230000</v>
      </c>
      <c r="T43" s="62" t="s">
        <v>501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324</v>
      </c>
      <c r="Q44" s="1">
        <v>15000</v>
      </c>
      <c r="S44" s="50">
        <v>250000</v>
      </c>
      <c r="T44" s="51" t="s">
        <v>320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325</v>
      </c>
      <c r="Q45" s="1">
        <v>20000</v>
      </c>
      <c r="S45" s="50">
        <f>SUM(S34:S44)</f>
        <v>3532000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326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328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330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320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497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500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4009333.333333333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336</v>
      </c>
      <c r="Q59" s="3">
        <f>Q58/30</f>
        <v>133644.44444444444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338</v>
      </c>
      <c r="B3" s="3">
        <v>15000000</v>
      </c>
      <c r="C3" t="s">
        <v>339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351</v>
      </c>
      <c r="B4" s="3">
        <v>-3000000</v>
      </c>
      <c r="C4" t="s">
        <v>352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417</v>
      </c>
      <c r="B5" s="3">
        <v>-3200900</v>
      </c>
      <c r="C5" t="s">
        <v>419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429</v>
      </c>
      <c r="B6" s="3">
        <v>-3000900</v>
      </c>
      <c r="C6" t="s">
        <v>430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442</v>
      </c>
      <c r="B7" s="3">
        <v>-5805900</v>
      </c>
      <c r="C7" t="s">
        <v>443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485</v>
      </c>
      <c r="B8" s="3">
        <v>54417</v>
      </c>
      <c r="C8" s="9" t="s">
        <v>489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F36" sqref="F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19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19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19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19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19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19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19" x14ac:dyDescent="0.25">
      <c r="A7" t="s">
        <v>474</v>
      </c>
      <c r="B7" s="18">
        <v>-4000000</v>
      </c>
      <c r="C7" s="18">
        <f t="shared" si="1"/>
        <v>500000</v>
      </c>
      <c r="D7" s="18" t="s">
        <v>476</v>
      </c>
      <c r="E7">
        <v>1</v>
      </c>
      <c r="F7" s="18">
        <f>C7*E7</f>
        <v>500000</v>
      </c>
    </row>
    <row r="8" spans="1:19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19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19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19" x14ac:dyDescent="0.25">
      <c r="B11" s="18"/>
      <c r="C11" s="18">
        <f t="shared" si="1"/>
        <v>500000</v>
      </c>
      <c r="D11" s="18"/>
      <c r="F11" s="18"/>
    </row>
    <row r="12" spans="1:19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19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</row>
    <row r="14" spans="1:19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</row>
    <row r="15" spans="1:19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4">$R$13*$O$13/O15</f>
        <v>36</v>
      </c>
    </row>
    <row r="16" spans="1:19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4"/>
        <v>24</v>
      </c>
    </row>
    <row r="17" spans="2:19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4"/>
        <v>18</v>
      </c>
    </row>
    <row r="18" spans="2:19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4"/>
        <v>14.4</v>
      </c>
    </row>
    <row r="19" spans="2:19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4"/>
        <v>12</v>
      </c>
    </row>
    <row r="20" spans="2:19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19" x14ac:dyDescent="0.25">
      <c r="P21" t="s">
        <v>25</v>
      </c>
    </row>
    <row r="22" spans="2:19" x14ac:dyDescent="0.25">
      <c r="F22" s="18">
        <f>F20*H20/36500</f>
        <v>3037479.4520547944</v>
      </c>
      <c r="G22" t="s">
        <v>191</v>
      </c>
    </row>
    <row r="28" spans="2:19" x14ac:dyDescent="0.25">
      <c r="G28" s="11" t="s">
        <v>599</v>
      </c>
      <c r="H28" s="11" t="s">
        <v>180</v>
      </c>
      <c r="I28" s="11" t="s">
        <v>598</v>
      </c>
      <c r="J28" s="11" t="s">
        <v>588</v>
      </c>
    </row>
    <row r="29" spans="2:19" x14ac:dyDescent="0.25">
      <c r="G29" s="11">
        <f>$I$41-I29</f>
        <v>53500</v>
      </c>
      <c r="H29" s="11" t="s">
        <v>596</v>
      </c>
      <c r="I29" s="11">
        <v>165000</v>
      </c>
      <c r="J29" s="11" t="s">
        <v>589</v>
      </c>
    </row>
    <row r="30" spans="2:19" x14ac:dyDescent="0.25">
      <c r="G30" s="11">
        <f t="shared" ref="G30:G35" si="5">$I$41-I30</f>
        <v>18500</v>
      </c>
      <c r="H30" s="11" t="s">
        <v>597</v>
      </c>
      <c r="I30" s="11">
        <v>200000</v>
      </c>
      <c r="J30" s="11" t="s">
        <v>590</v>
      </c>
    </row>
    <row r="31" spans="2:19" x14ac:dyDescent="0.25">
      <c r="G31" s="11">
        <f t="shared" si="5"/>
        <v>1000</v>
      </c>
      <c r="H31" s="11" t="s">
        <v>591</v>
      </c>
      <c r="I31" s="11">
        <v>217500</v>
      </c>
      <c r="J31" s="11" t="s">
        <v>496</v>
      </c>
    </row>
    <row r="32" spans="2:19" x14ac:dyDescent="0.25">
      <c r="G32" s="11">
        <f t="shared" si="5"/>
        <v>33500</v>
      </c>
      <c r="H32" s="68">
        <v>34617</v>
      </c>
      <c r="I32" s="11">
        <v>185000</v>
      </c>
      <c r="J32" s="11" t="s">
        <v>582</v>
      </c>
    </row>
    <row r="33" spans="6:10" x14ac:dyDescent="0.25">
      <c r="G33" s="11">
        <f t="shared" si="5"/>
        <v>1500</v>
      </c>
      <c r="H33" s="11" t="s">
        <v>595</v>
      </c>
      <c r="I33" s="11">
        <v>217000</v>
      </c>
      <c r="J33" s="11" t="s">
        <v>592</v>
      </c>
    </row>
    <row r="34" spans="6:10" x14ac:dyDescent="0.25">
      <c r="G34" s="11">
        <f t="shared" si="5"/>
        <v>1500</v>
      </c>
      <c r="H34" s="11" t="s">
        <v>595</v>
      </c>
      <c r="I34" s="11">
        <v>217000</v>
      </c>
      <c r="J34" s="11" t="s">
        <v>593</v>
      </c>
    </row>
    <row r="35" spans="6:10" x14ac:dyDescent="0.25">
      <c r="G35" s="11">
        <f t="shared" si="5"/>
        <v>1000</v>
      </c>
      <c r="H35" s="11" t="s">
        <v>591</v>
      </c>
      <c r="I35" s="11">
        <v>217500</v>
      </c>
      <c r="J35" s="11" t="s">
        <v>594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600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2017-07-09T13:55:57Z</dcterms:modified>
</cp:coreProperties>
</file>