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آبان 96" sheetId="27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</sheets>
  <calcPr calcId="145621"/>
</workbook>
</file>

<file path=xl/calcChain.xml><?xml version="1.0" encoding="utf-8"?>
<calcChain xmlns="http://schemas.openxmlformats.org/spreadsheetml/2006/main">
  <c r="U13" i="10" l="1"/>
  <c r="U16" i="10"/>
  <c r="D42" i="27"/>
  <c r="S25" i="18"/>
  <c r="S20" i="18"/>
  <c r="S19" i="18"/>
  <c r="N25" i="18"/>
  <c r="N17" i="18"/>
  <c r="N16" i="18"/>
  <c r="D133" i="20" l="1"/>
  <c r="B24" i="27"/>
  <c r="G39" i="10" l="1"/>
  <c r="G43" i="10"/>
  <c r="G41" i="10"/>
  <c r="G42" i="10"/>
  <c r="G40" i="10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4" i="20"/>
  <c r="K135" i="20"/>
  <c r="K136" i="20"/>
  <c r="K137" i="20"/>
  <c r="K138" i="20"/>
  <c r="K139" i="20"/>
  <c r="K140" i="20"/>
  <c r="K141" i="20"/>
  <c r="K142" i="20"/>
  <c r="K143" i="20"/>
  <c r="J133" i="20"/>
  <c r="J134" i="20"/>
  <c r="J135" i="20"/>
  <c r="J136" i="20"/>
  <c r="J137" i="20"/>
  <c r="J138" i="20"/>
  <c r="J139" i="20"/>
  <c r="J140" i="20"/>
  <c r="J141" i="20"/>
  <c r="J142" i="20"/>
  <c r="J143" i="20"/>
  <c r="I134" i="20"/>
  <c r="I135" i="20"/>
  <c r="I136" i="20"/>
  <c r="I137" i="20"/>
  <c r="I138" i="20"/>
  <c r="I139" i="20"/>
  <c r="I140" i="20"/>
  <c r="I141" i="20"/>
  <c r="I142" i="20"/>
  <c r="I143" i="20"/>
  <c r="H129" i="20"/>
  <c r="H130" i="20"/>
  <c r="H131" i="20"/>
  <c r="H132" i="20"/>
  <c r="H133" i="20"/>
  <c r="I133" i="20" s="1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K133" i="20" l="1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61" i="15"/>
  <c r="F162" i="15"/>
  <c r="F163" i="15"/>
  <c r="F164" i="15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0" i="15" l="1"/>
  <c r="F159" i="15"/>
  <c r="F158" i="15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7" i="18" l="1"/>
  <c r="K16" i="18"/>
  <c r="K18" i="18" s="1"/>
  <c r="I104" i="20"/>
  <c r="I103" i="20"/>
  <c r="E39" i="13"/>
  <c r="G40" i="13"/>
  <c r="C14" i="18"/>
  <c r="F10" i="18" l="1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<sst xmlns="http://schemas.openxmlformats.org/spreadsheetml/2006/main" count="1894" uniqueCount="800">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</sst>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41" sqref="E4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722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754</v>
      </c>
      <c r="B5" s="18">
        <v>0</v>
      </c>
      <c r="C5" s="18">
        <v>0</v>
      </c>
      <c r="D5" s="3">
        <f t="shared" si="0"/>
        <v>0</v>
      </c>
      <c r="E5" s="20" t="s">
        <v>755</v>
      </c>
      <c r="F5">
        <v>8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35607070</v>
      </c>
      <c r="C24" s="3">
        <f>SUM(C2:C22)</f>
        <v>12149969</v>
      </c>
      <c r="D24" s="3">
        <f>SUM(D2:D22)</f>
        <v>23457101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1072440613</v>
      </c>
      <c r="H25" s="18">
        <f>SUM(H2:H23)</f>
        <v>364393099</v>
      </c>
      <c r="I25" s="18">
        <f>SUM(I2:I23)</f>
        <v>708047514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614287</v>
      </c>
      <c r="H30" s="18">
        <f>G30*H25/G25</f>
        <v>208721.9943855418</v>
      </c>
      <c r="I30" s="18">
        <f>G30*I25/G25</f>
        <v>405565.00561445823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7974922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5" activePane="bottomLeft" state="frozen"/>
      <selection pane="bottomLeft" activeCell="F134" sqref="F13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606</v>
      </c>
      <c r="H2" s="36">
        <f>IF(B2&gt;0,1,0)</f>
        <v>1</v>
      </c>
      <c r="I2" s="11">
        <f>B2*(G2-H2)</f>
        <v>10103500</v>
      </c>
      <c r="J2" s="53">
        <f>C2*(G2-H2)</f>
        <v>10103500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605</v>
      </c>
      <c r="H3" s="36">
        <f t="shared" ref="H3:H66" si="2">IF(B3&gt;0,1,0)</f>
        <v>1</v>
      </c>
      <c r="I3" s="11">
        <f t="shared" ref="I3:I66" si="3">B3*(G3-H3)</f>
        <v>12019600000</v>
      </c>
      <c r="J3" s="53">
        <f t="shared" ref="J3:J66" si="4">C3*(G3-H3)</f>
        <v>6877748000</v>
      </c>
      <c r="K3" s="53">
        <f t="shared" ref="K3:K66" si="5">D3*(G3-H3)</f>
        <v>5141852000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605</v>
      </c>
      <c r="H4" s="36">
        <f t="shared" si="2"/>
        <v>0</v>
      </c>
      <c r="I4" s="11">
        <f t="shared" si="3"/>
        <v>0</v>
      </c>
      <c r="J4" s="53">
        <f t="shared" si="4"/>
        <v>5142500</v>
      </c>
      <c r="K4" s="53">
        <f t="shared" si="5"/>
        <v>-5142500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603</v>
      </c>
      <c r="H5" s="36">
        <f t="shared" si="2"/>
        <v>1</v>
      </c>
      <c r="I5" s="11">
        <f t="shared" si="3"/>
        <v>1204000000</v>
      </c>
      <c r="J5" s="53">
        <f t="shared" si="4"/>
        <v>0</v>
      </c>
      <c r="K5" s="53">
        <f t="shared" si="5"/>
        <v>1204000000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596</v>
      </c>
      <c r="H6" s="36">
        <f t="shared" si="2"/>
        <v>0</v>
      </c>
      <c r="I6" s="11">
        <f t="shared" si="3"/>
        <v>-2980000</v>
      </c>
      <c r="J6" s="53">
        <f t="shared" si="4"/>
        <v>0</v>
      </c>
      <c r="K6" s="53">
        <f t="shared" si="5"/>
        <v>-2980000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592</v>
      </c>
      <c r="H7" s="36">
        <f t="shared" si="2"/>
        <v>0</v>
      </c>
      <c r="I7" s="11">
        <f t="shared" si="3"/>
        <v>-710696000</v>
      </c>
      <c r="J7" s="53">
        <f t="shared" si="4"/>
        <v>0</v>
      </c>
      <c r="K7" s="53">
        <f t="shared" si="5"/>
        <v>-710696000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591</v>
      </c>
      <c r="H8" s="36">
        <f t="shared" si="2"/>
        <v>0</v>
      </c>
      <c r="I8" s="11">
        <f t="shared" si="3"/>
        <v>-118200000</v>
      </c>
      <c r="J8" s="53">
        <f t="shared" si="4"/>
        <v>0</v>
      </c>
      <c r="K8" s="53">
        <f t="shared" si="5"/>
        <v>-118200000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589</v>
      </c>
      <c r="H9" s="36">
        <f t="shared" si="2"/>
        <v>0</v>
      </c>
      <c r="I9" s="11">
        <f t="shared" si="3"/>
        <v>-415539500</v>
      </c>
      <c r="J9" s="53">
        <f t="shared" si="4"/>
        <v>0</v>
      </c>
      <c r="K9" s="53">
        <f t="shared" si="5"/>
        <v>-415539500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580</v>
      </c>
      <c r="H10" s="36">
        <f t="shared" si="2"/>
        <v>0</v>
      </c>
      <c r="I10" s="11">
        <f t="shared" si="3"/>
        <v>-116000000</v>
      </c>
      <c r="J10" s="53">
        <f t="shared" si="4"/>
        <v>0</v>
      </c>
      <c r="K10" s="53">
        <f t="shared" si="5"/>
        <v>-116000000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580</v>
      </c>
      <c r="H11" s="36">
        <f t="shared" si="2"/>
        <v>1</v>
      </c>
      <c r="I11" s="11">
        <f t="shared" si="3"/>
        <v>579000000</v>
      </c>
      <c r="J11" s="53">
        <f t="shared" si="4"/>
        <v>0</v>
      </c>
      <c r="K11" s="53">
        <f t="shared" si="5"/>
        <v>579000000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576</v>
      </c>
      <c r="H12" s="36">
        <f t="shared" si="2"/>
        <v>0</v>
      </c>
      <c r="I12" s="11">
        <f t="shared" si="3"/>
        <v>-172800000</v>
      </c>
      <c r="J12" s="53">
        <f t="shared" si="4"/>
        <v>0</v>
      </c>
      <c r="K12" s="53">
        <f t="shared" si="5"/>
        <v>-172800000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571</v>
      </c>
      <c r="H13" s="36">
        <f t="shared" si="2"/>
        <v>0</v>
      </c>
      <c r="I13" s="11">
        <f t="shared" si="3"/>
        <v>-35402000</v>
      </c>
      <c r="J13" s="53">
        <f t="shared" si="4"/>
        <v>0</v>
      </c>
      <c r="K13" s="53">
        <f t="shared" si="5"/>
        <v>-35402000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571</v>
      </c>
      <c r="H14" s="36">
        <f t="shared" si="2"/>
        <v>1</v>
      </c>
      <c r="I14" s="11">
        <f t="shared" si="3"/>
        <v>1140000000</v>
      </c>
      <c r="J14" s="53">
        <f t="shared" si="4"/>
        <v>0</v>
      </c>
      <c r="K14" s="53">
        <f t="shared" si="5"/>
        <v>1140000000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570</v>
      </c>
      <c r="H15" s="36">
        <f t="shared" si="2"/>
        <v>1</v>
      </c>
      <c r="I15" s="11">
        <f t="shared" si="3"/>
        <v>1024200000</v>
      </c>
      <c r="J15" s="53">
        <f t="shared" si="4"/>
        <v>0</v>
      </c>
      <c r="K15" s="53">
        <f t="shared" si="5"/>
        <v>1024200000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570</v>
      </c>
      <c r="H16" s="36">
        <f t="shared" si="2"/>
        <v>0</v>
      </c>
      <c r="I16" s="11">
        <f t="shared" si="3"/>
        <v>-114000000</v>
      </c>
      <c r="J16" s="53">
        <f t="shared" si="4"/>
        <v>0</v>
      </c>
      <c r="K16" s="53">
        <f t="shared" si="5"/>
        <v>-114000000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566</v>
      </c>
      <c r="H17" s="36">
        <f t="shared" si="2"/>
        <v>0</v>
      </c>
      <c r="I17" s="11">
        <f t="shared" si="3"/>
        <v>-1132000000</v>
      </c>
      <c r="J17" s="53">
        <f t="shared" si="4"/>
        <v>0</v>
      </c>
      <c r="K17" s="53">
        <f t="shared" si="5"/>
        <v>-1132000000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565</v>
      </c>
      <c r="H18" s="36">
        <f t="shared" si="2"/>
        <v>0</v>
      </c>
      <c r="I18" s="11">
        <f t="shared" si="3"/>
        <v>-169500000</v>
      </c>
      <c r="J18" s="53">
        <f t="shared" si="4"/>
        <v>0</v>
      </c>
      <c r="K18" s="53">
        <f t="shared" si="5"/>
        <v>-169500000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564</v>
      </c>
      <c r="H19" s="36">
        <f t="shared" si="2"/>
        <v>0</v>
      </c>
      <c r="I19" s="11">
        <f t="shared" si="3"/>
        <v>-112800000</v>
      </c>
      <c r="J19" s="53">
        <f t="shared" si="4"/>
        <v>0</v>
      </c>
      <c r="K19" s="53">
        <f t="shared" si="5"/>
        <v>-112800000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562</v>
      </c>
      <c r="H20" s="36">
        <f t="shared" si="2"/>
        <v>1</v>
      </c>
      <c r="I20" s="11">
        <f t="shared" si="3"/>
        <v>152080929</v>
      </c>
      <c r="J20" s="53">
        <f t="shared" si="4"/>
        <v>82720572</v>
      </c>
      <c r="K20" s="53">
        <f t="shared" si="5"/>
        <v>69360357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560</v>
      </c>
      <c r="H21" s="36">
        <f t="shared" si="2"/>
        <v>0</v>
      </c>
      <c r="I21" s="11">
        <f t="shared" si="3"/>
        <v>-843192000</v>
      </c>
      <c r="J21" s="53">
        <f t="shared" si="4"/>
        <v>0</v>
      </c>
      <c r="K21" s="53">
        <f t="shared" si="5"/>
        <v>-843192000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557</v>
      </c>
      <c r="H22" s="36">
        <f t="shared" si="2"/>
        <v>1</v>
      </c>
      <c r="I22" s="11">
        <f t="shared" si="3"/>
        <v>1668000000</v>
      </c>
      <c r="J22" s="53">
        <f t="shared" si="4"/>
        <v>0</v>
      </c>
      <c r="K22" s="53">
        <f t="shared" si="5"/>
        <v>1668000000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556</v>
      </c>
      <c r="H23" s="36">
        <f t="shared" si="2"/>
        <v>1</v>
      </c>
      <c r="I23" s="11">
        <f t="shared" si="3"/>
        <v>555000000</v>
      </c>
      <c r="J23" s="53">
        <f t="shared" si="4"/>
        <v>0</v>
      </c>
      <c r="K23" s="53">
        <f t="shared" si="5"/>
        <v>555000000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555</v>
      </c>
      <c r="H24" s="36">
        <f t="shared" si="2"/>
        <v>0</v>
      </c>
      <c r="I24" s="11">
        <f t="shared" si="3"/>
        <v>-1665499500</v>
      </c>
      <c r="J24" s="53">
        <f t="shared" si="4"/>
        <v>0</v>
      </c>
      <c r="K24" s="53">
        <f t="shared" si="5"/>
        <v>-1665499500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540</v>
      </c>
      <c r="H25" s="36">
        <f t="shared" si="2"/>
        <v>1</v>
      </c>
      <c r="I25" s="11">
        <f t="shared" si="3"/>
        <v>808500000</v>
      </c>
      <c r="J25" s="53">
        <f t="shared" si="4"/>
        <v>0</v>
      </c>
      <c r="K25" s="53">
        <f t="shared" si="5"/>
        <v>808500000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532</v>
      </c>
      <c r="H26" s="36">
        <f t="shared" si="2"/>
        <v>0</v>
      </c>
      <c r="I26" s="11">
        <f t="shared" si="3"/>
        <v>-87248000</v>
      </c>
      <c r="J26" s="53">
        <f t="shared" si="4"/>
        <v>0</v>
      </c>
      <c r="K26" s="53">
        <f t="shared" si="5"/>
        <v>-87248000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531</v>
      </c>
      <c r="H27" s="36">
        <f t="shared" si="2"/>
        <v>1</v>
      </c>
      <c r="I27" s="11">
        <f t="shared" si="3"/>
        <v>105678290</v>
      </c>
      <c r="J27" s="53">
        <f t="shared" si="4"/>
        <v>56928890</v>
      </c>
      <c r="K27" s="53">
        <f t="shared" si="5"/>
        <v>48749400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529</v>
      </c>
      <c r="H28" s="36">
        <f t="shared" si="2"/>
        <v>0</v>
      </c>
      <c r="I28" s="11">
        <f t="shared" si="3"/>
        <v>-116909000</v>
      </c>
      <c r="J28" s="53">
        <f t="shared" si="4"/>
        <v>-116909000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529</v>
      </c>
      <c r="H29" s="36">
        <f t="shared" si="2"/>
        <v>0</v>
      </c>
      <c r="I29" s="11">
        <f t="shared" si="3"/>
        <v>-264764500</v>
      </c>
      <c r="J29" s="53">
        <f t="shared" si="4"/>
        <v>0</v>
      </c>
      <c r="K29" s="53">
        <f t="shared" si="5"/>
        <v>-264764500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529</v>
      </c>
      <c r="H30" s="36">
        <f t="shared" si="2"/>
        <v>0</v>
      </c>
      <c r="I30" s="11">
        <f t="shared" si="3"/>
        <v>-7935000000</v>
      </c>
      <c r="J30" s="53">
        <f t="shared" si="4"/>
        <v>-7935000000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512</v>
      </c>
      <c r="H31" s="36">
        <f t="shared" si="2"/>
        <v>0</v>
      </c>
      <c r="I31" s="11">
        <f t="shared" si="3"/>
        <v>-1541580800</v>
      </c>
      <c r="J31" s="53">
        <f t="shared" si="4"/>
        <v>0</v>
      </c>
      <c r="K31" s="53">
        <f t="shared" si="5"/>
        <v>-1541580800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510</v>
      </c>
      <c r="H32" s="36">
        <f t="shared" si="2"/>
        <v>0</v>
      </c>
      <c r="I32" s="11">
        <f t="shared" si="3"/>
        <v>-1533009000</v>
      </c>
      <c r="J32" s="53">
        <f t="shared" si="4"/>
        <v>0</v>
      </c>
      <c r="K32" s="53">
        <f t="shared" si="5"/>
        <v>-1533009000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509</v>
      </c>
      <c r="H33" s="36">
        <f t="shared" si="2"/>
        <v>0</v>
      </c>
      <c r="I33" s="11">
        <f t="shared" si="3"/>
        <v>-455809500</v>
      </c>
      <c r="J33" s="53">
        <f t="shared" si="4"/>
        <v>0</v>
      </c>
      <c r="K33" s="53">
        <f t="shared" si="5"/>
        <v>-455809500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509</v>
      </c>
      <c r="H34" s="36">
        <f t="shared" si="2"/>
        <v>0</v>
      </c>
      <c r="I34" s="11">
        <f t="shared" si="3"/>
        <v>0</v>
      </c>
      <c r="J34" s="53">
        <f t="shared" si="4"/>
        <v>509000000</v>
      </c>
      <c r="K34" s="53">
        <f t="shared" si="5"/>
        <v>-509000000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500</v>
      </c>
      <c r="H35" s="36">
        <f t="shared" si="2"/>
        <v>1</v>
      </c>
      <c r="I35" s="11">
        <f t="shared" si="3"/>
        <v>26183528</v>
      </c>
      <c r="J35" s="53">
        <f t="shared" si="4"/>
        <v>-10809837</v>
      </c>
      <c r="K35" s="53">
        <f t="shared" si="5"/>
        <v>36993365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500</v>
      </c>
      <c r="H36" s="36">
        <f t="shared" si="2"/>
        <v>0</v>
      </c>
      <c r="I36" s="11">
        <f t="shared" si="3"/>
        <v>0</v>
      </c>
      <c r="J36" s="53">
        <f t="shared" si="4"/>
        <v>10831500</v>
      </c>
      <c r="K36" s="53">
        <f t="shared" si="5"/>
        <v>-10831500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490</v>
      </c>
      <c r="H37" s="36">
        <f t="shared" si="2"/>
        <v>0</v>
      </c>
      <c r="I37" s="11">
        <f t="shared" si="3"/>
        <v>-26950000</v>
      </c>
      <c r="J37" s="53">
        <f t="shared" si="4"/>
        <v>0</v>
      </c>
      <c r="K37" s="53">
        <f t="shared" si="5"/>
        <v>-26950000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489</v>
      </c>
      <c r="H38" s="36">
        <f t="shared" si="2"/>
        <v>1</v>
      </c>
      <c r="I38" s="11">
        <f t="shared" si="3"/>
        <v>1464000000</v>
      </c>
      <c r="J38" s="53">
        <f t="shared" si="4"/>
        <v>1464000000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488</v>
      </c>
      <c r="H39" s="36">
        <f t="shared" si="2"/>
        <v>1</v>
      </c>
      <c r="I39" s="11">
        <f t="shared" si="3"/>
        <v>1217500000</v>
      </c>
      <c r="J39" s="53">
        <f t="shared" si="4"/>
        <v>1217500000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488</v>
      </c>
      <c r="H40" s="36">
        <f t="shared" si="2"/>
        <v>0</v>
      </c>
      <c r="I40" s="11">
        <f t="shared" si="3"/>
        <v>-24400000</v>
      </c>
      <c r="J40" s="53">
        <f t="shared" si="4"/>
        <v>0</v>
      </c>
      <c r="K40" s="53">
        <f t="shared" si="5"/>
        <v>-24400000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488</v>
      </c>
      <c r="H41" s="36">
        <f t="shared" si="2"/>
        <v>1</v>
      </c>
      <c r="I41" s="11">
        <f t="shared" si="3"/>
        <v>1461000000</v>
      </c>
      <c r="J41" s="53">
        <f t="shared" si="4"/>
        <v>0</v>
      </c>
      <c r="K41" s="53">
        <f t="shared" si="5"/>
        <v>1461000000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485</v>
      </c>
      <c r="H42" s="36">
        <f t="shared" si="2"/>
        <v>0</v>
      </c>
      <c r="I42" s="11">
        <f t="shared" si="3"/>
        <v>-43262000</v>
      </c>
      <c r="J42" s="53">
        <f t="shared" si="4"/>
        <v>0</v>
      </c>
      <c r="K42" s="53">
        <f t="shared" si="5"/>
        <v>-43262000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481</v>
      </c>
      <c r="H43" s="36">
        <f t="shared" si="2"/>
        <v>0</v>
      </c>
      <c r="I43" s="11">
        <f t="shared" si="3"/>
        <v>-96200000</v>
      </c>
      <c r="J43" s="53">
        <f t="shared" si="4"/>
        <v>0</v>
      </c>
      <c r="K43" s="53">
        <f t="shared" si="5"/>
        <v>-96200000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479</v>
      </c>
      <c r="H44" s="36">
        <f t="shared" si="2"/>
        <v>0</v>
      </c>
      <c r="I44" s="11">
        <f t="shared" si="3"/>
        <v>-95800000</v>
      </c>
      <c r="J44" s="53">
        <f t="shared" si="4"/>
        <v>0</v>
      </c>
      <c r="K44" s="53">
        <f t="shared" si="5"/>
        <v>-95800000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479</v>
      </c>
      <c r="H45" s="36">
        <f t="shared" si="2"/>
        <v>0</v>
      </c>
      <c r="I45" s="11">
        <f t="shared" si="3"/>
        <v>-268240000</v>
      </c>
      <c r="J45" s="53">
        <f t="shared" si="4"/>
        <v>0</v>
      </c>
      <c r="K45" s="53">
        <f t="shared" si="5"/>
        <v>-268240000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475</v>
      </c>
      <c r="H46" s="36">
        <f t="shared" si="2"/>
        <v>0</v>
      </c>
      <c r="I46" s="11">
        <f t="shared" si="3"/>
        <v>-335112500</v>
      </c>
      <c r="J46" s="53">
        <f t="shared" si="4"/>
        <v>0</v>
      </c>
      <c r="K46" s="53">
        <f t="shared" si="5"/>
        <v>-335112500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469</v>
      </c>
      <c r="H47" s="36">
        <f t="shared" si="2"/>
        <v>1</v>
      </c>
      <c r="I47" s="11">
        <f t="shared" si="3"/>
        <v>19283472</v>
      </c>
      <c r="J47" s="53">
        <f t="shared" si="4"/>
        <v>3141684</v>
      </c>
      <c r="K47" s="53">
        <f t="shared" si="5"/>
        <v>16141788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469</v>
      </c>
      <c r="H48" s="36">
        <f t="shared" si="2"/>
        <v>1</v>
      </c>
      <c r="I48" s="11">
        <f t="shared" si="3"/>
        <v>797799600</v>
      </c>
      <c r="J48" s="53">
        <f t="shared" si="4"/>
        <v>0</v>
      </c>
      <c r="K48" s="53">
        <f t="shared" si="5"/>
        <v>797799600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460</v>
      </c>
      <c r="H49" s="36">
        <f t="shared" si="2"/>
        <v>0</v>
      </c>
      <c r="I49" s="11">
        <f t="shared" si="3"/>
        <v>-71300000</v>
      </c>
      <c r="J49" s="53">
        <f t="shared" si="4"/>
        <v>0</v>
      </c>
      <c r="K49" s="53">
        <f t="shared" si="5"/>
        <v>-71300000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460</v>
      </c>
      <c r="H50" s="36">
        <f t="shared" si="2"/>
        <v>0</v>
      </c>
      <c r="I50" s="11">
        <f t="shared" si="3"/>
        <v>-63480000</v>
      </c>
      <c r="J50" s="53">
        <f t="shared" si="4"/>
        <v>0</v>
      </c>
      <c r="K50" s="53">
        <f t="shared" si="5"/>
        <v>-63480000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460</v>
      </c>
      <c r="H51" s="36">
        <f t="shared" si="2"/>
        <v>0</v>
      </c>
      <c r="I51" s="11">
        <f t="shared" si="3"/>
        <v>-340400000</v>
      </c>
      <c r="J51" s="53">
        <f t="shared" si="4"/>
        <v>0</v>
      </c>
      <c r="K51" s="53">
        <f t="shared" si="5"/>
        <v>-340400000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460</v>
      </c>
      <c r="H52" s="36">
        <f t="shared" si="2"/>
        <v>0</v>
      </c>
      <c r="I52" s="11">
        <f t="shared" si="3"/>
        <v>-92000000</v>
      </c>
      <c r="J52" s="53">
        <f t="shared" si="4"/>
        <v>0</v>
      </c>
      <c r="K52" s="53">
        <f t="shared" si="5"/>
        <v>-92000000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459</v>
      </c>
      <c r="H53" s="36">
        <f t="shared" si="2"/>
        <v>0</v>
      </c>
      <c r="I53" s="11">
        <f t="shared" si="3"/>
        <v>-484245000</v>
      </c>
      <c r="J53" s="53">
        <f t="shared" si="4"/>
        <v>0</v>
      </c>
      <c r="K53" s="53">
        <f t="shared" si="5"/>
        <v>-484245000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459</v>
      </c>
      <c r="H54" s="36">
        <f t="shared" si="2"/>
        <v>0</v>
      </c>
      <c r="I54" s="11">
        <f t="shared" si="3"/>
        <v>-91800000</v>
      </c>
      <c r="J54" s="53">
        <f t="shared" si="4"/>
        <v>0</v>
      </c>
      <c r="K54" s="53">
        <f t="shared" si="5"/>
        <v>-91800000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459</v>
      </c>
      <c r="H55" s="36">
        <f t="shared" si="2"/>
        <v>0</v>
      </c>
      <c r="I55" s="11">
        <f t="shared" si="3"/>
        <v>-459229500</v>
      </c>
      <c r="J55" s="53">
        <f t="shared" si="4"/>
        <v>0</v>
      </c>
      <c r="K55" s="53">
        <f t="shared" si="5"/>
        <v>-459229500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459</v>
      </c>
      <c r="H56" s="36">
        <f t="shared" si="2"/>
        <v>0</v>
      </c>
      <c r="I56" s="11">
        <f t="shared" si="3"/>
        <v>-17442000</v>
      </c>
      <c r="J56" s="53">
        <f t="shared" si="4"/>
        <v>0</v>
      </c>
      <c r="K56" s="53">
        <f t="shared" si="5"/>
        <v>-17442000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459</v>
      </c>
      <c r="H57" s="36">
        <f t="shared" si="2"/>
        <v>0</v>
      </c>
      <c r="I57" s="11">
        <f t="shared" si="3"/>
        <v>-48195000</v>
      </c>
      <c r="J57" s="53">
        <f t="shared" si="4"/>
        <v>0</v>
      </c>
      <c r="K57" s="53">
        <f t="shared" si="5"/>
        <v>-48195000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459</v>
      </c>
      <c r="H58" s="36">
        <f t="shared" si="2"/>
        <v>0</v>
      </c>
      <c r="I58" s="11">
        <f t="shared" si="3"/>
        <v>-27540000</v>
      </c>
      <c r="J58" s="53">
        <f t="shared" si="4"/>
        <v>0</v>
      </c>
      <c r="K58" s="53">
        <f t="shared" si="5"/>
        <v>-27540000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456</v>
      </c>
      <c r="H59" s="36">
        <f t="shared" si="2"/>
        <v>1</v>
      </c>
      <c r="I59" s="11">
        <f t="shared" si="3"/>
        <v>455000000</v>
      </c>
      <c r="J59" s="53">
        <f t="shared" si="4"/>
        <v>455000000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455</v>
      </c>
      <c r="H60" s="36">
        <f t="shared" si="2"/>
        <v>1</v>
      </c>
      <c r="I60" s="11">
        <f t="shared" si="3"/>
        <v>1589000000</v>
      </c>
      <c r="J60" s="53">
        <f t="shared" si="4"/>
        <v>1589000000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453</v>
      </c>
      <c r="H61" s="36">
        <f t="shared" si="2"/>
        <v>1</v>
      </c>
      <c r="I61" s="11">
        <f t="shared" si="3"/>
        <v>452000000</v>
      </c>
      <c r="J61" s="53">
        <f t="shared" si="4"/>
        <v>452000000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453</v>
      </c>
      <c r="H62" s="36">
        <f t="shared" si="2"/>
        <v>1</v>
      </c>
      <c r="I62" s="11">
        <f t="shared" si="3"/>
        <v>1356000000</v>
      </c>
      <c r="J62" s="53">
        <f t="shared" si="4"/>
        <v>1356000000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451</v>
      </c>
      <c r="H63" s="36">
        <f t="shared" si="2"/>
        <v>0</v>
      </c>
      <c r="I63" s="11">
        <f t="shared" si="3"/>
        <v>-90200000</v>
      </c>
      <c r="J63" s="53">
        <f t="shared" si="4"/>
        <v>0</v>
      </c>
      <c r="K63" s="53">
        <f t="shared" si="5"/>
        <v>-90200000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446</v>
      </c>
      <c r="H64" s="36">
        <f t="shared" si="2"/>
        <v>0</v>
      </c>
      <c r="I64" s="11">
        <f t="shared" si="3"/>
        <v>-22300000</v>
      </c>
      <c r="J64" s="53">
        <f t="shared" si="4"/>
        <v>0</v>
      </c>
      <c r="K64" s="53">
        <f t="shared" si="5"/>
        <v>-22300000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442</v>
      </c>
      <c r="H65" s="36">
        <f t="shared" si="2"/>
        <v>0</v>
      </c>
      <c r="I65" s="11">
        <f t="shared" si="3"/>
        <v>-88400000</v>
      </c>
      <c r="J65" s="53">
        <f t="shared" si="4"/>
        <v>0</v>
      </c>
      <c r="K65" s="53">
        <f t="shared" si="5"/>
        <v>-88400000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439</v>
      </c>
      <c r="H66" s="36">
        <f t="shared" si="2"/>
        <v>0</v>
      </c>
      <c r="I66" s="11">
        <f t="shared" si="3"/>
        <v>-74630000</v>
      </c>
      <c r="J66" s="53">
        <f t="shared" si="4"/>
        <v>0</v>
      </c>
      <c r="K66" s="53">
        <f t="shared" si="5"/>
        <v>-74630000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438</v>
      </c>
      <c r="H67" s="36">
        <f t="shared" ref="H67:H131" si="8">IF(B67&gt;0,1,0)</f>
        <v>1</v>
      </c>
      <c r="I67" s="11">
        <f t="shared" ref="I67:I119" si="9">B67*(G67-H67)</f>
        <v>39909025</v>
      </c>
      <c r="J67" s="53">
        <f t="shared" ref="J67:J131" si="10">C67*(G67-H67)</f>
        <v>28720951</v>
      </c>
      <c r="K67" s="53">
        <f t="shared" ref="K67:K131" si="11">D67*(G67-H67)</f>
        <v>11188074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420</v>
      </c>
      <c r="H68" s="36">
        <f t="shared" si="8"/>
        <v>0</v>
      </c>
      <c r="I68" s="11">
        <f t="shared" si="9"/>
        <v>-60900000</v>
      </c>
      <c r="J68" s="53">
        <f t="shared" si="10"/>
        <v>0</v>
      </c>
      <c r="K68" s="53">
        <f t="shared" si="11"/>
        <v>-60900000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413</v>
      </c>
      <c r="H69" s="36">
        <f t="shared" si="8"/>
        <v>1</v>
      </c>
      <c r="I69" s="11">
        <f t="shared" si="9"/>
        <v>403760000</v>
      </c>
      <c r="J69" s="53">
        <f t="shared" si="10"/>
        <v>0</v>
      </c>
      <c r="K69" s="53">
        <f t="shared" si="11"/>
        <v>403760000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410</v>
      </c>
      <c r="H70" s="36">
        <f t="shared" si="8"/>
        <v>0</v>
      </c>
      <c r="I70" s="11">
        <f t="shared" si="9"/>
        <v>-18860000</v>
      </c>
      <c r="J70" s="53">
        <f t="shared" si="10"/>
        <v>0</v>
      </c>
      <c r="K70" s="53">
        <f t="shared" si="11"/>
        <v>-18860000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408</v>
      </c>
      <c r="H71" s="36">
        <f t="shared" si="8"/>
        <v>1</v>
      </c>
      <c r="I71" s="11">
        <f t="shared" si="9"/>
        <v>46942566</v>
      </c>
      <c r="J71" s="53">
        <f t="shared" si="10"/>
        <v>42251484</v>
      </c>
      <c r="K71" s="53">
        <f t="shared" si="11"/>
        <v>4691082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407</v>
      </c>
      <c r="H72" s="36">
        <f t="shared" si="8"/>
        <v>0</v>
      </c>
      <c r="I72" s="11">
        <f t="shared" si="9"/>
        <v>-61851383</v>
      </c>
      <c r="J72" s="53">
        <f t="shared" si="10"/>
        <v>0</v>
      </c>
      <c r="K72" s="53">
        <f t="shared" si="11"/>
        <v>-61851383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406</v>
      </c>
      <c r="H73" s="36">
        <f t="shared" si="8"/>
        <v>0</v>
      </c>
      <c r="I73" s="11">
        <f t="shared" si="9"/>
        <v>-327033000</v>
      </c>
      <c r="J73" s="53">
        <f t="shared" si="10"/>
        <v>0</v>
      </c>
      <c r="K73" s="53">
        <f t="shared" si="11"/>
        <v>-327033000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399</v>
      </c>
      <c r="H74" s="36">
        <f t="shared" si="8"/>
        <v>1</v>
      </c>
      <c r="I74" s="11">
        <f t="shared" si="9"/>
        <v>2784010000</v>
      </c>
      <c r="J74" s="53">
        <f t="shared" si="10"/>
        <v>0</v>
      </c>
      <c r="K74" s="53">
        <f t="shared" si="11"/>
        <v>2784010000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398</v>
      </c>
      <c r="H75" s="36">
        <f t="shared" si="8"/>
        <v>1</v>
      </c>
      <c r="I75" s="11">
        <f t="shared" si="9"/>
        <v>1191000000</v>
      </c>
      <c r="J75" s="53">
        <f t="shared" si="10"/>
        <v>0</v>
      </c>
      <c r="K75" s="53">
        <f t="shared" si="11"/>
        <v>1191000000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396</v>
      </c>
      <c r="H76" s="36">
        <f t="shared" si="8"/>
        <v>1</v>
      </c>
      <c r="I76" s="11">
        <f t="shared" si="9"/>
        <v>1185000000</v>
      </c>
      <c r="J76" s="53">
        <f t="shared" si="10"/>
        <v>0</v>
      </c>
      <c r="K76" s="53">
        <f t="shared" si="11"/>
        <v>1185000000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395</v>
      </c>
      <c r="H77" s="36">
        <f t="shared" si="8"/>
        <v>1</v>
      </c>
      <c r="I77" s="11">
        <f t="shared" si="9"/>
        <v>1182000000</v>
      </c>
      <c r="J77" s="53">
        <f t="shared" si="10"/>
        <v>0</v>
      </c>
      <c r="K77" s="53">
        <f t="shared" si="11"/>
        <v>1182000000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394</v>
      </c>
      <c r="H78" s="36">
        <f t="shared" si="8"/>
        <v>0</v>
      </c>
      <c r="I78" s="11">
        <f t="shared" si="9"/>
        <v>-1260800000</v>
      </c>
      <c r="J78" s="53">
        <f t="shared" si="10"/>
        <v>-1260800000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393</v>
      </c>
      <c r="H79" s="36">
        <f t="shared" si="8"/>
        <v>0</v>
      </c>
      <c r="I79" s="11">
        <f t="shared" si="9"/>
        <v>-314400000</v>
      </c>
      <c r="J79" s="53">
        <f t="shared" si="10"/>
        <v>-314400000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392</v>
      </c>
      <c r="H80" s="36">
        <f t="shared" si="8"/>
        <v>0</v>
      </c>
      <c r="I80" s="11">
        <f t="shared" si="9"/>
        <v>-18970056</v>
      </c>
      <c r="J80" s="53">
        <f t="shared" si="10"/>
        <v>0</v>
      </c>
      <c r="K80" s="53">
        <f t="shared" si="11"/>
        <v>-18970056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391</v>
      </c>
      <c r="H81" s="36">
        <f t="shared" si="8"/>
        <v>0</v>
      </c>
      <c r="I81" s="11">
        <f t="shared" si="9"/>
        <v>-54740000</v>
      </c>
      <c r="J81" s="53">
        <f t="shared" si="10"/>
        <v>0</v>
      </c>
      <c r="K81" s="53">
        <f t="shared" si="11"/>
        <v>-54740000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390</v>
      </c>
      <c r="H82" s="36">
        <f t="shared" si="8"/>
        <v>0</v>
      </c>
      <c r="I82" s="11">
        <f t="shared" si="9"/>
        <v>-97500000</v>
      </c>
      <c r="J82" s="53">
        <f t="shared" si="10"/>
        <v>0</v>
      </c>
      <c r="K82" s="53">
        <f t="shared" si="11"/>
        <v>-97500000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389</v>
      </c>
      <c r="H83" s="36">
        <f t="shared" si="8"/>
        <v>0</v>
      </c>
      <c r="I83" s="11">
        <f t="shared" si="9"/>
        <v>-77800000</v>
      </c>
      <c r="J83" s="53">
        <f t="shared" si="10"/>
        <v>0</v>
      </c>
      <c r="K83" s="53">
        <f t="shared" si="11"/>
        <v>-77800000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386</v>
      </c>
      <c r="H84" s="36">
        <f t="shared" si="8"/>
        <v>1</v>
      </c>
      <c r="I84" s="11">
        <f t="shared" si="9"/>
        <v>629552000</v>
      </c>
      <c r="J84" s="53">
        <f t="shared" si="10"/>
        <v>0</v>
      </c>
      <c r="K84" s="53">
        <f t="shared" si="11"/>
        <v>629552000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3" si="12">B85-C85</f>
        <v>2500000</v>
      </c>
      <c r="E85" s="20" t="s">
        <v>173</v>
      </c>
      <c r="F85" s="36">
        <v>4</v>
      </c>
      <c r="G85" s="36">
        <f t="shared" si="7"/>
        <v>382</v>
      </c>
      <c r="H85" s="36">
        <f t="shared" si="8"/>
        <v>1</v>
      </c>
      <c r="I85" s="11">
        <f t="shared" si="9"/>
        <v>952500000</v>
      </c>
      <c r="J85" s="53">
        <f t="shared" si="10"/>
        <v>0</v>
      </c>
      <c r="K85" s="53">
        <f t="shared" si="11"/>
        <v>952500000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378</v>
      </c>
      <c r="H86" s="36">
        <f t="shared" si="8"/>
        <v>1</v>
      </c>
      <c r="I86" s="11">
        <f t="shared" si="9"/>
        <v>70235100</v>
      </c>
      <c r="J86" s="53">
        <f t="shared" si="10"/>
        <v>32026150</v>
      </c>
      <c r="K86" s="53">
        <f t="shared" si="11"/>
        <v>38208950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375</v>
      </c>
      <c r="H87" s="36">
        <f t="shared" si="8"/>
        <v>0</v>
      </c>
      <c r="I87" s="11">
        <f t="shared" si="9"/>
        <v>-75000000</v>
      </c>
      <c r="J87" s="53">
        <f t="shared" si="10"/>
        <v>0</v>
      </c>
      <c r="K87" s="53">
        <f t="shared" si="11"/>
        <v>-75000000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374</v>
      </c>
      <c r="H88" s="36">
        <f t="shared" si="8"/>
        <v>0</v>
      </c>
      <c r="I88" s="11">
        <f t="shared" si="9"/>
        <v>-44132000</v>
      </c>
      <c r="J88" s="53">
        <f t="shared" si="10"/>
        <v>-25806000</v>
      </c>
      <c r="K88" s="53">
        <f t="shared" si="11"/>
        <v>-18326000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366</v>
      </c>
      <c r="H89" s="36">
        <f t="shared" si="8"/>
        <v>0</v>
      </c>
      <c r="I89" s="11">
        <f t="shared" si="9"/>
        <v>-1171529400</v>
      </c>
      <c r="J89" s="53">
        <f t="shared" si="10"/>
        <v>0</v>
      </c>
      <c r="K89" s="53">
        <f t="shared" si="11"/>
        <v>-1171529400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365</v>
      </c>
      <c r="H90" s="36">
        <f t="shared" si="8"/>
        <v>0</v>
      </c>
      <c r="I90" s="11">
        <f t="shared" si="9"/>
        <v>-1168328500</v>
      </c>
      <c r="J90" s="53">
        <f t="shared" si="10"/>
        <v>0</v>
      </c>
      <c r="K90" s="53">
        <f t="shared" si="11"/>
        <v>-1168328500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364</v>
      </c>
      <c r="H91" s="36">
        <f t="shared" si="8"/>
        <v>0</v>
      </c>
      <c r="I91" s="11">
        <f t="shared" si="9"/>
        <v>-1165127600</v>
      </c>
      <c r="J91" s="53">
        <f t="shared" si="10"/>
        <v>0</v>
      </c>
      <c r="K91" s="53">
        <f t="shared" si="11"/>
        <v>-1165127600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363</v>
      </c>
      <c r="H92" s="36">
        <f t="shared" si="8"/>
        <v>0</v>
      </c>
      <c r="I92" s="11">
        <f t="shared" si="9"/>
        <v>-1161926700</v>
      </c>
      <c r="J92" s="53">
        <f t="shared" si="10"/>
        <v>0</v>
      </c>
      <c r="K92" s="53">
        <f t="shared" si="11"/>
        <v>-1161926700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362</v>
      </c>
      <c r="H93" s="36">
        <f t="shared" si="8"/>
        <v>0</v>
      </c>
      <c r="I93" s="11">
        <f t="shared" si="9"/>
        <v>-1158725800</v>
      </c>
      <c r="J93" s="53">
        <f t="shared" si="10"/>
        <v>0</v>
      </c>
      <c r="K93" s="53">
        <f t="shared" si="11"/>
        <v>-1158725800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361</v>
      </c>
      <c r="H94" s="36">
        <f t="shared" si="8"/>
        <v>0</v>
      </c>
      <c r="I94" s="11">
        <f t="shared" si="9"/>
        <v>-1155524900</v>
      </c>
      <c r="J94" s="53">
        <f t="shared" si="10"/>
        <v>0</v>
      </c>
      <c r="K94" s="53">
        <f t="shared" si="11"/>
        <v>-1155524900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359</v>
      </c>
      <c r="H95" s="36">
        <f t="shared" si="8"/>
        <v>0</v>
      </c>
      <c r="I95" s="11">
        <f t="shared" si="9"/>
        <v>-429577964</v>
      </c>
      <c r="J95" s="53">
        <f t="shared" si="10"/>
        <v>0</v>
      </c>
      <c r="K95" s="53">
        <f t="shared" si="11"/>
        <v>-429577964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349</v>
      </c>
      <c r="H96" s="36">
        <f t="shared" si="8"/>
        <v>0</v>
      </c>
      <c r="I96" s="11">
        <f t="shared" si="9"/>
        <v>-69800000</v>
      </c>
      <c r="J96" s="53">
        <f t="shared" si="10"/>
        <v>0</v>
      </c>
      <c r="K96" s="53">
        <f t="shared" si="11"/>
        <v>-69800000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348</v>
      </c>
      <c r="H97" s="36">
        <f t="shared" si="8"/>
        <v>1</v>
      </c>
      <c r="I97" s="11">
        <f t="shared" si="9"/>
        <v>55366626</v>
      </c>
      <c r="J97" s="53">
        <f t="shared" si="10"/>
        <v>23917322</v>
      </c>
      <c r="K97" s="53">
        <f t="shared" si="11"/>
        <v>31449304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343</v>
      </c>
      <c r="H98" s="36">
        <f t="shared" si="8"/>
        <v>1</v>
      </c>
      <c r="I98" s="11">
        <f t="shared" si="9"/>
        <v>39113856</v>
      </c>
      <c r="J98" s="53">
        <f t="shared" si="10"/>
        <v>0</v>
      </c>
      <c r="K98" s="53">
        <f t="shared" si="11"/>
        <v>39113856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340</v>
      </c>
      <c r="H99" s="36">
        <f t="shared" si="8"/>
        <v>0</v>
      </c>
      <c r="I99" s="11">
        <f t="shared" si="9"/>
        <v>-450500000</v>
      </c>
      <c r="J99" s="53">
        <f t="shared" si="10"/>
        <v>0</v>
      </c>
      <c r="K99" s="53">
        <f t="shared" si="11"/>
        <v>-450500000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335</v>
      </c>
      <c r="H100" s="36">
        <f t="shared" si="8"/>
        <v>1</v>
      </c>
      <c r="I100" s="11">
        <f t="shared" si="9"/>
        <v>442550000</v>
      </c>
      <c r="J100" s="53">
        <f t="shared" si="10"/>
        <v>0</v>
      </c>
      <c r="K100" s="53">
        <f t="shared" si="11"/>
        <v>442550000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318</v>
      </c>
      <c r="H101" s="36">
        <f t="shared" si="8"/>
        <v>1</v>
      </c>
      <c r="I101" s="11">
        <f t="shared" si="9"/>
        <v>21189865</v>
      </c>
      <c r="J101" s="53">
        <f t="shared" si="10"/>
        <v>21189865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315</v>
      </c>
      <c r="H102" s="36">
        <f t="shared" si="8"/>
        <v>1</v>
      </c>
      <c r="I102" s="11">
        <f t="shared" si="9"/>
        <v>942000000</v>
      </c>
      <c r="J102" s="53">
        <f t="shared" si="10"/>
        <v>0</v>
      </c>
      <c r="K102" s="53">
        <f t="shared" si="11"/>
        <v>942000000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308</v>
      </c>
      <c r="H103" s="36">
        <f t="shared" si="8"/>
        <v>0</v>
      </c>
      <c r="I103" s="11">
        <f t="shared" si="9"/>
        <v>-308000000</v>
      </c>
      <c r="J103" s="53">
        <f t="shared" si="10"/>
        <v>-308000000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298</v>
      </c>
      <c r="H104" s="36">
        <f t="shared" si="8"/>
        <v>1</v>
      </c>
      <c r="I104" s="11">
        <f t="shared" si="9"/>
        <v>891000000</v>
      </c>
      <c r="J104" s="53">
        <f t="shared" si="10"/>
        <v>891000000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297</v>
      </c>
      <c r="H105" s="36">
        <f t="shared" si="8"/>
        <v>1</v>
      </c>
      <c r="I105" s="11">
        <f t="shared" si="9"/>
        <v>331520000</v>
      </c>
      <c r="J105" s="53">
        <f t="shared" si="10"/>
        <v>331520000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297</v>
      </c>
      <c r="H106" s="36">
        <f t="shared" si="8"/>
        <v>0</v>
      </c>
      <c r="I106" s="11">
        <f t="shared" si="9"/>
        <v>-891000000</v>
      </c>
      <c r="J106" s="53">
        <f t="shared" si="10"/>
        <v>0</v>
      </c>
      <c r="K106" s="53">
        <f t="shared" si="11"/>
        <v>-891000000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288</v>
      </c>
      <c r="H107" s="36">
        <f t="shared" si="8"/>
        <v>1</v>
      </c>
      <c r="I107" s="11">
        <f t="shared" si="9"/>
        <v>25971778</v>
      </c>
      <c r="J107" s="53">
        <f t="shared" si="10"/>
        <v>21558005</v>
      </c>
      <c r="K107" s="53">
        <f t="shared" si="11"/>
        <v>4413773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286</v>
      </c>
      <c r="H108" s="36">
        <f t="shared" si="8"/>
        <v>0</v>
      </c>
      <c r="I108" s="11">
        <f t="shared" si="9"/>
        <v>-486400200</v>
      </c>
      <c r="J108" s="53">
        <f t="shared" si="10"/>
        <v>0</v>
      </c>
      <c r="K108" s="53">
        <f t="shared" si="11"/>
        <v>-486400200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282</v>
      </c>
      <c r="H109" s="36">
        <f t="shared" si="8"/>
        <v>0</v>
      </c>
      <c r="I109" s="11">
        <f t="shared" si="9"/>
        <v>-282141000</v>
      </c>
      <c r="J109" s="53">
        <f t="shared" si="10"/>
        <v>0</v>
      </c>
      <c r="K109" s="53">
        <f t="shared" si="11"/>
        <v>-282141000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279</v>
      </c>
      <c r="H110" s="36">
        <f t="shared" si="8"/>
        <v>1</v>
      </c>
      <c r="I110" s="11">
        <f t="shared" si="9"/>
        <v>5560000000</v>
      </c>
      <c r="J110" s="53">
        <f t="shared" si="10"/>
        <v>0</v>
      </c>
      <c r="K110" s="53">
        <f t="shared" si="11"/>
        <v>5560000000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259</v>
      </c>
      <c r="H111" s="36">
        <f t="shared" si="8"/>
        <v>1</v>
      </c>
      <c r="I111" s="11">
        <f t="shared" si="9"/>
        <v>45066924</v>
      </c>
      <c r="J111" s="53">
        <f t="shared" si="10"/>
        <v>22539654</v>
      </c>
      <c r="K111" s="53">
        <f t="shared" si="11"/>
        <v>22527270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243</v>
      </c>
      <c r="H112" s="36">
        <f t="shared" si="8"/>
        <v>0</v>
      </c>
      <c r="I112" s="11">
        <f t="shared" si="9"/>
        <v>-6901200000</v>
      </c>
      <c r="J112" s="53">
        <f t="shared" si="10"/>
        <v>0</v>
      </c>
      <c r="K112" s="53">
        <f t="shared" si="11"/>
        <v>-6901200000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228</v>
      </c>
      <c r="H113" s="36">
        <f t="shared" si="8"/>
        <v>1</v>
      </c>
      <c r="I113" s="11">
        <f t="shared" si="9"/>
        <v>37010080</v>
      </c>
      <c r="J113" s="53">
        <f t="shared" si="10"/>
        <v>27809997</v>
      </c>
      <c r="K113" s="53">
        <f t="shared" si="11"/>
        <v>9200083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228</v>
      </c>
      <c r="H114" s="36">
        <f t="shared" si="8"/>
        <v>0</v>
      </c>
      <c r="I114" s="11">
        <f t="shared" si="9"/>
        <v>-1299600</v>
      </c>
      <c r="J114" s="53">
        <f t="shared" si="10"/>
        <v>-570000</v>
      </c>
      <c r="K114" s="53">
        <f t="shared" si="11"/>
        <v>-729600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215</v>
      </c>
      <c r="H115" s="36">
        <f t="shared" si="8"/>
        <v>0</v>
      </c>
      <c r="I115" s="11">
        <f t="shared" si="9"/>
        <v>0</v>
      </c>
      <c r="J115" s="53">
        <f t="shared" si="10"/>
        <v>107500000</v>
      </c>
      <c r="K115" s="53">
        <f t="shared" si="11"/>
        <v>-107500000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207</v>
      </c>
      <c r="H116" s="36">
        <f t="shared" si="8"/>
        <v>0</v>
      </c>
      <c r="I116" s="11">
        <f t="shared" si="9"/>
        <v>-33120000</v>
      </c>
      <c r="J116" s="53">
        <f t="shared" si="10"/>
        <v>0</v>
      </c>
      <c r="K116" s="53">
        <f t="shared" si="11"/>
        <v>-33120000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198</v>
      </c>
      <c r="H117" s="36">
        <f t="shared" si="8"/>
        <v>1</v>
      </c>
      <c r="I117" s="11">
        <f t="shared" si="9"/>
        <v>291560</v>
      </c>
      <c r="J117" s="53">
        <f t="shared" si="10"/>
        <v>21067377</v>
      </c>
      <c r="K117" s="53">
        <f t="shared" si="11"/>
        <v>-20775817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176</v>
      </c>
      <c r="H118" s="36">
        <f t="shared" si="8"/>
        <v>1</v>
      </c>
      <c r="I118" s="11">
        <f t="shared" si="9"/>
        <v>6894912500</v>
      </c>
      <c r="J118" s="53">
        <f t="shared" si="10"/>
        <v>0</v>
      </c>
      <c r="K118" s="53">
        <f t="shared" si="11"/>
        <v>6894912500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167</v>
      </c>
      <c r="H119" s="36">
        <f t="shared" si="8"/>
        <v>1</v>
      </c>
      <c r="I119" s="11">
        <f t="shared" si="9"/>
        <v>15856486</v>
      </c>
      <c r="J119" s="53">
        <f t="shared" si="10"/>
        <v>18268964</v>
      </c>
      <c r="K119" s="53">
        <f t="shared" si="11"/>
        <v>-2412478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163</v>
      </c>
      <c r="H120" s="11">
        <f t="shared" si="8"/>
        <v>1</v>
      </c>
      <c r="I120" s="11">
        <f t="shared" ref="I120:I143" si="13">B120*(G120-H120)</f>
        <v>324000000</v>
      </c>
      <c r="J120" s="11">
        <f t="shared" si="10"/>
        <v>0</v>
      </c>
      <c r="K120" s="11">
        <f t="shared" si="11"/>
        <v>324000000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137</v>
      </c>
      <c r="H121" s="11">
        <f t="shared" si="8"/>
        <v>1</v>
      </c>
      <c r="I121" s="11">
        <f t="shared" si="13"/>
        <v>353600000</v>
      </c>
      <c r="J121" s="11">
        <f t="shared" si="10"/>
        <v>0</v>
      </c>
      <c r="K121" s="11">
        <f t="shared" si="11"/>
        <v>353600000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136</v>
      </c>
      <c r="H122" s="11">
        <f t="shared" si="8"/>
        <v>1</v>
      </c>
      <c r="I122" s="11">
        <f t="shared" si="13"/>
        <v>51914385</v>
      </c>
      <c r="J122" s="11">
        <f t="shared" si="10"/>
        <v>14972580</v>
      </c>
      <c r="K122" s="11">
        <f t="shared" si="11"/>
        <v>36941805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135</v>
      </c>
      <c r="H123" s="11">
        <f t="shared" si="8"/>
        <v>0</v>
      </c>
      <c r="I123" s="11">
        <f t="shared" si="13"/>
        <v>0</v>
      </c>
      <c r="J123" s="11">
        <f t="shared" si="10"/>
        <v>108000000</v>
      </c>
      <c r="K123" s="11">
        <f t="shared" si="11"/>
        <v>-108000000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121</v>
      </c>
      <c r="H124" s="11">
        <f t="shared" si="8"/>
        <v>0</v>
      </c>
      <c r="I124" s="11">
        <f t="shared" si="13"/>
        <v>-363000000</v>
      </c>
      <c r="J124" s="11">
        <f t="shared" si="10"/>
        <v>0</v>
      </c>
      <c r="K124" s="11">
        <f t="shared" si="11"/>
        <v>-363000000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106</v>
      </c>
      <c r="H125" s="11">
        <f t="shared" si="8"/>
        <v>1</v>
      </c>
      <c r="I125" s="11">
        <f t="shared" si="13"/>
        <v>42074550</v>
      </c>
      <c r="J125" s="11">
        <f t="shared" si="10"/>
        <v>12481875</v>
      </c>
      <c r="K125" s="11">
        <f t="shared" si="11"/>
        <v>29592675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106</v>
      </c>
      <c r="H126" s="11">
        <f t="shared" si="8"/>
        <v>1</v>
      </c>
      <c r="I126" s="11">
        <f t="shared" si="13"/>
        <v>4410000000</v>
      </c>
      <c r="J126" s="11">
        <f t="shared" si="10"/>
        <v>0</v>
      </c>
      <c r="K126" s="11">
        <f t="shared" si="11"/>
        <v>4410000000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81</v>
      </c>
      <c r="H127" s="11">
        <f t="shared" si="8"/>
        <v>0</v>
      </c>
      <c r="I127" s="11">
        <f t="shared" si="13"/>
        <v>-405000</v>
      </c>
      <c r="J127" s="11">
        <f t="shared" si="10"/>
        <v>0</v>
      </c>
      <c r="K127" s="11">
        <f t="shared" si="11"/>
        <v>-405000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75</v>
      </c>
      <c r="H128" s="11">
        <f t="shared" si="8"/>
        <v>1</v>
      </c>
      <c r="I128" s="11">
        <f t="shared" si="13"/>
        <v>57081676</v>
      </c>
      <c r="J128" s="11">
        <f t="shared" si="10"/>
        <v>8931578</v>
      </c>
      <c r="K128" s="11">
        <f t="shared" si="11"/>
        <v>48150098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72</v>
      </c>
      <c r="H129" s="11">
        <f t="shared" si="8"/>
        <v>1</v>
      </c>
      <c r="I129" s="11">
        <f t="shared" si="13"/>
        <v>177500000</v>
      </c>
      <c r="J129" s="11">
        <f t="shared" si="10"/>
        <v>0</v>
      </c>
      <c r="K129" s="11">
        <f t="shared" si="11"/>
        <v>177500000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58</v>
      </c>
      <c r="H130" s="11">
        <f t="shared" si="8"/>
        <v>0</v>
      </c>
      <c r="I130" s="11">
        <f t="shared" si="13"/>
        <v>-58000000</v>
      </c>
      <c r="J130" s="11">
        <f t="shared" si="10"/>
        <v>-58000000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53</v>
      </c>
      <c r="H131" s="11">
        <f t="shared" si="8"/>
        <v>0</v>
      </c>
      <c r="I131" s="11">
        <f t="shared" si="13"/>
        <v>-2650000000</v>
      </c>
      <c r="J131" s="11">
        <f t="shared" si="10"/>
        <v>0</v>
      </c>
      <c r="K131" s="11">
        <f t="shared" si="11"/>
        <v>-2650000000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45</v>
      </c>
      <c r="H132" s="11">
        <f t="shared" ref="H132:H143" si="14">IF(B132&gt;0,1,0)</f>
        <v>1</v>
      </c>
      <c r="I132" s="11">
        <f t="shared" si="13"/>
        <v>27028628</v>
      </c>
      <c r="J132" s="11">
        <f t="shared" ref="J132:J143" si="15">C132*(G132-H132)</f>
        <v>4662724</v>
      </c>
      <c r="K132" s="11">
        <f t="shared" ref="K132:K143" si="16">D132*(G132-H132)</f>
        <v>22365904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41</v>
      </c>
      <c r="G133" s="36">
        <f t="shared" si="7"/>
        <v>41</v>
      </c>
      <c r="H133" s="11">
        <f t="shared" si="14"/>
        <v>0</v>
      </c>
      <c r="I133" s="11">
        <f t="shared" si="13"/>
        <v>-49638700</v>
      </c>
      <c r="J133" s="11">
        <f t="shared" si="15"/>
        <v>0</v>
      </c>
      <c r="K133" s="11">
        <f t="shared" si="16"/>
        <v>-49638700</v>
      </c>
    </row>
    <row r="134" spans="1:11" x14ac:dyDescent="0.25">
      <c r="A134" s="11"/>
      <c r="B134" s="18"/>
      <c r="C134" s="18"/>
      <c r="D134" s="18"/>
      <c r="E134" s="11"/>
      <c r="F134" s="11"/>
      <c r="G134" s="36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/>
      <c r="B135" s="18"/>
      <c r="C135" s="18"/>
      <c r="D135" s="18"/>
      <c r="E135" s="11"/>
      <c r="F135" s="11"/>
      <c r="G135" s="36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 t="s">
        <v>25</v>
      </c>
      <c r="B136" s="18"/>
      <c r="C136" s="18"/>
      <c r="D136" s="18"/>
      <c r="E136" s="11"/>
      <c r="F136" s="11"/>
      <c r="G136" s="36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6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35607069</v>
      </c>
      <c r="C144" s="29">
        <f>SUM(C2:C142)</f>
        <v>12149969</v>
      </c>
      <c r="D144" s="29">
        <f>SUM(D2:D142)</f>
        <v>23457100</v>
      </c>
      <c r="E144" s="11"/>
      <c r="F144" s="11"/>
      <c r="G144" s="11"/>
      <c r="H144" s="11"/>
      <c r="I144" s="29">
        <f>SUM(I2:I143)</f>
        <v>14562599321</v>
      </c>
      <c r="J144" s="29">
        <f>SUM(J2:J143)</f>
        <v>5797240335</v>
      </c>
      <c r="K144" s="29">
        <f>SUM(K2:K143)</f>
        <v>8765358986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24030691.948844884</v>
      </c>
      <c r="J147" s="29">
        <f>J144/G2</f>
        <v>9566403.1930693071</v>
      </c>
      <c r="K147" s="29">
        <f>K144/G2</f>
        <v>14464288.755775578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576712.89989021327</v>
      </c>
      <c r="K151">
        <f>K144/I144*1448696</f>
        <v>871983.10010978684</v>
      </c>
    </row>
    <row r="153" spans="1:11" x14ac:dyDescent="0.25">
      <c r="B153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H30" sqref="H30:I30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0" activePane="bottomLeft" state="frozen"/>
      <selection pane="bottomLeft" activeCell="D90" sqref="D9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341</v>
      </c>
      <c r="F2" s="11">
        <f>IF(B2&gt;0,1,0)</f>
        <v>1</v>
      </c>
      <c r="G2" s="11">
        <f>B2*(E2-F2)</f>
        <v>17000000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337</v>
      </c>
      <c r="F3" s="11">
        <f t="shared" ref="F3:F38" si="1">IF(B3&gt;0,1,0)</f>
        <v>1</v>
      </c>
      <c r="G3" s="11">
        <f t="shared" ref="G3:G23" si="2">B3*(E3-F3)</f>
        <v>1008000000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336</v>
      </c>
      <c r="F4" s="11">
        <f t="shared" si="1"/>
        <v>1</v>
      </c>
      <c r="G4" s="11">
        <f t="shared" si="2"/>
        <v>1005000000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336</v>
      </c>
      <c r="F5" s="11">
        <f t="shared" si="1"/>
        <v>1</v>
      </c>
      <c r="G5" s="11">
        <f t="shared" si="2"/>
        <v>5025000000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335</v>
      </c>
      <c r="F6" s="11">
        <f t="shared" si="1"/>
        <v>1</v>
      </c>
      <c r="G6" s="11">
        <f t="shared" si="2"/>
        <v>1002000000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334</v>
      </c>
      <c r="F7" s="11">
        <f t="shared" si="1"/>
        <v>0</v>
      </c>
      <c r="G7" s="11">
        <f t="shared" si="2"/>
        <v>-1002000000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334</v>
      </c>
      <c r="F8" s="11">
        <f t="shared" si="1"/>
        <v>0</v>
      </c>
      <c r="G8" s="11">
        <f t="shared" si="2"/>
        <v>-66800000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334</v>
      </c>
      <c r="F9" s="11">
        <f t="shared" si="1"/>
        <v>1</v>
      </c>
      <c r="G9" s="11">
        <f>B9*(E9-F9)</f>
        <v>999000000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333</v>
      </c>
      <c r="F10" s="11">
        <f t="shared" si="1"/>
        <v>1</v>
      </c>
      <c r="G10" s="11">
        <f t="shared" si="2"/>
        <v>996000000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333</v>
      </c>
      <c r="F11" s="11">
        <f t="shared" si="1"/>
        <v>1</v>
      </c>
      <c r="G11" s="11">
        <f t="shared" si="2"/>
        <v>8300000000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330</v>
      </c>
      <c r="F12" s="11">
        <f t="shared" si="1"/>
        <v>1</v>
      </c>
      <c r="G12" s="11">
        <f t="shared" si="2"/>
        <v>328450570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330</v>
      </c>
      <c r="F13" s="11">
        <f t="shared" si="1"/>
        <v>1</v>
      </c>
      <c r="G13" s="11">
        <f t="shared" si="2"/>
        <v>987000000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330</v>
      </c>
      <c r="F14" s="11">
        <f t="shared" si="1"/>
        <v>1</v>
      </c>
      <c r="G14" s="11">
        <f t="shared" si="2"/>
        <v>391870584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318</v>
      </c>
      <c r="F15" s="11">
        <f t="shared" si="1"/>
        <v>1</v>
      </c>
      <c r="G15" s="11">
        <f t="shared" si="2"/>
        <v>634000000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306</v>
      </c>
      <c r="F16" s="11">
        <f t="shared" si="1"/>
        <v>1</v>
      </c>
      <c r="G16" s="11">
        <f t="shared" si="2"/>
        <v>915000000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305</v>
      </c>
      <c r="F17" s="11">
        <f t="shared" si="1"/>
        <v>1</v>
      </c>
      <c r="G17" s="11">
        <f t="shared" si="2"/>
        <v>912000000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304</v>
      </c>
      <c r="F18" s="11">
        <f t="shared" si="1"/>
        <v>1</v>
      </c>
      <c r="G18" s="11">
        <f t="shared" si="2"/>
        <v>575700000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289</v>
      </c>
      <c r="F19" s="11">
        <f t="shared" si="1"/>
        <v>1</v>
      </c>
      <c r="G19" s="11">
        <f t="shared" si="2"/>
        <v>231699744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288</v>
      </c>
      <c r="F20" s="11">
        <f t="shared" si="1"/>
        <v>1</v>
      </c>
      <c r="G20" s="11">
        <f t="shared" si="2"/>
        <v>861000000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282</v>
      </c>
      <c r="F21" s="11">
        <f t="shared" si="1"/>
        <v>1</v>
      </c>
      <c r="G21" s="11">
        <f t="shared" si="2"/>
        <v>140500000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268</v>
      </c>
      <c r="F22" s="11">
        <f t="shared" si="1"/>
        <v>0</v>
      </c>
      <c r="G22" s="11">
        <f t="shared" si="2"/>
        <v>-804000000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260</v>
      </c>
      <c r="F23" s="11">
        <f t="shared" si="1"/>
        <v>1</v>
      </c>
      <c r="G23" s="11">
        <f t="shared" si="2"/>
        <v>777000000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260</v>
      </c>
      <c r="F24" s="11">
        <f t="shared" si="1"/>
        <v>1</v>
      </c>
      <c r="G24" s="11">
        <f>B24*(E24-F24)</f>
        <v>163388337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258</v>
      </c>
      <c r="F25" s="11">
        <f t="shared" si="1"/>
        <v>0</v>
      </c>
      <c r="G25" s="11">
        <f t="shared" ref="G25:G30" si="3">B25*(E25-F25)</f>
        <v>-825832200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256</v>
      </c>
      <c r="F26" s="11">
        <f t="shared" si="1"/>
        <v>0</v>
      </c>
      <c r="G26" s="11">
        <f t="shared" si="3"/>
        <v>-768230400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254</v>
      </c>
      <c r="F27" s="11">
        <f t="shared" si="1"/>
        <v>1</v>
      </c>
      <c r="G27" s="11">
        <f t="shared" si="3"/>
        <v>253000000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254</v>
      </c>
      <c r="F28" s="11">
        <f t="shared" si="1"/>
        <v>1</v>
      </c>
      <c r="G28" s="11">
        <f t="shared" si="3"/>
        <v>1518000000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254</v>
      </c>
      <c r="F29" s="11">
        <f t="shared" si="1"/>
        <v>1</v>
      </c>
      <c r="G29" s="11">
        <f t="shared" si="3"/>
        <v>1467400000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254</v>
      </c>
      <c r="F30" s="11">
        <f t="shared" si="1"/>
        <v>0</v>
      </c>
      <c r="G30" s="11">
        <f t="shared" si="3"/>
        <v>-1270000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253</v>
      </c>
      <c r="F31" s="11">
        <f t="shared" si="1"/>
        <v>0</v>
      </c>
      <c r="G31" s="11">
        <f>B31*(E31-F31)</f>
        <v>-6578000000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251</v>
      </c>
      <c r="F32" s="11">
        <f t="shared" si="1"/>
        <v>0</v>
      </c>
      <c r="G32" s="11">
        <f>B32*(E32-F32)</f>
        <v>-6576200000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232</v>
      </c>
      <c r="F33" s="11">
        <f t="shared" si="1"/>
        <v>1</v>
      </c>
      <c r="G33" s="11">
        <f>B33*(E33-F33)</f>
        <v>75538155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214</v>
      </c>
      <c r="F34" s="11">
        <f t="shared" si="1"/>
        <v>1</v>
      </c>
      <c r="G34" s="11">
        <f t="shared" ref="G34:G104" si="4">B34*(E34-F34)</f>
        <v>6049200000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214</v>
      </c>
      <c r="F35" s="11">
        <f t="shared" si="1"/>
        <v>1</v>
      </c>
      <c r="G35" s="12">
        <f t="shared" si="4"/>
        <v>2343000000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199</v>
      </c>
      <c r="F36" s="11">
        <f t="shared" si="1"/>
        <v>1</v>
      </c>
      <c r="G36" s="11">
        <f t="shared" si="4"/>
        <v>82902798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199</v>
      </c>
      <c r="F37" s="11">
        <f t="shared" si="1"/>
        <v>0</v>
      </c>
      <c r="G37" s="11">
        <f t="shared" si="4"/>
        <v>-179100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198</v>
      </c>
      <c r="F38" s="11">
        <f t="shared" si="1"/>
        <v>1</v>
      </c>
      <c r="G38" s="12">
        <f t="shared" si="4"/>
        <v>394000000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198</v>
      </c>
      <c r="F39" s="11">
        <f>IF(B39&gt;0,1,0)</f>
        <v>1</v>
      </c>
      <c r="G39" s="11">
        <f t="shared" si="4"/>
        <v>394000000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184</v>
      </c>
      <c r="F40" s="11">
        <f>IF(B40&gt;0,1,0)</f>
        <v>0</v>
      </c>
      <c r="G40" s="11">
        <f t="shared" si="4"/>
        <v>-36800000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184</v>
      </c>
      <c r="F41" s="11">
        <f>IF(B41&gt;0,1,0)</f>
        <v>0</v>
      </c>
      <c r="G41" s="11">
        <f t="shared" si="4"/>
        <v>-114080000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184</v>
      </c>
      <c r="F42" s="11">
        <f t="shared" ref="F42:F104" si="5">IF(B42&gt;0,1,0)</f>
        <v>0</v>
      </c>
      <c r="G42" s="11">
        <f t="shared" si="4"/>
        <v>-22080000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182</v>
      </c>
      <c r="F43" s="11">
        <f t="shared" si="5"/>
        <v>1</v>
      </c>
      <c r="G43" s="11">
        <f t="shared" si="4"/>
        <v>117650000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182</v>
      </c>
      <c r="F44" s="11">
        <f t="shared" si="5"/>
        <v>0</v>
      </c>
      <c r="G44" s="11">
        <f t="shared" si="4"/>
        <v>-910000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182</v>
      </c>
      <c r="F45" s="11">
        <f t="shared" si="5"/>
        <v>1</v>
      </c>
      <c r="G45" s="11">
        <f t="shared" si="4"/>
        <v>5249000000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178</v>
      </c>
      <c r="F46" s="11">
        <f t="shared" si="5"/>
        <v>0</v>
      </c>
      <c r="G46" s="11">
        <f t="shared" si="4"/>
        <v>-35600000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175</v>
      </c>
      <c r="F47" s="11">
        <f t="shared" si="5"/>
        <v>0</v>
      </c>
      <c r="G47" s="11">
        <f t="shared" si="4"/>
        <v>-35000000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174</v>
      </c>
      <c r="F48" s="11">
        <f t="shared" si="5"/>
        <v>0</v>
      </c>
      <c r="G48" s="11">
        <f t="shared" si="4"/>
        <v>-34800000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169</v>
      </c>
      <c r="F49" s="11">
        <f t="shared" si="5"/>
        <v>1</v>
      </c>
      <c r="G49" s="11">
        <f t="shared" si="4"/>
        <v>504000000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169</v>
      </c>
      <c r="F50" s="11">
        <f t="shared" si="5"/>
        <v>1</v>
      </c>
      <c r="G50" s="12">
        <f t="shared" si="4"/>
        <v>504000000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168</v>
      </c>
      <c r="F51" s="11">
        <f t="shared" si="5"/>
        <v>1</v>
      </c>
      <c r="G51" s="11">
        <f t="shared" si="4"/>
        <v>127888099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168</v>
      </c>
      <c r="F52" s="11">
        <f t="shared" si="5"/>
        <v>0</v>
      </c>
      <c r="G52" s="11">
        <f t="shared" si="4"/>
        <v>-33600000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161</v>
      </c>
      <c r="F53" s="11">
        <f t="shared" si="5"/>
        <v>0</v>
      </c>
      <c r="G53" s="11">
        <f t="shared" si="4"/>
        <v>-64480500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152</v>
      </c>
      <c r="F54" s="11">
        <f t="shared" si="5"/>
        <v>0</v>
      </c>
      <c r="G54" s="11">
        <f t="shared" si="4"/>
        <v>-152060192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146</v>
      </c>
      <c r="F55" s="11">
        <f t="shared" si="5"/>
        <v>0</v>
      </c>
      <c r="G55" s="11">
        <f t="shared" si="4"/>
        <v>-5840000000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137</v>
      </c>
      <c r="F56" s="11">
        <f t="shared" si="5"/>
        <v>1</v>
      </c>
      <c r="G56" s="11">
        <f t="shared" si="4"/>
        <v>117728672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110</v>
      </c>
      <c r="F57" s="11">
        <f t="shared" si="5"/>
        <v>0</v>
      </c>
      <c r="G57" s="11">
        <f t="shared" si="4"/>
        <v>-5522000000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109</v>
      </c>
      <c r="F58" s="11">
        <f t="shared" si="5"/>
        <v>0</v>
      </c>
      <c r="G58" s="11">
        <f t="shared" si="4"/>
        <v>-1329854500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106</v>
      </c>
      <c r="F59" s="11">
        <f t="shared" si="5"/>
        <v>1</v>
      </c>
      <c r="G59" s="11">
        <f t="shared" si="4"/>
        <v>56165130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105</v>
      </c>
      <c r="F60" s="11">
        <f t="shared" si="5"/>
        <v>0</v>
      </c>
      <c r="G60" s="11">
        <f t="shared" si="4"/>
        <v>-35490000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103</v>
      </c>
      <c r="F61" s="11">
        <f t="shared" si="5"/>
        <v>0</v>
      </c>
      <c r="G61" s="11">
        <f t="shared" si="4"/>
        <v>-15450000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99</v>
      </c>
      <c r="F62" s="11">
        <f t="shared" si="5"/>
        <v>0</v>
      </c>
      <c r="G62" s="11">
        <f t="shared" si="4"/>
        <v>-9900000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95</v>
      </c>
      <c r="F63" s="11">
        <f t="shared" si="5"/>
        <v>0</v>
      </c>
      <c r="G63" s="11">
        <f t="shared" si="4"/>
        <v>-19000000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95</v>
      </c>
      <c r="F64" s="11">
        <f t="shared" si="5"/>
        <v>0</v>
      </c>
      <c r="G64" s="11">
        <f t="shared" si="4"/>
        <v>-8265000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91</v>
      </c>
      <c r="F65" s="11">
        <f t="shared" si="5"/>
        <v>0</v>
      </c>
      <c r="G65" s="11">
        <f t="shared" si="4"/>
        <v>-2499770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90</v>
      </c>
      <c r="F66" s="11">
        <f t="shared" si="5"/>
        <v>0</v>
      </c>
      <c r="G66" s="11">
        <f t="shared" si="4"/>
        <v>-30060000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85</v>
      </c>
      <c r="F67" s="11">
        <f t="shared" si="5"/>
        <v>0</v>
      </c>
      <c r="G67" s="11">
        <f t="shared" si="4"/>
        <v>-1700000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84</v>
      </c>
      <c r="F68" s="11">
        <f t="shared" si="5"/>
        <v>0</v>
      </c>
      <c r="G68" s="11">
        <f t="shared" si="4"/>
        <v>-25242000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84</v>
      </c>
      <c r="F69" s="11">
        <f t="shared" si="5"/>
        <v>0</v>
      </c>
      <c r="G69" s="11">
        <f t="shared" si="4"/>
        <v>-8400000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79</v>
      </c>
      <c r="F70" s="11">
        <f t="shared" si="5"/>
        <v>0</v>
      </c>
      <c r="G70" s="11">
        <f t="shared" si="4"/>
        <v>-15800000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75</v>
      </c>
      <c r="F71" s="11">
        <f t="shared" si="5"/>
        <v>1</v>
      </c>
      <c r="G71" s="11">
        <f t="shared" si="4"/>
        <v>1138786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75</v>
      </c>
      <c r="F72" s="11">
        <f t="shared" si="5"/>
        <v>1</v>
      </c>
      <c r="G72" s="11">
        <f t="shared" si="4"/>
        <v>296000000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75</v>
      </c>
      <c r="F73" s="11">
        <f t="shared" si="5"/>
        <v>1</v>
      </c>
      <c r="G73" s="11">
        <f t="shared" si="4"/>
        <v>192400000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75</v>
      </c>
      <c r="F74" s="11">
        <f t="shared" si="5"/>
        <v>1</v>
      </c>
      <c r="G74" s="11">
        <f t="shared" si="4"/>
        <v>222000000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72</v>
      </c>
      <c r="F75" s="11">
        <f t="shared" si="5"/>
        <v>0</v>
      </c>
      <c r="G75" s="11">
        <f t="shared" si="4"/>
        <v>-14400000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69</v>
      </c>
      <c r="F76" s="11">
        <f t="shared" si="5"/>
        <v>0</v>
      </c>
      <c r="G76" s="11">
        <f t="shared" si="4"/>
        <v>-138048300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69</v>
      </c>
      <c r="F77" s="11">
        <f t="shared" si="5"/>
        <v>0</v>
      </c>
      <c r="G77" s="11">
        <f t="shared" si="4"/>
        <v>-13800000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65</v>
      </c>
      <c r="F78" s="11">
        <f t="shared" si="5"/>
        <v>1</v>
      </c>
      <c r="G78" s="11">
        <f t="shared" si="4"/>
        <v>128000000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57</v>
      </c>
      <c r="F79" s="11">
        <f t="shared" si="5"/>
        <v>0</v>
      </c>
      <c r="G79" s="11">
        <f t="shared" si="4"/>
        <v>-57028500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57</v>
      </c>
      <c r="F80" s="11">
        <f t="shared" si="5"/>
        <v>0</v>
      </c>
      <c r="G80" s="11">
        <f t="shared" si="4"/>
        <v>-8091150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54</v>
      </c>
      <c r="F81" s="11">
        <f t="shared" si="5"/>
        <v>0</v>
      </c>
      <c r="G81" s="11">
        <f t="shared" si="4"/>
        <v>-48627000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44</v>
      </c>
      <c r="F82" s="11">
        <f t="shared" si="5"/>
        <v>1</v>
      </c>
      <c r="G82" s="11">
        <f t="shared" si="4"/>
        <v>3493793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22</v>
      </c>
      <c r="F83" s="11">
        <f t="shared" si="5"/>
        <v>1</v>
      </c>
      <c r="G83" s="11">
        <f t="shared" si="4"/>
        <v>1050000000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21</v>
      </c>
      <c r="F84" s="11">
        <f t="shared" si="5"/>
        <v>1</v>
      </c>
      <c r="G84" s="11">
        <f t="shared" si="4"/>
        <v>600000000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21</v>
      </c>
      <c r="F85" s="11">
        <f t="shared" si="5"/>
        <v>0</v>
      </c>
      <c r="G85" s="11">
        <f t="shared" si="4"/>
        <v>-1522500000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20</v>
      </c>
      <c r="F86" s="11">
        <f t="shared" si="5"/>
        <v>0</v>
      </c>
      <c r="G86" s="11">
        <f t="shared" si="4"/>
        <v>-5620000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15</v>
      </c>
      <c r="F87" s="11">
        <f t="shared" si="5"/>
        <v>1</v>
      </c>
      <c r="G87" s="11">
        <f t="shared" si="4"/>
        <v>35000000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14</v>
      </c>
      <c r="F88" s="11">
        <f t="shared" si="5"/>
        <v>1</v>
      </c>
      <c r="G88" s="11">
        <f t="shared" si="4"/>
        <v>1018420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9</v>
      </c>
      <c r="E89" s="11">
        <f t="shared" si="6"/>
        <v>9</v>
      </c>
      <c r="F89" s="11">
        <f t="shared" si="5"/>
        <v>1</v>
      </c>
      <c r="G89" s="11">
        <f t="shared" si="4"/>
        <v>120000000</v>
      </c>
    </row>
    <row r="90" spans="1:7" x14ac:dyDescent="0.25">
      <c r="A90" s="11"/>
      <c r="B90" s="38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32876107</v>
      </c>
      <c r="C105" s="11"/>
      <c r="D105" s="11"/>
      <c r="E105" s="11"/>
      <c r="F105" s="11"/>
      <c r="G105" s="29">
        <f>SUM(G2:G104)</f>
        <v>15348434476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45010071.777126096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pane ySplit="1" topLeftCell="A152" activePane="bottomLeft" state="frozen"/>
      <selection pane="bottomLeft" activeCell="G160" sqref="G16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523</v>
      </c>
      <c r="E2" s="11">
        <f>IF(B2&gt;0,1,0)</f>
        <v>1</v>
      </c>
      <c r="F2" s="11">
        <f>B2*(D2-E2)</f>
        <v>50477400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521</v>
      </c>
      <c r="E3" s="11">
        <f t="shared" ref="E3:E66" si="1">IF(B3&gt;0,1,0)</f>
        <v>1</v>
      </c>
      <c r="F3" s="11">
        <f t="shared" ref="F3:F66" si="2">B3*(D3-E3)</f>
        <v>1560000000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518</v>
      </c>
      <c r="E4" s="11">
        <f t="shared" si="1"/>
        <v>0</v>
      </c>
      <c r="F4" s="11">
        <f t="shared" si="2"/>
        <v>-103600000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516</v>
      </c>
      <c r="E5" s="11">
        <f t="shared" si="1"/>
        <v>0</v>
      </c>
      <c r="F5" s="11">
        <f t="shared" si="2"/>
        <v>-51600000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515</v>
      </c>
      <c r="E6" s="11">
        <f t="shared" si="1"/>
        <v>0</v>
      </c>
      <c r="F6" s="11">
        <f t="shared" si="2"/>
        <v>-28325000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514</v>
      </c>
      <c r="E7" s="11">
        <f t="shared" si="1"/>
        <v>0</v>
      </c>
      <c r="F7" s="11">
        <f t="shared" si="2"/>
        <v>-102800000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510</v>
      </c>
      <c r="E8" s="11">
        <f t="shared" si="1"/>
        <v>0</v>
      </c>
      <c r="F8" s="11">
        <f t="shared" si="2"/>
        <v>-102000000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500</v>
      </c>
      <c r="E9" s="11">
        <f t="shared" si="1"/>
        <v>0</v>
      </c>
      <c r="F9" s="11">
        <f t="shared" si="2"/>
        <v>-475250000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499</v>
      </c>
      <c r="E10" s="11">
        <f t="shared" si="1"/>
        <v>1</v>
      </c>
      <c r="F10" s="11">
        <f t="shared" si="2"/>
        <v>996000000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497</v>
      </c>
      <c r="E11" s="11">
        <f t="shared" si="1"/>
        <v>0</v>
      </c>
      <c r="F11" s="11">
        <f t="shared" si="2"/>
        <v>-529305000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494</v>
      </c>
      <c r="E12" s="11">
        <f t="shared" si="1"/>
        <v>0</v>
      </c>
      <c r="F12" s="11">
        <f t="shared" si="2"/>
        <v>-22230000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493</v>
      </c>
      <c r="E13" s="11">
        <f t="shared" si="1"/>
        <v>0</v>
      </c>
      <c r="F13" s="11">
        <f t="shared" si="2"/>
        <v>-986345100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489</v>
      </c>
      <c r="E14" s="11">
        <f t="shared" si="1"/>
        <v>0</v>
      </c>
      <c r="F14" s="11">
        <f t="shared" si="2"/>
        <v>-97800000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487</v>
      </c>
      <c r="E15" s="11">
        <f t="shared" si="1"/>
        <v>1</v>
      </c>
      <c r="F15" s="11">
        <f t="shared" si="2"/>
        <v>972000000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487</v>
      </c>
      <c r="E16" s="11">
        <f t="shared" si="1"/>
        <v>1</v>
      </c>
      <c r="F16" s="11">
        <f t="shared" si="2"/>
        <v>972000000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487</v>
      </c>
      <c r="E17" s="11">
        <f t="shared" si="1"/>
        <v>1</v>
      </c>
      <c r="F17" s="11">
        <f t="shared" si="2"/>
        <v>583200000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487</v>
      </c>
      <c r="E18" s="11">
        <f t="shared" si="1"/>
        <v>1</v>
      </c>
      <c r="F18" s="11">
        <f t="shared" si="2"/>
        <v>486000000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486</v>
      </c>
      <c r="E19" s="11">
        <f t="shared" si="1"/>
        <v>1</v>
      </c>
      <c r="F19" s="11">
        <f t="shared" si="2"/>
        <v>1455000000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486</v>
      </c>
      <c r="E20" s="11">
        <f t="shared" si="1"/>
        <v>0</v>
      </c>
      <c r="F20" s="11">
        <f t="shared" si="2"/>
        <v>-210292200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486</v>
      </c>
      <c r="E21" s="11">
        <f t="shared" si="1"/>
        <v>0</v>
      </c>
      <c r="F21" s="11">
        <f t="shared" si="2"/>
        <v>-210292200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486</v>
      </c>
      <c r="E22" s="11">
        <f t="shared" si="1"/>
        <v>0</v>
      </c>
      <c r="F22" s="11">
        <f t="shared" si="2"/>
        <v>-210292200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486</v>
      </c>
      <c r="E23" s="11">
        <f t="shared" si="1"/>
        <v>0</v>
      </c>
      <c r="F23" s="11">
        <f t="shared" si="2"/>
        <v>-210292200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486</v>
      </c>
      <c r="E24" s="11">
        <f t="shared" si="1"/>
        <v>0</v>
      </c>
      <c r="F24" s="11">
        <f t="shared" si="2"/>
        <v>-210292200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486</v>
      </c>
      <c r="E25" s="11">
        <f t="shared" si="1"/>
        <v>0</v>
      </c>
      <c r="F25" s="11">
        <f t="shared" si="2"/>
        <v>-97200000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485</v>
      </c>
      <c r="E26" s="11">
        <f t="shared" si="1"/>
        <v>1</v>
      </c>
      <c r="F26" s="11">
        <f t="shared" si="2"/>
        <v>1452000000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483</v>
      </c>
      <c r="E27" s="11">
        <f t="shared" si="1"/>
        <v>0</v>
      </c>
      <c r="F27" s="11">
        <f t="shared" si="2"/>
        <v>-96600000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482</v>
      </c>
      <c r="E28" s="11">
        <f t="shared" si="1"/>
        <v>1</v>
      </c>
      <c r="F28" s="11">
        <f t="shared" si="2"/>
        <v>962000000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481</v>
      </c>
      <c r="E29" s="11">
        <f t="shared" si="1"/>
        <v>0</v>
      </c>
      <c r="F29" s="11">
        <f t="shared" si="2"/>
        <v>-3367384800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480</v>
      </c>
      <c r="E30" s="11">
        <f t="shared" si="1"/>
        <v>0</v>
      </c>
      <c r="F30" s="11">
        <f t="shared" si="2"/>
        <v>-1440432000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479</v>
      </c>
      <c r="E31" s="11">
        <f t="shared" si="1"/>
        <v>0</v>
      </c>
      <c r="F31" s="11">
        <f t="shared" si="2"/>
        <v>-812336100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476</v>
      </c>
      <c r="E32" s="11">
        <f t="shared" si="1"/>
        <v>1</v>
      </c>
      <c r="F32" s="11">
        <f t="shared" si="2"/>
        <v>472292500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470</v>
      </c>
      <c r="E33" s="11">
        <f t="shared" si="1"/>
        <v>1</v>
      </c>
      <c r="F33" s="11">
        <f t="shared" si="2"/>
        <v>16457679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469</v>
      </c>
      <c r="E34" s="11">
        <f t="shared" si="1"/>
        <v>0</v>
      </c>
      <c r="F34" s="11">
        <f t="shared" si="2"/>
        <v>-398650000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461</v>
      </c>
      <c r="E35" s="11">
        <f t="shared" si="1"/>
        <v>0</v>
      </c>
      <c r="F35" s="11">
        <f t="shared" si="2"/>
        <v>-87820500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460</v>
      </c>
      <c r="E36" s="11">
        <f t="shared" si="1"/>
        <v>1</v>
      </c>
      <c r="F36" s="11">
        <f t="shared" si="2"/>
        <v>91800000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460</v>
      </c>
      <c r="E37" s="11">
        <f t="shared" si="1"/>
        <v>0</v>
      </c>
      <c r="F37" s="11">
        <f t="shared" si="2"/>
        <v>-92000000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438</v>
      </c>
      <c r="E38" s="11">
        <f t="shared" si="1"/>
        <v>1</v>
      </c>
      <c r="F38" s="11">
        <f t="shared" si="2"/>
        <v>131452222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437</v>
      </c>
      <c r="E39" s="11">
        <f t="shared" si="1"/>
        <v>0</v>
      </c>
      <c r="F39" s="11">
        <f t="shared" si="2"/>
        <v>-41515000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437</v>
      </c>
      <c r="E40" s="11">
        <f t="shared" si="1"/>
        <v>0</v>
      </c>
      <c r="F40" s="11">
        <f t="shared" si="2"/>
        <v>-38501011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432</v>
      </c>
      <c r="E41" s="11">
        <f t="shared" si="1"/>
        <v>0</v>
      </c>
      <c r="F41" s="11">
        <f t="shared" si="2"/>
        <v>-51840000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410</v>
      </c>
      <c r="E42" s="11">
        <f t="shared" si="1"/>
        <v>1</v>
      </c>
      <c r="F42" s="11">
        <f t="shared" si="2"/>
        <v>409083436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406</v>
      </c>
      <c r="E43" s="11">
        <f t="shared" si="1"/>
        <v>0</v>
      </c>
      <c r="F43" s="11">
        <f t="shared" si="2"/>
        <v>-32480000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402</v>
      </c>
      <c r="E44" s="11">
        <f t="shared" si="1"/>
        <v>0</v>
      </c>
      <c r="F44" s="11">
        <f t="shared" si="2"/>
        <v>-84833658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401</v>
      </c>
      <c r="E45" s="11">
        <f t="shared" si="1"/>
        <v>0</v>
      </c>
      <c r="F45" s="11">
        <f t="shared" si="2"/>
        <v>-80200000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400</v>
      </c>
      <c r="E46" s="11">
        <f t="shared" si="1"/>
        <v>0</v>
      </c>
      <c r="F46" s="11">
        <f t="shared" si="2"/>
        <v>-38000000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398</v>
      </c>
      <c r="E47" s="11">
        <f t="shared" si="1"/>
        <v>0</v>
      </c>
      <c r="F47" s="11">
        <f t="shared" si="2"/>
        <v>-17910000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398</v>
      </c>
      <c r="E48" s="11">
        <f t="shared" si="1"/>
        <v>0</v>
      </c>
      <c r="F48" s="11">
        <f t="shared" si="2"/>
        <v>-25543640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395</v>
      </c>
      <c r="E49" s="11">
        <f t="shared" si="1"/>
        <v>0</v>
      </c>
      <c r="F49" s="11">
        <f t="shared" si="2"/>
        <v>-10856180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394</v>
      </c>
      <c r="E50" s="11">
        <f t="shared" si="1"/>
        <v>0</v>
      </c>
      <c r="F50" s="11">
        <f t="shared" si="2"/>
        <v>-55554000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394</v>
      </c>
      <c r="E51" s="11">
        <f t="shared" si="1"/>
        <v>0</v>
      </c>
      <c r="F51" s="11">
        <f t="shared" si="2"/>
        <v>-10537924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393</v>
      </c>
      <c r="E52" s="11">
        <f t="shared" si="1"/>
        <v>0</v>
      </c>
      <c r="F52" s="11">
        <f t="shared" si="2"/>
        <v>-20946900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392</v>
      </c>
      <c r="E53" s="11">
        <f t="shared" si="1"/>
        <v>1</v>
      </c>
      <c r="F53" s="11">
        <f t="shared" si="2"/>
        <v>391000000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386</v>
      </c>
      <c r="E54" s="11">
        <f t="shared" si="1"/>
        <v>0</v>
      </c>
      <c r="F54" s="11">
        <f t="shared" si="2"/>
        <v>-8106000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385</v>
      </c>
      <c r="E55" s="11">
        <f t="shared" si="1"/>
        <v>0</v>
      </c>
      <c r="F55" s="11">
        <f t="shared" si="2"/>
        <v>-377492500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385</v>
      </c>
      <c r="E56" s="11">
        <f t="shared" si="1"/>
        <v>0</v>
      </c>
      <c r="F56" s="11">
        <f t="shared" si="2"/>
        <v>-17325000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372</v>
      </c>
      <c r="E57" s="11">
        <f t="shared" si="1"/>
        <v>1</v>
      </c>
      <c r="F57" s="11">
        <f t="shared" si="2"/>
        <v>1114925119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372</v>
      </c>
      <c r="E58" s="11">
        <f t="shared" si="1"/>
        <v>1</v>
      </c>
      <c r="F58" s="11">
        <f t="shared" si="2"/>
        <v>742000000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371</v>
      </c>
      <c r="E59" s="11">
        <f t="shared" si="1"/>
        <v>1</v>
      </c>
      <c r="F59" s="11">
        <f t="shared" si="2"/>
        <v>740000000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371</v>
      </c>
      <c r="E60" s="11">
        <f t="shared" si="1"/>
        <v>0</v>
      </c>
      <c r="F60" s="11">
        <f t="shared" si="2"/>
        <v>-2597556500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347</v>
      </c>
      <c r="E61" s="11">
        <f t="shared" si="1"/>
        <v>1</v>
      </c>
      <c r="F61" s="11">
        <f t="shared" si="2"/>
        <v>1038000000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346</v>
      </c>
      <c r="E62" s="11">
        <f t="shared" si="1"/>
        <v>0</v>
      </c>
      <c r="F62" s="11">
        <f t="shared" si="2"/>
        <v>-9379714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346</v>
      </c>
      <c r="E63" s="11">
        <f t="shared" si="1"/>
        <v>0</v>
      </c>
      <c r="F63" s="11">
        <f t="shared" si="2"/>
        <v>-11414194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346</v>
      </c>
      <c r="E64" s="11">
        <f t="shared" si="1"/>
        <v>1</v>
      </c>
      <c r="F64" s="11">
        <f t="shared" si="2"/>
        <v>1035000000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346</v>
      </c>
      <c r="E65" s="11">
        <f t="shared" si="1"/>
        <v>1</v>
      </c>
      <c r="F65" s="11">
        <f t="shared" si="2"/>
        <v>1024650000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346</v>
      </c>
      <c r="E66" s="11">
        <f t="shared" si="1"/>
        <v>1</v>
      </c>
      <c r="F66" s="11">
        <f t="shared" si="2"/>
        <v>345000000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346</v>
      </c>
      <c r="E67" s="11">
        <f t="shared" ref="E67:E130" si="4">IF(B67&gt;0,1,0)</f>
        <v>1</v>
      </c>
      <c r="F67" s="11">
        <f t="shared" ref="F67:F170" si="5">B67*(D67-E67)</f>
        <v>10350000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345</v>
      </c>
      <c r="E68" s="11">
        <f t="shared" si="4"/>
        <v>1</v>
      </c>
      <c r="F68" s="11">
        <f t="shared" si="5"/>
        <v>10320000000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344</v>
      </c>
      <c r="E69" s="11">
        <f t="shared" si="4"/>
        <v>0</v>
      </c>
      <c r="F69" s="11">
        <f t="shared" si="5"/>
        <v>-68800000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344</v>
      </c>
      <c r="E70" s="11">
        <f t="shared" si="4"/>
        <v>1</v>
      </c>
      <c r="F70" s="11">
        <f t="shared" si="5"/>
        <v>480200000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344</v>
      </c>
      <c r="E71" s="11">
        <f t="shared" si="4"/>
        <v>1</v>
      </c>
      <c r="F71" s="11">
        <f t="shared" si="5"/>
        <v>891800000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344</v>
      </c>
      <c r="E72" s="11">
        <f t="shared" si="4"/>
        <v>0</v>
      </c>
      <c r="F72" s="11">
        <f t="shared" si="5"/>
        <v>-344000000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342</v>
      </c>
      <c r="E73" s="11">
        <f t="shared" si="4"/>
        <v>1</v>
      </c>
      <c r="F73" s="11">
        <f t="shared" si="5"/>
        <v>5115000000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337</v>
      </c>
      <c r="E74" s="11">
        <f t="shared" si="4"/>
        <v>0</v>
      </c>
      <c r="F74" s="11">
        <f t="shared" si="5"/>
        <v>-5056415400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335</v>
      </c>
      <c r="E75" s="11">
        <f t="shared" si="4"/>
        <v>0</v>
      </c>
      <c r="F75" s="11">
        <f t="shared" si="5"/>
        <v>-1005000000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335</v>
      </c>
      <c r="E76" s="11">
        <f t="shared" si="4"/>
        <v>0</v>
      </c>
      <c r="F76" s="11">
        <f t="shared" si="5"/>
        <v>-67000000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335</v>
      </c>
      <c r="E77" s="11">
        <f t="shared" si="4"/>
        <v>0</v>
      </c>
      <c r="F77" s="11">
        <f t="shared" si="5"/>
        <v>-4021005000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331</v>
      </c>
      <c r="E78" s="11">
        <f t="shared" si="4"/>
        <v>0</v>
      </c>
      <c r="F78" s="11">
        <f t="shared" si="5"/>
        <v>-993297900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326</v>
      </c>
      <c r="E79" s="11">
        <f t="shared" si="4"/>
        <v>1</v>
      </c>
      <c r="F79" s="11">
        <f t="shared" si="5"/>
        <v>7475000000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321</v>
      </c>
      <c r="E80" s="11">
        <f t="shared" si="4"/>
        <v>0</v>
      </c>
      <c r="F80" s="11">
        <f t="shared" si="5"/>
        <v>-192760500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321</v>
      </c>
      <c r="E81" s="11">
        <f t="shared" si="4"/>
        <v>0</v>
      </c>
      <c r="F81" s="11">
        <f t="shared" si="5"/>
        <v>-64200000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320</v>
      </c>
      <c r="E82" s="11">
        <f t="shared" si="4"/>
        <v>1</v>
      </c>
      <c r="F82" s="11">
        <f t="shared" si="5"/>
        <v>90347499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320</v>
      </c>
      <c r="E83" s="11">
        <f t="shared" si="4"/>
        <v>0</v>
      </c>
      <c r="F83" s="11">
        <f t="shared" si="5"/>
        <v>-64000000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318</v>
      </c>
      <c r="E84" s="11">
        <f t="shared" si="4"/>
        <v>1</v>
      </c>
      <c r="F84" s="11">
        <f t="shared" si="5"/>
        <v>634000000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315</v>
      </c>
      <c r="E85" s="11">
        <f t="shared" si="4"/>
        <v>0</v>
      </c>
      <c r="F85" s="11">
        <f t="shared" si="5"/>
        <v>-63000000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309</v>
      </c>
      <c r="E86" s="11">
        <f t="shared" si="4"/>
        <v>0</v>
      </c>
      <c r="F86" s="11">
        <f t="shared" si="5"/>
        <v>-61800000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307</v>
      </c>
      <c r="E87" s="11">
        <f t="shared" si="4"/>
        <v>0</v>
      </c>
      <c r="F87" s="11">
        <f t="shared" si="5"/>
        <v>-406775000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292</v>
      </c>
      <c r="E88" s="11">
        <f t="shared" si="4"/>
        <v>0</v>
      </c>
      <c r="F88" s="11">
        <f t="shared" si="5"/>
        <v>-146000000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292</v>
      </c>
      <c r="E89" s="11">
        <f t="shared" si="4"/>
        <v>0</v>
      </c>
      <c r="F89" s="11">
        <f t="shared" si="5"/>
        <v>-35040000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290</v>
      </c>
      <c r="E90" s="11">
        <f t="shared" si="4"/>
        <v>1</v>
      </c>
      <c r="F90" s="11">
        <f t="shared" si="5"/>
        <v>123751245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287</v>
      </c>
      <c r="E91" s="11">
        <f t="shared" si="4"/>
        <v>0</v>
      </c>
      <c r="F91" s="11">
        <f t="shared" si="5"/>
        <v>-861574000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285</v>
      </c>
      <c r="E92" s="11">
        <f t="shared" si="4"/>
        <v>0</v>
      </c>
      <c r="F92" s="11">
        <f t="shared" si="5"/>
        <v>-58425000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285</v>
      </c>
      <c r="E93" s="11">
        <f t="shared" si="4"/>
        <v>0</v>
      </c>
      <c r="F93" s="11">
        <f t="shared" si="5"/>
        <v>-99892500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274</v>
      </c>
      <c r="E94" s="11">
        <f t="shared" si="4"/>
        <v>1</v>
      </c>
      <c r="F94" s="11">
        <f t="shared" si="5"/>
        <v>273000000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269</v>
      </c>
      <c r="E95" s="11">
        <f t="shared" si="4"/>
        <v>1</v>
      </c>
      <c r="F95" s="11">
        <f t="shared" si="5"/>
        <v>2412000000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267</v>
      </c>
      <c r="E96" s="11">
        <f t="shared" si="4"/>
        <v>0</v>
      </c>
      <c r="F96" s="11">
        <f t="shared" si="5"/>
        <v>-6942000000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267</v>
      </c>
      <c r="E97" s="11">
        <f t="shared" si="4"/>
        <v>0</v>
      </c>
      <c r="F97" s="11">
        <f t="shared" si="5"/>
        <v>-6942000000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267</v>
      </c>
      <c r="E98" s="11">
        <f t="shared" si="4"/>
        <v>1</v>
      </c>
      <c r="F98" s="11">
        <f t="shared" si="5"/>
        <v>6916000000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267</v>
      </c>
      <c r="E99" s="11">
        <f t="shared" si="4"/>
        <v>0</v>
      </c>
      <c r="F99" s="11">
        <f t="shared" si="5"/>
        <v>-53400000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265</v>
      </c>
      <c r="E100" s="11">
        <f t="shared" si="4"/>
        <v>1</v>
      </c>
      <c r="F100" s="11">
        <f t="shared" si="5"/>
        <v>7708800000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260</v>
      </c>
      <c r="E101" s="11">
        <f t="shared" si="4"/>
        <v>1</v>
      </c>
      <c r="F101" s="11">
        <f t="shared" si="5"/>
        <v>103585755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259</v>
      </c>
      <c r="E102" s="11">
        <f t="shared" si="4"/>
        <v>1</v>
      </c>
      <c r="F102" s="11">
        <f t="shared" si="5"/>
        <v>516000000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258</v>
      </c>
      <c r="E103" s="11">
        <f t="shared" si="4"/>
        <v>1</v>
      </c>
      <c r="F103" s="11">
        <f t="shared" si="5"/>
        <v>1927500000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258</v>
      </c>
      <c r="E104" s="11">
        <f t="shared" si="4"/>
        <v>0</v>
      </c>
      <c r="F104" s="11">
        <f t="shared" si="5"/>
        <v>-17028000000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258</v>
      </c>
      <c r="E105" s="11">
        <f t="shared" si="4"/>
        <v>0</v>
      </c>
      <c r="F105" s="11">
        <f t="shared" si="5"/>
        <v>-37410000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256</v>
      </c>
      <c r="E106" s="11">
        <f t="shared" si="4"/>
        <v>1</v>
      </c>
      <c r="F106" s="11">
        <f t="shared" si="5"/>
        <v>1530000000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254</v>
      </c>
      <c r="E107" s="11">
        <f t="shared" si="4"/>
        <v>0</v>
      </c>
      <c r="F107" s="11">
        <f t="shared" si="5"/>
        <v>-1525498600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251</v>
      </c>
      <c r="E108" s="11">
        <f t="shared" si="4"/>
        <v>1</v>
      </c>
      <c r="F108" s="11">
        <f t="shared" si="5"/>
        <v>1500000000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239</v>
      </c>
      <c r="E109" s="11">
        <f t="shared" si="4"/>
        <v>0</v>
      </c>
      <c r="F109" s="11">
        <f t="shared" si="5"/>
        <v>-28680000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238</v>
      </c>
      <c r="E110" s="11">
        <f t="shared" si="4"/>
        <v>1</v>
      </c>
      <c r="F110" s="11">
        <f t="shared" si="5"/>
        <v>948000000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237</v>
      </c>
      <c r="E111" s="11">
        <f t="shared" si="4"/>
        <v>1</v>
      </c>
      <c r="F111" s="11">
        <f t="shared" si="5"/>
        <v>660800000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233</v>
      </c>
      <c r="E112" s="11">
        <f t="shared" si="4"/>
        <v>0</v>
      </c>
      <c r="F112" s="11">
        <f t="shared" si="5"/>
        <v>-46600000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232</v>
      </c>
      <c r="E113" s="11">
        <f t="shared" si="4"/>
        <v>1</v>
      </c>
      <c r="F113" s="11">
        <f t="shared" si="5"/>
        <v>16703610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215</v>
      </c>
      <c r="E114" s="11">
        <f t="shared" si="4"/>
        <v>0</v>
      </c>
      <c r="F114" s="11">
        <f t="shared" si="5"/>
        <v>-43000000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214</v>
      </c>
      <c r="E115" s="11">
        <f t="shared" si="4"/>
        <v>0</v>
      </c>
      <c r="F115" s="23">
        <f t="shared" si="5"/>
        <v>-2354000000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214</v>
      </c>
      <c r="E116" s="11">
        <f t="shared" si="4"/>
        <v>0</v>
      </c>
      <c r="F116" s="11">
        <f t="shared" si="5"/>
        <v>-42800000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212</v>
      </c>
      <c r="E117" s="11">
        <f t="shared" si="4"/>
        <v>0</v>
      </c>
      <c r="F117" s="11">
        <f t="shared" si="5"/>
        <v>-95506000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212</v>
      </c>
      <c r="E118" s="11">
        <f t="shared" si="4"/>
        <v>0</v>
      </c>
      <c r="F118" s="11">
        <f t="shared" si="5"/>
        <v>-42400000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206</v>
      </c>
      <c r="E119" s="11">
        <f t="shared" si="4"/>
        <v>0</v>
      </c>
      <c r="F119" s="11">
        <f t="shared" si="5"/>
        <v>-31837300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206</v>
      </c>
      <c r="E120" s="11">
        <f t="shared" si="4"/>
        <v>0</v>
      </c>
      <c r="F120" s="11">
        <f t="shared" si="5"/>
        <v>-65920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205</v>
      </c>
      <c r="E121" s="11">
        <f t="shared" si="4"/>
        <v>0</v>
      </c>
      <c r="F121" s="11">
        <f t="shared" si="5"/>
        <v>-88560000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199</v>
      </c>
      <c r="E122" s="11">
        <f t="shared" si="4"/>
        <v>1</v>
      </c>
      <c r="F122" s="11">
        <f t="shared" si="5"/>
        <v>14660514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178</v>
      </c>
      <c r="E123" s="11">
        <f t="shared" si="4"/>
        <v>0</v>
      </c>
      <c r="F123" s="11">
        <f t="shared" si="5"/>
        <v>-9256000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137</v>
      </c>
      <c r="E124" s="11">
        <f t="shared" si="4"/>
        <v>1</v>
      </c>
      <c r="F124" s="11">
        <f t="shared" si="5"/>
        <v>161432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136</v>
      </c>
      <c r="E125" s="11">
        <f t="shared" si="4"/>
        <v>1</v>
      </c>
      <c r="F125" s="11">
        <f t="shared" si="5"/>
        <v>324000000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134</v>
      </c>
      <c r="E126" s="11">
        <f t="shared" si="4"/>
        <v>1</v>
      </c>
      <c r="F126" s="11">
        <f t="shared" si="5"/>
        <v>178592400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134</v>
      </c>
      <c r="E127" s="11">
        <f t="shared" si="4"/>
        <v>1</v>
      </c>
      <c r="F127" s="11">
        <f t="shared" si="5"/>
        <v>178592400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122</v>
      </c>
      <c r="E128" s="11">
        <f t="shared" si="4"/>
        <v>0</v>
      </c>
      <c r="F128" s="11">
        <f t="shared" si="5"/>
        <v>-24400000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120</v>
      </c>
      <c r="E129" s="11">
        <f t="shared" si="4"/>
        <v>0</v>
      </c>
      <c r="F129" s="11">
        <f>B129*(D129-E129)</f>
        <v>-1874160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119</v>
      </c>
      <c r="E130" s="11">
        <f t="shared" si="4"/>
        <v>0</v>
      </c>
      <c r="F130" s="11">
        <f t="shared" si="5"/>
        <v>-23800000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118</v>
      </c>
      <c r="E131" s="11">
        <f t="shared" ref="E131:E171" si="7">IF(B131&gt;0,1,0)</f>
        <v>0</v>
      </c>
      <c r="F131" s="11">
        <f t="shared" si="5"/>
        <v>-23600000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117</v>
      </c>
      <c r="E132" s="11">
        <f t="shared" si="7"/>
        <v>0</v>
      </c>
      <c r="F132" s="11">
        <f t="shared" si="5"/>
        <v>-45630000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117</v>
      </c>
      <c r="E133" s="11">
        <f t="shared" si="7"/>
        <v>0</v>
      </c>
      <c r="F133" s="11">
        <f t="shared" si="5"/>
        <v>-2866500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116</v>
      </c>
      <c r="E134" s="11">
        <f t="shared" si="7"/>
        <v>0</v>
      </c>
      <c r="F134" s="11">
        <f t="shared" si="5"/>
        <v>-11020000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112</v>
      </c>
      <c r="E135" s="11">
        <f t="shared" si="7"/>
        <v>0</v>
      </c>
      <c r="F135" s="11">
        <f t="shared" si="5"/>
        <v>-22400000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110</v>
      </c>
      <c r="E136" s="11">
        <f t="shared" si="7"/>
        <v>1</v>
      </c>
      <c r="F136" s="11">
        <f t="shared" si="5"/>
        <v>5450000000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109</v>
      </c>
      <c r="E137" s="11">
        <f t="shared" si="7"/>
        <v>1</v>
      </c>
      <c r="F137" s="11">
        <f t="shared" si="5"/>
        <v>1296000000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107</v>
      </c>
      <c r="E138" s="11">
        <f t="shared" si="7"/>
        <v>1</v>
      </c>
      <c r="F138" s="11">
        <f t="shared" si="5"/>
        <v>212000000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106</v>
      </c>
      <c r="E139" s="11">
        <f t="shared" si="7"/>
        <v>1</v>
      </c>
      <c r="F139" s="11">
        <f t="shared" si="5"/>
        <v>9191490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93</v>
      </c>
      <c r="E140" s="11">
        <f t="shared" si="7"/>
        <v>0</v>
      </c>
      <c r="F140" s="11">
        <f t="shared" si="5"/>
        <v>-279083700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92</v>
      </c>
      <c r="E141" s="11">
        <f t="shared" si="7"/>
        <v>0</v>
      </c>
      <c r="F141" s="11">
        <f t="shared" si="5"/>
        <v>-276082800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75</v>
      </c>
      <c r="E142" s="11">
        <f t="shared" si="7"/>
        <v>1</v>
      </c>
      <c r="F142" s="11">
        <f t="shared" si="5"/>
        <v>44549850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75</v>
      </c>
      <c r="E143" s="11">
        <f t="shared" si="7"/>
        <v>0</v>
      </c>
      <c r="F143" s="11">
        <f t="shared" si="5"/>
        <v>-3450000000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44</v>
      </c>
      <c r="E144" s="11">
        <f t="shared" si="7"/>
        <v>1</v>
      </c>
      <c r="F144" s="11">
        <f t="shared" si="5"/>
        <v>6626601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43</v>
      </c>
      <c r="E145" s="11">
        <f t="shared" si="7"/>
        <v>1</v>
      </c>
      <c r="F145" s="11">
        <f t="shared" si="5"/>
        <v>126000000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40</v>
      </c>
      <c r="E146" s="11">
        <f t="shared" si="7"/>
        <v>0</v>
      </c>
      <c r="F146" s="11">
        <f t="shared" si="5"/>
        <v>-8000000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35</v>
      </c>
      <c r="E147" s="11">
        <f t="shared" si="7"/>
        <v>0</v>
      </c>
      <c r="F147" s="11">
        <f t="shared" si="5"/>
        <v>-7000000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34</v>
      </c>
      <c r="E148" s="11">
        <f t="shared" si="7"/>
        <v>0</v>
      </c>
      <c r="F148" s="11">
        <f t="shared" si="5"/>
        <v>-6800000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30</v>
      </c>
      <c r="E149" s="11">
        <f t="shared" si="7"/>
        <v>0</v>
      </c>
      <c r="F149" s="11">
        <f t="shared" si="5"/>
        <v>-6000000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29</v>
      </c>
      <c r="E150" s="11">
        <f t="shared" si="7"/>
        <v>1</v>
      </c>
      <c r="F150" s="11">
        <f t="shared" si="5"/>
        <v>674055200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27</v>
      </c>
      <c r="E151" s="11">
        <f t="shared" si="7"/>
        <v>0</v>
      </c>
      <c r="F151" s="11">
        <f t="shared" si="5"/>
        <v>-5400000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21</v>
      </c>
      <c r="E152" s="11">
        <f t="shared" si="7"/>
        <v>0</v>
      </c>
      <c r="F152" s="11">
        <f t="shared" si="5"/>
        <v>-630000000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20</v>
      </c>
      <c r="E153" s="11">
        <f t="shared" si="7"/>
        <v>0</v>
      </c>
      <c r="F153" s="11">
        <f t="shared" si="5"/>
        <v>-1040000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20</v>
      </c>
      <c r="E154" s="11">
        <f t="shared" si="7"/>
        <v>0</v>
      </c>
      <c r="F154" s="11">
        <f t="shared" si="5"/>
        <v>-2720000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15</v>
      </c>
      <c r="E155" s="11">
        <f t="shared" si="7"/>
        <v>1</v>
      </c>
      <c r="F155" s="11">
        <f t="shared" si="5"/>
        <v>42000000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14</v>
      </c>
      <c r="E156" s="11">
        <f t="shared" si="7"/>
        <v>1</v>
      </c>
      <c r="F156" s="11">
        <f t="shared" si="5"/>
        <v>2458339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71" si="8">D158+C157</f>
        <v>14</v>
      </c>
      <c r="E157" s="11">
        <f t="shared" si="7"/>
        <v>1</v>
      </c>
      <c r="F157" s="11">
        <f t="shared" si="5"/>
        <v>314960100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0</v>
      </c>
      <c r="D158" s="11">
        <f t="shared" si="8"/>
        <v>6</v>
      </c>
      <c r="E158" s="11">
        <f t="shared" si="7"/>
        <v>1</v>
      </c>
      <c r="F158" s="11">
        <f t="shared" si="5"/>
        <v>121476000</v>
      </c>
      <c r="G158" s="11" t="s">
        <v>783</v>
      </c>
    </row>
    <row r="159" spans="1:11" x14ac:dyDescent="0.25">
      <c r="A159" s="11" t="s">
        <v>789</v>
      </c>
      <c r="B159" s="3">
        <v>-201000</v>
      </c>
      <c r="C159" s="11">
        <v>5</v>
      </c>
      <c r="D159" s="11">
        <f t="shared" si="8"/>
        <v>6</v>
      </c>
      <c r="E159" s="11">
        <f t="shared" si="7"/>
        <v>0</v>
      </c>
      <c r="F159" s="11">
        <f t="shared" si="5"/>
        <v>-1206000</v>
      </c>
      <c r="G159" s="11" t="s">
        <v>796</v>
      </c>
    </row>
    <row r="160" spans="1:11" x14ac:dyDescent="0.25">
      <c r="A160" s="11" t="s">
        <v>797</v>
      </c>
      <c r="B160" s="3">
        <v>-200000</v>
      </c>
      <c r="C160" s="11">
        <v>1</v>
      </c>
      <c r="D160" s="11">
        <f t="shared" si="8"/>
        <v>1</v>
      </c>
      <c r="E160" s="11">
        <f t="shared" si="7"/>
        <v>0</v>
      </c>
      <c r="F160" s="11">
        <f t="shared" si="5"/>
        <v>-200000</v>
      </c>
      <c r="G160" s="11" t="s">
        <v>798</v>
      </c>
    </row>
    <row r="161" spans="1:7" x14ac:dyDescent="0.25">
      <c r="A161" s="11"/>
      <c r="B161" s="3"/>
      <c r="C161" s="11"/>
      <c r="D161" s="11">
        <f t="shared" si="8"/>
        <v>0</v>
      </c>
      <c r="E161" s="11">
        <f t="shared" si="7"/>
        <v>0</v>
      </c>
      <c r="F161" s="11">
        <f t="shared" si="5"/>
        <v>0</v>
      </c>
      <c r="G161" s="11"/>
    </row>
    <row r="162" spans="1:7" x14ac:dyDescent="0.25">
      <c r="A162" s="11"/>
      <c r="B162" s="3"/>
      <c r="C162" s="11"/>
      <c r="D162" s="11">
        <f t="shared" si="8"/>
        <v>0</v>
      </c>
      <c r="E162" s="11">
        <f t="shared" si="7"/>
        <v>0</v>
      </c>
      <c r="F162" s="11">
        <f t="shared" si="5"/>
        <v>0</v>
      </c>
      <c r="G162" s="11"/>
    </row>
    <row r="163" spans="1:7" x14ac:dyDescent="0.25">
      <c r="A163" s="11"/>
      <c r="B163" s="3"/>
      <c r="C163" s="11"/>
      <c r="D163" s="11">
        <f t="shared" si="8"/>
        <v>0</v>
      </c>
      <c r="E163" s="11">
        <f t="shared" si="7"/>
        <v>0</v>
      </c>
      <c r="F163" s="11">
        <f t="shared" si="5"/>
        <v>0</v>
      </c>
      <c r="G163" s="11"/>
    </row>
    <row r="164" spans="1:7" x14ac:dyDescent="0.25">
      <c r="A164" s="11"/>
      <c r="B164" s="3"/>
      <c r="C164" s="11"/>
      <c r="D164" s="11">
        <f t="shared" si="8"/>
        <v>0</v>
      </c>
      <c r="E164" s="11">
        <f t="shared" si="7"/>
        <v>0</v>
      </c>
      <c r="F164" s="11">
        <f t="shared" si="5"/>
        <v>0</v>
      </c>
      <c r="G164" s="11"/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63845846</v>
      </c>
      <c r="C172" s="11"/>
      <c r="D172" s="11"/>
      <c r="E172" s="11"/>
      <c r="F172" s="29">
        <f>SUM(F2:F170)</f>
        <v>8466246790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16187852.370936902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H4" zoomScaleNormal="100" workbookViewId="0">
      <selection activeCell="N24" sqref="N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63845846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2">
        <f>K16</f>
        <v>63075846</v>
      </c>
      <c r="G10" s="29">
        <f t="shared" si="0"/>
        <v>2290575.5808270946</v>
      </c>
      <c r="H10" s="11"/>
      <c r="J10" s="2" t="s">
        <v>85</v>
      </c>
      <c r="K10" s="43">
        <v>-8000000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459</v>
      </c>
      <c r="K11" s="43">
        <v>180000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63075846</v>
      </c>
      <c r="L16" s="25"/>
      <c r="M16" s="11" t="s">
        <v>785</v>
      </c>
      <c r="N16" s="29">
        <f>'مسکن مریم یاران'!B105</f>
        <v>32876107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64075846</v>
      </c>
      <c r="L17" s="25"/>
      <c r="M17" s="11" t="s">
        <v>679</v>
      </c>
      <c r="N17" s="29">
        <f>سارا!D144</f>
        <v>23457100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120075846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1</v>
      </c>
      <c r="S20" s="29">
        <f>Q20*R20</f>
        <v>6000000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2000000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799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133533207</v>
      </c>
      <c r="P25" s="11"/>
      <c r="Q25" s="29"/>
      <c r="R25" s="29"/>
      <c r="S25" s="29">
        <f>SUM(S19:S22)</f>
        <v>486000000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G1" workbookViewId="0">
      <selection activeCell="R25" sqref="R2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60000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25000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40000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6000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7000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35000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225000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225000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225000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225000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2017-11-06T12:54:27Z</dcterms:modified>
</cp:coreProperties>
</file>