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S179" i="18" l="1"/>
  <c r="F51" i="14" l="1"/>
  <c r="F52" i="14"/>
  <c r="F53" i="14"/>
  <c r="F54" i="14"/>
  <c r="F55" i="14"/>
  <c r="F56" i="14"/>
  <c r="F57" i="14"/>
  <c r="F58" i="14"/>
  <c r="F59" i="14"/>
  <c r="F60" i="14"/>
  <c r="E61" i="14"/>
  <c r="G61" i="14" s="1"/>
  <c r="F61" i="14"/>
  <c r="E60" i="14" l="1"/>
  <c r="N92" i="52"/>
  <c r="P92" i="52" s="1"/>
  <c r="O92" i="52"/>
  <c r="N93" i="52"/>
  <c r="O93" i="52"/>
  <c r="N94" i="52"/>
  <c r="O94" i="52"/>
  <c r="N95" i="52"/>
  <c r="O95" i="52"/>
  <c r="N96" i="52"/>
  <c r="O96" i="52"/>
  <c r="P96" i="52"/>
  <c r="N97" i="52"/>
  <c r="P97" i="52" s="1"/>
  <c r="O97" i="52"/>
  <c r="N98" i="52"/>
  <c r="P98" i="52" s="1"/>
  <c r="O98" i="52"/>
  <c r="J92" i="52"/>
  <c r="J93" i="52"/>
  <c r="J94" i="52"/>
  <c r="J95" i="52"/>
  <c r="J96" i="52"/>
  <c r="J97" i="52"/>
  <c r="J98" i="52"/>
  <c r="D68" i="52"/>
  <c r="O151" i="18"/>
  <c r="O150" i="18"/>
  <c r="O149" i="18"/>
  <c r="E59" i="14" l="1"/>
  <c r="G60" i="14"/>
  <c r="P94" i="52"/>
  <c r="P93" i="52"/>
  <c r="P95" i="52"/>
  <c r="O153" i="18"/>
  <c r="N91" i="52"/>
  <c r="E58" i="14" l="1"/>
  <c r="G59" i="14"/>
  <c r="R284" i="18"/>
  <c r="R249" i="18"/>
  <c r="P167" i="18"/>
  <c r="W250" i="18"/>
  <c r="W249" i="18"/>
  <c r="W248" i="18"/>
  <c r="M48" i="52"/>
  <c r="M47" i="52"/>
  <c r="N38" i="52"/>
  <c r="N37" i="52"/>
  <c r="M49" i="52"/>
  <c r="N50" i="52" s="1"/>
  <c r="G58" i="14" l="1"/>
  <c r="E57" i="14"/>
  <c r="N49" i="52"/>
  <c r="D63" i="58"/>
  <c r="AL148" i="18"/>
  <c r="AM148" i="18" s="1"/>
  <c r="AL149" i="18"/>
  <c r="AM149" i="18" s="1"/>
  <c r="AL150" i="18"/>
  <c r="AM150" i="18" s="1"/>
  <c r="AL151" i="18"/>
  <c r="AM151" i="18" s="1"/>
  <c r="W247" i="18"/>
  <c r="G57" i="14" l="1"/>
  <c r="E56" i="14"/>
  <c r="G146" i="18"/>
  <c r="J146" i="18" s="1"/>
  <c r="G145" i="18"/>
  <c r="J145" i="18" s="1"/>
  <c r="G144" i="18"/>
  <c r="J144" i="18" s="1"/>
  <c r="G143" i="18"/>
  <c r="J143" i="18" s="1"/>
  <c r="E55" i="14" l="1"/>
  <c r="G56" i="14"/>
  <c r="J147" i="18"/>
  <c r="R219" i="18"/>
  <c r="W246" i="18"/>
  <c r="E54" i="14" l="1"/>
  <c r="G55" i="14"/>
  <c r="O90" i="52"/>
  <c r="O91" i="52"/>
  <c r="O99" i="52"/>
  <c r="P99" i="52"/>
  <c r="J90" i="52"/>
  <c r="J91" i="52"/>
  <c r="J99" i="52"/>
  <c r="E53" i="14" l="1"/>
  <c r="G54" i="14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5" i="18"/>
  <c r="G53" i="14" l="1"/>
  <c r="E52" i="14"/>
  <c r="G32" i="57"/>
  <c r="H32" i="57"/>
  <c r="D32" i="57"/>
  <c r="I32" i="57" s="1"/>
  <c r="D345" i="20"/>
  <c r="U252" i="18"/>
  <c r="W244" i="18"/>
  <c r="W243" i="18"/>
  <c r="E51" i="14" l="1"/>
  <c r="G51" i="14" s="1"/>
  <c r="G52" i="14"/>
  <c r="W179" i="18"/>
  <c r="W178" i="18"/>
  <c r="T26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5" i="18" l="1"/>
  <c r="P27" i="18"/>
  <c r="N27" i="18" s="1"/>
  <c r="P32" i="18"/>
  <c r="N32" i="18" s="1"/>
  <c r="O84" i="52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20" i="18" l="1"/>
  <c r="AL147" i="18" l="1"/>
  <c r="AM147" i="18" s="1"/>
  <c r="W238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7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5" i="18"/>
  <c r="N25" i="18" s="1"/>
  <c r="N22" i="18"/>
  <c r="P33" i="18"/>
  <c r="N33" i="18" s="1"/>
  <c r="AM219" i="18" l="1"/>
  <c r="AL218" i="18"/>
  <c r="W225" i="18"/>
  <c r="W224" i="18"/>
  <c r="N30" i="52"/>
  <c r="N29" i="52"/>
  <c r="AD27" i="52"/>
  <c r="Z27" i="52"/>
  <c r="AE27" i="52"/>
  <c r="AL217" i="18" l="1"/>
  <c r="AM218" i="18"/>
  <c r="W223" i="18"/>
  <c r="W222" i="18"/>
  <c r="N28" i="52"/>
  <c r="N27" i="52"/>
  <c r="AL216" i="18" l="1"/>
  <c r="AM217" i="18"/>
  <c r="AD26" i="52"/>
  <c r="AE26" i="52"/>
  <c r="N44" i="18"/>
  <c r="AM216" i="18" l="1"/>
  <c r="AL215" i="18"/>
  <c r="D313" i="20"/>
  <c r="AL214" i="18" l="1"/>
  <c r="AM215" i="18"/>
  <c r="L126" i="18"/>
  <c r="L123" i="18" s="1"/>
  <c r="AM214" i="18" l="1"/>
  <c r="AL213" i="18"/>
  <c r="L121" i="18"/>
  <c r="L122" i="18"/>
  <c r="N122" i="18" s="1"/>
  <c r="M126" i="18"/>
  <c r="L115" i="18"/>
  <c r="W221" i="18"/>
  <c r="W220" i="18"/>
  <c r="N24" i="52"/>
  <c r="N26" i="52"/>
  <c r="N25" i="52"/>
  <c r="AL212" i="18" l="1"/>
  <c r="AM213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7" i="18"/>
  <c r="W216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0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52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5" i="18"/>
  <c r="W214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8" i="18"/>
  <c r="M119" i="18" s="1"/>
  <c r="N62" i="18"/>
  <c r="K345" i="20" l="1"/>
  <c r="G344" i="20"/>
  <c r="J345" i="20"/>
  <c r="I345" i="20"/>
  <c r="N119" i="18"/>
  <c r="D292" i="20"/>
  <c r="C8" i="36"/>
  <c r="W201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D12" i="54"/>
  <c r="I12" i="54" s="1"/>
  <c r="D13" i="54"/>
  <c r="D14" i="54"/>
  <c r="D15" i="54"/>
  <c r="I15" i="54" s="1"/>
  <c r="D16" i="54"/>
  <c r="I16" i="54" s="1"/>
  <c r="D17" i="54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I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65" i="18"/>
  <c r="AM120" i="18" l="1"/>
  <c r="AL119" i="18"/>
  <c r="AM119" i="18" l="1"/>
  <c r="AL118" i="18"/>
  <c r="T174" i="18"/>
  <c r="S61" i="18"/>
  <c r="S62" i="18" s="1"/>
  <c r="S63" i="18" s="1"/>
  <c r="R195" i="18"/>
  <c r="R193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0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90" i="18"/>
  <c r="AL189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188" i="18"/>
  <c r="AM189" i="18"/>
  <c r="AM99" i="18" l="1"/>
  <c r="AL98" i="18"/>
  <c r="AL187" i="18"/>
  <c r="AM188" i="18"/>
  <c r="P70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91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6" i="18" s="1"/>
  <c r="M115" i="18" l="1"/>
  <c r="N115" i="18" s="1"/>
  <c r="N126" i="18" s="1"/>
  <c r="AJ159" i="18"/>
  <c r="AJ160" i="18" s="1"/>
  <c r="R190" i="18"/>
  <c r="R200" i="18" s="1"/>
  <c r="T255" i="18" s="1"/>
  <c r="V258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U268" i="18" l="1"/>
  <c r="G304" i="20"/>
  <c r="I305" i="20"/>
  <c r="K305" i="20"/>
  <c r="J305" i="20"/>
  <c r="S129" i="18"/>
  <c r="AL73" i="18"/>
  <c r="AM74" i="18"/>
  <c r="N96" i="18"/>
  <c r="V54" i="18" l="1"/>
  <c r="X54" i="18" s="1"/>
  <c r="V78" i="18"/>
  <c r="W54" i="18"/>
  <c r="V74" i="18"/>
  <c r="V77" i="18"/>
  <c r="V75" i="18"/>
  <c r="V76" i="18"/>
  <c r="U179" i="18"/>
  <c r="V179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8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8" i="18" l="1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8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7" i="18"/>
  <c r="S176" i="18"/>
  <c r="U176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40" i="18"/>
  <c r="L21" i="18" s="1"/>
  <c r="U177" i="18"/>
  <c r="V177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B63" i="14"/>
  <c r="S137" i="18" l="1"/>
  <c r="V136" i="18"/>
  <c r="I297" i="20"/>
  <c r="K297" i="20"/>
  <c r="J297" i="20"/>
  <c r="G296" i="20"/>
  <c r="AL65" i="18"/>
  <c r="AM66" i="18"/>
  <c r="X136" i="18" l="1"/>
  <c r="W136" i="18"/>
  <c r="S138" i="18"/>
  <c r="V137" i="18"/>
  <c r="G295" i="20"/>
  <c r="K296" i="20"/>
  <c r="I296" i="20"/>
  <c r="J296" i="20"/>
  <c r="AL64" i="18"/>
  <c r="AM65" i="18"/>
  <c r="W137" i="18" l="1"/>
  <c r="X137" i="18"/>
  <c r="S139" i="18"/>
  <c r="V138" i="18"/>
  <c r="G294" i="20"/>
  <c r="K295" i="20"/>
  <c r="J295" i="20"/>
  <c r="I295" i="20"/>
  <c r="AM64" i="18"/>
  <c r="AL63" i="18"/>
  <c r="E50" i="14" l="1"/>
  <c r="W138" i="18"/>
  <c r="X138" i="18"/>
  <c r="V139" i="18"/>
  <c r="S140" i="18"/>
  <c r="G293" i="20"/>
  <c r="I294" i="20"/>
  <c r="J294" i="20"/>
  <c r="K294" i="20"/>
  <c r="AL62" i="18"/>
  <c r="AM63" i="18"/>
  <c r="E49" i="14" l="1"/>
  <c r="G50" i="14"/>
  <c r="S141" i="18"/>
  <c r="S142" i="18" s="1"/>
  <c r="V140" i="18"/>
  <c r="W139" i="18"/>
  <c r="X139" i="18"/>
  <c r="G292" i="20"/>
  <c r="K293" i="20"/>
  <c r="J293" i="20"/>
  <c r="I293" i="20"/>
  <c r="AL61" i="18"/>
  <c r="AM62" i="18"/>
  <c r="G49" i="14" l="1"/>
  <c r="E48" i="14"/>
  <c r="V141" i="18"/>
  <c r="X141" i="18" s="1"/>
  <c r="X140" i="18"/>
  <c r="W140" i="18"/>
  <c r="J292" i="20"/>
  <c r="I292" i="20"/>
  <c r="G291" i="20"/>
  <c r="K292" i="20"/>
  <c r="AM61" i="18"/>
  <c r="AL60" i="18"/>
  <c r="E47" i="14" l="1"/>
  <c r="G48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2" i="18"/>
  <c r="W142" i="18" s="1"/>
  <c r="S143" i="18"/>
  <c r="J290" i="20"/>
  <c r="G289" i="20"/>
  <c r="I290" i="20"/>
  <c r="K290" i="20"/>
  <c r="AM59" i="18"/>
  <c r="AL58" i="18"/>
  <c r="G46" i="14" l="1"/>
  <c r="E45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44" i="14" l="1"/>
  <c r="G45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44" i="14" l="1"/>
  <c r="E43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5" i="18"/>
  <c r="X145" i="18"/>
  <c r="G285" i="20"/>
  <c r="J286" i="20"/>
  <c r="I286" i="20"/>
  <c r="K286" i="20"/>
  <c r="AM55" i="18"/>
  <c r="AL54" i="18"/>
  <c r="G42" i="14" l="1"/>
  <c r="E41" i="14"/>
  <c r="V147" i="18"/>
  <c r="G284" i="20"/>
  <c r="K285" i="20"/>
  <c r="J285" i="20"/>
  <c r="I285" i="20"/>
  <c r="AL53" i="18"/>
  <c r="AM54" i="18"/>
  <c r="G41" i="14" l="1"/>
  <c r="E40" i="14"/>
  <c r="W147" i="18"/>
  <c r="X147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G37" i="14" l="1"/>
  <c r="E36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36" i="14" l="1"/>
  <c r="E35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35" i="14" l="1"/>
  <c r="E34" i="14"/>
  <c r="W151" i="18"/>
  <c r="S153" i="18"/>
  <c r="J278" i="20"/>
  <c r="I278" i="20"/>
  <c r="G277" i="20"/>
  <c r="K278" i="20"/>
  <c r="AL46" i="18"/>
  <c r="AM47" i="18"/>
  <c r="E245" i="15"/>
  <c r="G34" i="14" l="1"/>
  <c r="E33" i="14"/>
  <c r="V152" i="18"/>
  <c r="W152" i="18" s="1"/>
  <c r="J277" i="20"/>
  <c r="I277" i="20"/>
  <c r="G276" i="20"/>
  <c r="K277" i="20"/>
  <c r="AM46" i="18"/>
  <c r="AL45" i="18"/>
  <c r="N15" i="33"/>
  <c r="E244" i="15"/>
  <c r="G33" i="14" l="1"/>
  <c r="E32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5" i="18"/>
  <c r="W155" i="18" s="1"/>
  <c r="S156" i="18"/>
  <c r="W154" i="18"/>
  <c r="G272" i="20"/>
  <c r="J273" i="20"/>
  <c r="K273" i="20"/>
  <c r="I273" i="20"/>
  <c r="AL41" i="18"/>
  <c r="AM42" i="18"/>
  <c r="G29" i="14" l="1"/>
  <c r="E28" i="14"/>
  <c r="V156" i="18"/>
  <c r="W156" i="18" s="1"/>
  <c r="S157" i="18"/>
  <c r="X155" i="18"/>
  <c r="J272" i="20"/>
  <c r="K272" i="20"/>
  <c r="I272" i="20"/>
  <c r="G271" i="20"/>
  <c r="AM41" i="18"/>
  <c r="AL40" i="18"/>
  <c r="V157" i="18" l="1"/>
  <c r="W157" i="18" s="1"/>
  <c r="S158" i="18"/>
  <c r="X156" i="18"/>
  <c r="E27" i="14"/>
  <c r="G28" i="14"/>
  <c r="G270" i="20"/>
  <c r="I271" i="20"/>
  <c r="J271" i="20"/>
  <c r="K271" i="20"/>
  <c r="AL39" i="18"/>
  <c r="AM40" i="18"/>
  <c r="E243" i="15"/>
  <c r="V158" i="18" l="1"/>
  <c r="W158" i="18" s="1"/>
  <c r="S159" i="18"/>
  <c r="X157" i="18"/>
  <c r="G27" i="14"/>
  <c r="E26" i="14"/>
  <c r="G269" i="20"/>
  <c r="J270" i="20"/>
  <c r="K270" i="20"/>
  <c r="I270" i="20"/>
  <c r="AM39" i="18"/>
  <c r="AL38" i="18"/>
  <c r="E242" i="15"/>
  <c r="X158" i="18" l="1"/>
  <c r="S160" i="18"/>
  <c r="V159" i="18"/>
  <c r="E25" i="14"/>
  <c r="G26" i="14"/>
  <c r="I269" i="20"/>
  <c r="K269" i="20"/>
  <c r="J269" i="20"/>
  <c r="G268" i="20"/>
  <c r="AL37" i="18"/>
  <c r="AM38" i="18"/>
  <c r="J57" i="33"/>
  <c r="J55" i="33"/>
  <c r="J54" i="33"/>
  <c r="W159" i="18" l="1"/>
  <c r="X159" i="18"/>
  <c r="S161" i="18"/>
  <c r="V160" i="18"/>
  <c r="E24" i="14"/>
  <c r="G25" i="14"/>
  <c r="J268" i="20"/>
  <c r="I268" i="20"/>
  <c r="G267" i="20"/>
  <c r="K268" i="20"/>
  <c r="AL36" i="18"/>
  <c r="AM37" i="18"/>
  <c r="L57" i="33"/>
  <c r="E241" i="15"/>
  <c r="S162" i="18" l="1"/>
  <c r="V161" i="18"/>
  <c r="W160" i="18"/>
  <c r="X160" i="18"/>
  <c r="G24" i="14"/>
  <c r="E23" i="14"/>
  <c r="I267" i="20"/>
  <c r="K267" i="20"/>
  <c r="G266" i="20"/>
  <c r="J267" i="20"/>
  <c r="AM36" i="18"/>
  <c r="AL35" i="18"/>
  <c r="D168" i="20"/>
  <c r="V162" i="18" l="1"/>
  <c r="S163" i="18"/>
  <c r="V163" i="18" s="1"/>
  <c r="W161" i="18"/>
  <c r="X161" i="18"/>
  <c r="W162" i="18"/>
  <c r="X162" i="18"/>
  <c r="E22" i="14"/>
  <c r="G23" i="14"/>
  <c r="J266" i="20"/>
  <c r="G265" i="20"/>
  <c r="K266" i="20"/>
  <c r="I266" i="20"/>
  <c r="AL34" i="18"/>
  <c r="AM35" i="18"/>
  <c r="E240" i="15"/>
  <c r="E239" i="15"/>
  <c r="W163" i="18" l="1"/>
  <c r="X163" i="18"/>
  <c r="G22" i="14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662" i="41"/>
  <c r="X662" i="41" s="1"/>
  <c r="V886" i="41"/>
  <c r="X886" i="41" s="1"/>
  <c r="V918" i="41"/>
  <c r="X918" i="41" s="1"/>
  <c r="V982" i="41"/>
  <c r="X982" i="41" s="1"/>
  <c r="V1046" i="41"/>
  <c r="X1046" i="41" s="1"/>
  <c r="V1238" i="41"/>
  <c r="X1238" i="41" s="1"/>
  <c r="V1597" i="41"/>
  <c r="X1597" i="41" s="1"/>
  <c r="V1641" i="41"/>
  <c r="X1641" i="41" s="1"/>
  <c r="V1649" i="41"/>
  <c r="X1649" i="41" s="1"/>
  <c r="V1705" i="41"/>
  <c r="X1705" i="41" s="1"/>
  <c r="V1713" i="41"/>
  <c r="X1713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V694" i="41" s="1"/>
  <c r="X694" i="41" s="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V726" i="41" s="1"/>
  <c r="X726" i="41" s="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V790" i="41" s="1"/>
  <c r="X790" i="41" s="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V950" i="41" s="1"/>
  <c r="X950" i="41" s="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V1142" i="41" s="1"/>
  <c r="X1142" i="41" s="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V1174" i="41" s="1"/>
  <c r="X1174" i="41" s="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V1206" i="41" s="1"/>
  <c r="X1206" i="41" s="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28" i="41"/>
  <c r="P44" i="41"/>
  <c r="P60" i="41"/>
  <c r="P92" i="41"/>
  <c r="P108" i="41"/>
  <c r="P124" i="41"/>
  <c r="P156" i="41"/>
  <c r="P172" i="41"/>
  <c r="P188" i="41"/>
  <c r="P220" i="41"/>
  <c r="P236" i="41"/>
  <c r="P252" i="41"/>
  <c r="P284" i="41"/>
  <c r="P300" i="41"/>
  <c r="P316" i="41"/>
  <c r="P348" i="41"/>
  <c r="P364" i="41"/>
  <c r="P380" i="41"/>
  <c r="P413" i="41"/>
  <c r="P509" i="41"/>
  <c r="P541" i="41"/>
  <c r="P557" i="41"/>
  <c r="P621" i="41"/>
  <c r="P733" i="41"/>
  <c r="P749" i="41"/>
  <c r="P765" i="41"/>
  <c r="P813" i="41"/>
  <c r="P925" i="41"/>
  <c r="P941" i="41"/>
  <c r="P989" i="41"/>
  <c r="P1001" i="41"/>
  <c r="P1009" i="41"/>
  <c r="P1065" i="41"/>
  <c r="P1073" i="41"/>
  <c r="P1089" i="41"/>
  <c r="P1097" i="41"/>
  <c r="P1121" i="41"/>
  <c r="P1185" i="41"/>
  <c r="P1190" i="41"/>
  <c r="P1201" i="41"/>
  <c r="P1217" i="41"/>
  <c r="P1265" i="41"/>
  <c r="P1281" i="41"/>
  <c r="P1286" i="41"/>
  <c r="P1313" i="41"/>
  <c r="P1318" i="41"/>
  <c r="P1377" i="41"/>
  <c r="P1393" i="41"/>
  <c r="P1409" i="41"/>
  <c r="P1414" i="41"/>
  <c r="P1473" i="41"/>
  <c r="P1505" i="41"/>
  <c r="P1521" i="41"/>
  <c r="P1585" i="41"/>
  <c r="P1601" i="41"/>
  <c r="P1633" i="41"/>
  <c r="P1670" i="41"/>
  <c r="P1697" i="41"/>
  <c r="P1702" i="41"/>
  <c r="P1729" i="41"/>
  <c r="P1777" i="41"/>
  <c r="P1793" i="41"/>
  <c r="P1798" i="41"/>
  <c r="P1830" i="41"/>
  <c r="P1889" i="41"/>
  <c r="P1905" i="41"/>
  <c r="P1926" i="41"/>
  <c r="P1985" i="41"/>
  <c r="P1990" i="41"/>
  <c r="P2017" i="41"/>
  <c r="P2033" i="41"/>
  <c r="P2086" i="41"/>
  <c r="P2097" i="41"/>
  <c r="P2113" i="41"/>
  <c r="P2145" i="41"/>
  <c r="P2209" i="41"/>
  <c r="P2214" i="41"/>
  <c r="P2241" i="41"/>
  <c r="P2278" i="41"/>
  <c r="P2294" i="41"/>
  <c r="P2326" i="41"/>
  <c r="P2330" i="41"/>
  <c r="P2342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Q15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Q159" i="41" s="1"/>
  <c r="O155" i="41"/>
  <c r="P155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Q351" i="41" s="1"/>
  <c r="O347" i="41"/>
  <c r="P347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M18" i="4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M56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M178" i="41"/>
  <c r="N178" i="41" s="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8" i="41"/>
  <c r="M539" i="41"/>
  <c r="N539" i="41" s="1"/>
  <c r="M540" i="41"/>
  <c r="N540" i="41" s="1"/>
  <c r="M541" i="41"/>
  <c r="N541" i="41" s="1"/>
  <c r="M543" i="41"/>
  <c r="N543" i="41" s="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N576" i="41" s="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M736" i="41"/>
  <c r="M738" i="41"/>
  <c r="N738" i="41" s="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7" i="4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M913" i="41"/>
  <c r="N913" i="41" s="1"/>
  <c r="M914" i="41"/>
  <c r="N914" i="41" s="1"/>
  <c r="M915" i="41"/>
  <c r="M916" i="41"/>
  <c r="N916" i="41" s="1"/>
  <c r="M918" i="41"/>
  <c r="N918" i="41" s="1"/>
  <c r="M919" i="4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8" i="41"/>
  <c r="N938" i="41" s="1"/>
  <c r="M939" i="4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8" i="41"/>
  <c r="N978" i="41" s="1"/>
  <c r="M979" i="4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M1050" i="41"/>
  <c r="M1051" i="41"/>
  <c r="N1051" i="41" s="1"/>
  <c r="M1053" i="41"/>
  <c r="N1053" i="41" s="1"/>
  <c r="M1054" i="41"/>
  <c r="N1054" i="41" s="1"/>
  <c r="M1055" i="41"/>
  <c r="M1056" i="4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N1095" i="41" s="1"/>
  <c r="M1096" i="4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M1136" i="41"/>
  <c r="N1136" i="41" s="1"/>
  <c r="M1138" i="4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M1176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N1226" i="41" s="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N1535" i="41" s="1"/>
  <c r="M1536" i="4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N1634" i="41" s="1"/>
  <c r="M1635" i="41"/>
  <c r="N1635" i="41" s="1"/>
  <c r="M1636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M1678" i="41"/>
  <c r="N1678" i="41" s="1"/>
  <c r="M1679" i="4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M2180" i="41"/>
  <c r="N2180" i="41" s="1"/>
  <c r="M2181" i="41"/>
  <c r="N2181" i="41" s="1"/>
  <c r="M2182" i="41"/>
  <c r="M2183" i="4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N2336" i="41" s="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6" i="41"/>
  <c r="N88" i="41"/>
  <c r="N123" i="41"/>
  <c r="N128" i="41"/>
  <c r="N136" i="41"/>
  <c r="N144" i="41"/>
  <c r="N155" i="41"/>
  <c r="N168" i="41"/>
  <c r="N176" i="41"/>
  <c r="N200" i="41"/>
  <c r="N240" i="41"/>
  <c r="N248" i="41"/>
  <c r="N280" i="41"/>
  <c r="N296" i="41"/>
  <c r="N344" i="41"/>
  <c r="N363" i="41"/>
  <c r="N368" i="41"/>
  <c r="N376" i="41"/>
  <c r="N384" i="41"/>
  <c r="N419" i="41"/>
  <c r="N424" i="41"/>
  <c r="N443" i="41"/>
  <c r="N448" i="41"/>
  <c r="N456" i="41"/>
  <c r="N488" i="41"/>
  <c r="N496" i="41"/>
  <c r="N528" i="41"/>
  <c r="N536" i="41"/>
  <c r="N560" i="41"/>
  <c r="N568" i="41"/>
  <c r="N579" i="41"/>
  <c r="N600" i="41"/>
  <c r="N608" i="41"/>
  <c r="N611" i="41"/>
  <c r="N624" i="41"/>
  <c r="N635" i="41"/>
  <c r="N640" i="41"/>
  <c r="N656" i="41"/>
  <c r="N664" i="41"/>
  <c r="N688" i="41"/>
  <c r="N728" i="41"/>
  <c r="N736" i="41"/>
  <c r="N744" i="41"/>
  <c r="N883" i="41"/>
  <c r="N888" i="41"/>
  <c r="N896" i="41"/>
  <c r="N899" i="41"/>
  <c r="N915" i="41"/>
  <c r="N936" i="41"/>
  <c r="N939" i="41"/>
  <c r="N960" i="41"/>
  <c r="N995" i="41"/>
  <c r="N1000" i="41"/>
  <c r="N1008" i="41"/>
  <c r="N1016" i="41"/>
  <c r="N1040" i="41"/>
  <c r="N1064" i="41"/>
  <c r="N1088" i="41"/>
  <c r="N1096" i="41"/>
  <c r="N1128" i="41"/>
  <c r="N1168" i="41"/>
  <c r="N1176" i="41"/>
  <c r="N1243" i="41"/>
  <c r="N1251" i="41"/>
  <c r="N1315" i="41"/>
  <c r="N1371" i="41"/>
  <c r="N1531" i="41"/>
  <c r="N2179" i="41"/>
  <c r="N2243" i="41"/>
  <c r="N2339" i="41"/>
  <c r="N2387" i="41"/>
  <c r="K2337" i="41"/>
  <c r="N10" i="41"/>
  <c r="N15" i="41"/>
  <c r="N18" i="41"/>
  <c r="N31" i="41"/>
  <c r="N34" i="41"/>
  <c r="N39" i="41"/>
  <c r="N55" i="41"/>
  <c r="N63" i="41"/>
  <c r="N64" i="41"/>
  <c r="N66" i="41"/>
  <c r="N79" i="41"/>
  <c r="N95" i="41"/>
  <c r="N103" i="41"/>
  <c r="N104" i="41"/>
  <c r="N114" i="41"/>
  <c r="N119" i="41"/>
  <c r="N135" i="41"/>
  <c r="N143" i="41"/>
  <c r="N151" i="41"/>
  <c r="N154" i="41"/>
  <c r="N159" i="41"/>
  <c r="N175" i="41"/>
  <c r="N183" i="41"/>
  <c r="N184" i="41"/>
  <c r="N191" i="41"/>
  <c r="N194" i="41"/>
  <c r="N199" i="41"/>
  <c r="N210" i="41"/>
  <c r="N215" i="41"/>
  <c r="N218" i="41"/>
  <c r="N224" i="41"/>
  <c r="N231" i="41"/>
  <c r="N234" i="41"/>
  <c r="N239" i="41"/>
  <c r="N250" i="41"/>
  <c r="N263" i="41"/>
  <c r="N264" i="41"/>
  <c r="N271" i="41"/>
  <c r="N274" i="41"/>
  <c r="N279" i="41"/>
  <c r="N288" i="41"/>
  <c r="N306" i="41"/>
  <c r="N311" i="41"/>
  <c r="N320" i="41"/>
  <c r="N328" i="41"/>
  <c r="N330" i="41"/>
  <c r="N335" i="41"/>
  <c r="N346" i="41"/>
  <c r="N351" i="41"/>
  <c r="N354" i="41"/>
  <c r="N359" i="41"/>
  <c r="N360" i="41"/>
  <c r="N370" i="41"/>
  <c r="N383" i="41"/>
  <c r="N391" i="41"/>
  <c r="N393" i="41"/>
  <c r="N409" i="41"/>
  <c r="N410" i="41"/>
  <c r="N423" i="41"/>
  <c r="N426" i="41"/>
  <c r="N431" i="41"/>
  <c r="N439" i="41"/>
  <c r="N440" i="41"/>
  <c r="N455" i="41"/>
  <c r="N469" i="41"/>
  <c r="N471" i="41"/>
  <c r="N479" i="41"/>
  <c r="N480" i="41"/>
  <c r="N489" i="41"/>
  <c r="N506" i="41"/>
  <c r="N511" i="41"/>
  <c r="N519" i="41"/>
  <c r="N520" i="41"/>
  <c r="N535" i="41"/>
  <c r="N538" i="41"/>
  <c r="N544" i="41"/>
  <c r="N559" i="41"/>
  <c r="N570" i="41"/>
  <c r="N575" i="41"/>
  <c r="N583" i="41"/>
  <c r="N584" i="41"/>
  <c r="N591" i="41"/>
  <c r="N615" i="41"/>
  <c r="N618" i="41"/>
  <c r="N631" i="41"/>
  <c r="N641" i="41"/>
  <c r="N655" i="41"/>
  <c r="N658" i="41"/>
  <c r="N663" i="41"/>
  <c r="N679" i="41"/>
  <c r="N690" i="41"/>
  <c r="N696" i="41"/>
  <c r="N698" i="41"/>
  <c r="N703" i="41"/>
  <c r="N714" i="41"/>
  <c r="N735" i="41"/>
  <c r="N743" i="41"/>
  <c r="N746" i="41"/>
  <c r="N754" i="41"/>
  <c r="N775" i="41"/>
  <c r="N783" i="41"/>
  <c r="N784" i="41"/>
  <c r="N791" i="41"/>
  <c r="N794" i="41"/>
  <c r="N800" i="41"/>
  <c r="N823" i="41"/>
  <c r="N831" i="41"/>
  <c r="N840" i="41"/>
  <c r="N848" i="41"/>
  <c r="N850" i="41"/>
  <c r="N866" i="41"/>
  <c r="N871" i="41"/>
  <c r="N879" i="41"/>
  <c r="N880" i="41"/>
  <c r="N895" i="41"/>
  <c r="N898" i="41"/>
  <c r="N903" i="41"/>
  <c r="N905" i="41"/>
  <c r="N911" i="41"/>
  <c r="N919" i="41"/>
  <c r="N928" i="41"/>
  <c r="N935" i="41"/>
  <c r="N946" i="41"/>
  <c r="N951" i="41"/>
  <c r="N959" i="41"/>
  <c r="N968" i="41"/>
  <c r="N975" i="41"/>
  <c r="N976" i="41"/>
  <c r="N979" i="41"/>
  <c r="N994" i="41"/>
  <c r="N999" i="41"/>
  <c r="N1013" i="41"/>
  <c r="N1014" i="41"/>
  <c r="N1023" i="41"/>
  <c r="N1031" i="41"/>
  <c r="N1049" i="41"/>
  <c r="N1050" i="41"/>
  <c r="N1055" i="41"/>
  <c r="N1056" i="41"/>
  <c r="N1063" i="41"/>
  <c r="N1073" i="41"/>
  <c r="N1074" i="41"/>
  <c r="N1079" i="41"/>
  <c r="N1080" i="41"/>
  <c r="N1090" i="41"/>
  <c r="N1103" i="41"/>
  <c r="N1104" i="41"/>
  <c r="N1113" i="41"/>
  <c r="N1114" i="41"/>
  <c r="N1119" i="41"/>
  <c r="N1135" i="41"/>
  <c r="N1138" i="41"/>
  <c r="N1143" i="41"/>
  <c r="N1151" i="41"/>
  <c r="N1154" i="41"/>
  <c r="N1175" i="41"/>
  <c r="N1178" i="41"/>
  <c r="N1183" i="41"/>
  <c r="N1184" i="41"/>
  <c r="N1191" i="41"/>
  <c r="N1215" i="41"/>
  <c r="N1216" i="41"/>
  <c r="N1223" i="41"/>
  <c r="N1224" i="41"/>
  <c r="N1228" i="41"/>
  <c r="N1231" i="41"/>
  <c r="N1240" i="41"/>
  <c r="N1248" i="41"/>
  <c r="N1250" i="41"/>
  <c r="N1255" i="41"/>
  <c r="N1263" i="41"/>
  <c r="N1264" i="41"/>
  <c r="N1271" i="41"/>
  <c r="N1280" i="41"/>
  <c r="N1295" i="41"/>
  <c r="N1296" i="41"/>
  <c r="N1298" i="41"/>
  <c r="N1303" i="41"/>
  <c r="N1311" i="41"/>
  <c r="N1319" i="41"/>
  <c r="N1320" i="41"/>
  <c r="N1328" i="41"/>
  <c r="N1330" i="41"/>
  <c r="N1335" i="41"/>
  <c r="N1338" i="41"/>
  <c r="N1344" i="41"/>
  <c r="N1346" i="41"/>
  <c r="N1351" i="41"/>
  <c r="N1360" i="41"/>
  <c r="N1375" i="41"/>
  <c r="N1376" i="41"/>
  <c r="N1378" i="41"/>
  <c r="N1383" i="41"/>
  <c r="N1384" i="41"/>
  <c r="N1386" i="41"/>
  <c r="N1391" i="41"/>
  <c r="N1394" i="41"/>
  <c r="N1400" i="41"/>
  <c r="N1408" i="41"/>
  <c r="N1410" i="41"/>
  <c r="N1415" i="41"/>
  <c r="N1418" i="41"/>
  <c r="N1423" i="41"/>
  <c r="N1424" i="41"/>
  <c r="N1426" i="41"/>
  <c r="N1431" i="41"/>
  <c r="N1439" i="41"/>
  <c r="N1444" i="41"/>
  <c r="N1448" i="41"/>
  <c r="N1455" i="41"/>
  <c r="N1458" i="41"/>
  <c r="N1463" i="41"/>
  <c r="N1471" i="41"/>
  <c r="N1479" i="41"/>
  <c r="N1480" i="41"/>
  <c r="N1488" i="41"/>
  <c r="N1490" i="41"/>
  <c r="N1495" i="41"/>
  <c r="N1496" i="41"/>
  <c r="N1504" i="41"/>
  <c r="N1514" i="41"/>
  <c r="N1519" i="41"/>
  <c r="N1528" i="41"/>
  <c r="N1536" i="41"/>
  <c r="N1543" i="41"/>
  <c r="N1544" i="41"/>
  <c r="N1548" i="41"/>
  <c r="N1551" i="41"/>
  <c r="N1561" i="41"/>
  <c r="N1575" i="41"/>
  <c r="N1576" i="41"/>
  <c r="N1583" i="41"/>
  <c r="N1584" i="41"/>
  <c r="N1599" i="41"/>
  <c r="N1600" i="41"/>
  <c r="N1616" i="41"/>
  <c r="N1623" i="41"/>
  <c r="N1624" i="41"/>
  <c r="N1631" i="41"/>
  <c r="N1636" i="41"/>
  <c r="N1639" i="41"/>
  <c r="N1640" i="41"/>
  <c r="N1655" i="41"/>
  <c r="N1656" i="41"/>
  <c r="N1664" i="41"/>
  <c r="N1671" i="41"/>
  <c r="N1679" i="41"/>
  <c r="N1688" i="41"/>
  <c r="N1703" i="41"/>
  <c r="N1713" i="41"/>
  <c r="N1720" i="41"/>
  <c r="N1735" i="41"/>
  <c r="N1744" i="41"/>
  <c r="N1751" i="41"/>
  <c r="N1768" i="41"/>
  <c r="N1776" i="41"/>
  <c r="N1783" i="41"/>
  <c r="N1793" i="41"/>
  <c r="N1799" i="41"/>
  <c r="N1800" i="41"/>
  <c r="N1808" i="41"/>
  <c r="N1839" i="41"/>
  <c r="N1848" i="41"/>
  <c r="N1849" i="41"/>
  <c r="N1855" i="41"/>
  <c r="N1856" i="41"/>
  <c r="N1863" i="41"/>
  <c r="N1864" i="41"/>
  <c r="N1866" i="41"/>
  <c r="N1871" i="41"/>
  <c r="N1879" i="41"/>
  <c r="N1888" i="41"/>
  <c r="N1895" i="41"/>
  <c r="N1903" i="41"/>
  <c r="N1904" i="41"/>
  <c r="N1911" i="41"/>
  <c r="N1914" i="41"/>
  <c r="N1919" i="41"/>
  <c r="N1920" i="41"/>
  <c r="N1943" i="41"/>
  <c r="N1951" i="41"/>
  <c r="N1959" i="41"/>
  <c r="N1960" i="41"/>
  <c r="N1968" i="41"/>
  <c r="N1970" i="41"/>
  <c r="N1978" i="41"/>
  <c r="N1984" i="41"/>
  <c r="N1999" i="41"/>
  <c r="N2008" i="41"/>
  <c r="N2015" i="41"/>
  <c r="N2016" i="41"/>
  <c r="N2023" i="41"/>
  <c r="N2024" i="41"/>
  <c r="N2033" i="41"/>
  <c r="N2034" i="41"/>
  <c r="N2048" i="41"/>
  <c r="N2050" i="41"/>
  <c r="N2055" i="41"/>
  <c r="N2056" i="41"/>
  <c r="N2063" i="41"/>
  <c r="N2064" i="41"/>
  <c r="N2071" i="41"/>
  <c r="N2080" i="41"/>
  <c r="N2095" i="41"/>
  <c r="N2103" i="41"/>
  <c r="N2104" i="41"/>
  <c r="N2119" i="41"/>
  <c r="N2120" i="41"/>
  <c r="N2128" i="41"/>
  <c r="N2130" i="41"/>
  <c r="N2135" i="41"/>
  <c r="N2143" i="41"/>
  <c r="N2146" i="41"/>
  <c r="N2151" i="41"/>
  <c r="N2159" i="41"/>
  <c r="N2160" i="41"/>
  <c r="N2168" i="41"/>
  <c r="N2175" i="41"/>
  <c r="N2183" i="41"/>
  <c r="N2193" i="41"/>
  <c r="N2194" i="41"/>
  <c r="N2199" i="41"/>
  <c r="N2200" i="41"/>
  <c r="N2208" i="41"/>
  <c r="N2215" i="41"/>
  <c r="N2216" i="41"/>
  <c r="N2231" i="41"/>
  <c r="N2233" i="41"/>
  <c r="N2239" i="41"/>
  <c r="N2240" i="41"/>
  <c r="N2255" i="41"/>
  <c r="N2263" i="41"/>
  <c r="N2266" i="41"/>
  <c r="N2271" i="41"/>
  <c r="N2279" i="41"/>
  <c r="N2288" i="41"/>
  <c r="N2295" i="41"/>
  <c r="N2303" i="41"/>
  <c r="N2304" i="41"/>
  <c r="N2311" i="41"/>
  <c r="N2328" i="41"/>
  <c r="N2330" i="41"/>
  <c r="N2335" i="41"/>
  <c r="N2343" i="41"/>
  <c r="N2344" i="41"/>
  <c r="N2354" i="41"/>
  <c r="N2360" i="41"/>
  <c r="N2364" i="41"/>
  <c r="N2368" i="41"/>
  <c r="N2376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L37" i="41" s="1"/>
  <c r="J42" i="41"/>
  <c r="M42" i="41" s="1"/>
  <c r="K42" i="41"/>
  <c r="L42" i="41" s="1"/>
  <c r="J47" i="41"/>
  <c r="M47" i="41" s="1"/>
  <c r="K47" i="41"/>
  <c r="J52" i="41"/>
  <c r="M52" i="41" s="1"/>
  <c r="K52" i="41"/>
  <c r="L52" i="41" s="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L77" i="41" s="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L117" i="41"/>
  <c r="J122" i="41"/>
  <c r="M122" i="41" s="1"/>
  <c r="K122" i="41"/>
  <c r="J127" i="41"/>
  <c r="M127" i="41" s="1"/>
  <c r="K127" i="41"/>
  <c r="J132" i="41"/>
  <c r="M132" i="41" s="1"/>
  <c r="K132" i="41"/>
  <c r="L132" i="41" s="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L152" i="41" s="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N172" i="41" s="1"/>
  <c r="K172" i="41"/>
  <c r="L172" i="41" s="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L212" i="41" s="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 s="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L432" i="41" s="1"/>
  <c r="N432" i="41" s="1"/>
  <c r="J437" i="41"/>
  <c r="M437" i="41" s="1"/>
  <c r="K437" i="41"/>
  <c r="L437" i="41"/>
  <c r="J442" i="41"/>
  <c r="M442" i="41" s="1"/>
  <c r="K442" i="41"/>
  <c r="J447" i="41"/>
  <c r="M447" i="41" s="1"/>
  <c r="K447" i="41"/>
  <c r="J452" i="41"/>
  <c r="M452" i="41" s="1"/>
  <c r="K452" i="41"/>
  <c r="L452" i="41" s="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N492" i="41" s="1"/>
  <c r="K492" i="41"/>
  <c r="L492" i="41" s="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L532" i="41" s="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J577" i="4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L677" i="41" s="1"/>
  <c r="J682" i="41"/>
  <c r="M682" i="41" s="1"/>
  <c r="K682" i="41"/>
  <c r="J687" i="41"/>
  <c r="M687" i="41" s="1"/>
  <c r="K687" i="41"/>
  <c r="J692" i="41"/>
  <c r="M692" i="41" s="1"/>
  <c r="K692" i="41"/>
  <c r="L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L712" i="41" s="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L732" i="41" s="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L752" i="41" s="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L772" i="41" s="1"/>
  <c r="J777" i="4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L877" i="41" s="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L992" i="41" s="1"/>
  <c r="N992" i="41" s="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L1012" i="41" s="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L1032" i="41" s="1"/>
  <c r="N1032" i="41" s="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L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L1072" i="41" s="1"/>
  <c r="J1077" i="41"/>
  <c r="M1077" i="41" s="1"/>
  <c r="K1077" i="41"/>
  <c r="J1082" i="41"/>
  <c r="M1082" i="41" s="1"/>
  <c r="K1082" i="41"/>
  <c r="J1087" i="41"/>
  <c r="M1087" i="41" s="1"/>
  <c r="K1087" i="41"/>
  <c r="L1087" i="41" s="1"/>
  <c r="N1087" i="41" s="1"/>
  <c r="J1092" i="41"/>
  <c r="M1092" i="41" s="1"/>
  <c r="K1092" i="41"/>
  <c r="J1097" i="41"/>
  <c r="M1097" i="41" s="1"/>
  <c r="K1097" i="4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J1122" i="41"/>
  <c r="M1122" i="41" s="1"/>
  <c r="K1122" i="41"/>
  <c r="L1122" i="41" s="1"/>
  <c r="N1122" i="41" s="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L1157" i="41"/>
  <c r="J1162" i="41"/>
  <c r="M1162" i="41" s="1"/>
  <c r="K1162" i="41"/>
  <c r="L1162" i="41" s="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L1182" i="41" s="1"/>
  <c r="J1187" i="41"/>
  <c r="M1187" i="41" s="1"/>
  <c r="K1187" i="41"/>
  <c r="J1192" i="41"/>
  <c r="M1192" i="41" s="1"/>
  <c r="K1192" i="41"/>
  <c r="L1192" i="41"/>
  <c r="J1197" i="41"/>
  <c r="M1197" i="41" s="1"/>
  <c r="K1197" i="41"/>
  <c r="L1197" i="41" s="1"/>
  <c r="J1202" i="41"/>
  <c r="M1202" i="41" s="1"/>
  <c r="K1202" i="41"/>
  <c r="J1207" i="41"/>
  <c r="M1207" i="41" s="1"/>
  <c r="K1207" i="41"/>
  <c r="J1212" i="41"/>
  <c r="M1212" i="41" s="1"/>
  <c r="K1212" i="41"/>
  <c r="L1212" i="41"/>
  <c r="N1212" i="41" s="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L1247" i="41"/>
  <c r="N1247" i="41" s="1"/>
  <c r="J1252" i="41"/>
  <c r="M1252" i="41" s="1"/>
  <c r="K1252" i="41"/>
  <c r="L1252" i="41" s="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L1352" i="41" s="1"/>
  <c r="J1357" i="41"/>
  <c r="M1357" i="41" s="1"/>
  <c r="K1357" i="41"/>
  <c r="L1357" i="41" s="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K1402" i="41"/>
  <c r="J1407" i="41"/>
  <c r="M1407" i="41" s="1"/>
  <c r="K1407" i="41"/>
  <c r="L1407" i="41" s="1"/>
  <c r="J1412" i="41"/>
  <c r="M1412" i="41" s="1"/>
  <c r="K1412" i="41"/>
  <c r="L1412" i="41" s="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L1432" i="41" s="1"/>
  <c r="J1437" i="41"/>
  <c r="M1437" i="41" s="1"/>
  <c r="K1437" i="41"/>
  <c r="J1442" i="41"/>
  <c r="M1442" i="41" s="1"/>
  <c r="K1442" i="41"/>
  <c r="L1442" i="41" s="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L1472" i="41" s="1"/>
  <c r="N1472" i="41" s="1"/>
  <c r="J1477" i="41"/>
  <c r="M1477" i="41" s="1"/>
  <c r="K1477" i="41"/>
  <c r="L1477" i="41" s="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L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K1532" i="41"/>
  <c r="L1532" i="41" s="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L1557" i="41" s="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L1592" i="41" s="1"/>
  <c r="N1592" i="41" s="1"/>
  <c r="J1597" i="41"/>
  <c r="M1597" i="41" s="1"/>
  <c r="K1597" i="41"/>
  <c r="L1597" i="41" s="1"/>
  <c r="J1602" i="41"/>
  <c r="M1602" i="41" s="1"/>
  <c r="K1602" i="41"/>
  <c r="J1607" i="41"/>
  <c r="M1607" i="41" s="1"/>
  <c r="K1607" i="41"/>
  <c r="J1612" i="41"/>
  <c r="M1612" i="41" s="1"/>
  <c r="K1612" i="41"/>
  <c r="L1612" i="41" s="1"/>
  <c r="J1617" i="41"/>
  <c r="M1617" i="41" s="1"/>
  <c r="K1617" i="41"/>
  <c r="L1617" i="41" s="1"/>
  <c r="N1617" i="41" s="1"/>
  <c r="J1622" i="41"/>
  <c r="M1622" i="41" s="1"/>
  <c r="K1622" i="41"/>
  <c r="J1627" i="41"/>
  <c r="M1627" i="41" s="1"/>
  <c r="K1627" i="41"/>
  <c r="J1632" i="41"/>
  <c r="M1632" i="41" s="1"/>
  <c r="K1632" i="41"/>
  <c r="L1632" i="41" s="1"/>
  <c r="J1637" i="41"/>
  <c r="M1637" i="41" s="1"/>
  <c r="K1637" i="41"/>
  <c r="L1637" i="41" s="1"/>
  <c r="J1642" i="41"/>
  <c r="M1642" i="41" s="1"/>
  <c r="K1642" i="4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K1677" i="41"/>
  <c r="J1682" i="41"/>
  <c r="M1682" i="41" s="1"/>
  <c r="K1682" i="41"/>
  <c r="J1687" i="41"/>
  <c r="M1687" i="41" s="1"/>
  <c r="K1687" i="41"/>
  <c r="J1692" i="41"/>
  <c r="M1692" i="41" s="1"/>
  <c r="K1692" i="41"/>
  <c r="L1692" i="41" s="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L1722" i="41" s="1"/>
  <c r="J1727" i="41"/>
  <c r="M1727" i="41" s="1"/>
  <c r="K1727" i="41"/>
  <c r="L1727" i="41" s="1"/>
  <c r="N1727" i="41" s="1"/>
  <c r="J1732" i="41"/>
  <c r="M1732" i="41" s="1"/>
  <c r="K1732" i="41"/>
  <c r="J1737" i="41"/>
  <c r="M1737" i="41" s="1"/>
  <c r="K1737" i="4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M1757" i="41" s="1"/>
  <c r="K1757" i="41"/>
  <c r="L1757" i="41" s="1"/>
  <c r="J1762" i="41"/>
  <c r="M1762" i="41" s="1"/>
  <c r="K1762" i="41"/>
  <c r="L1762" i="41" s="1"/>
  <c r="N1762" i="41" s="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L1792" i="41" s="1"/>
  <c r="N1792" i="41" s="1"/>
  <c r="J1797" i="41"/>
  <c r="M1797" i="41" s="1"/>
  <c r="K1797" i="41"/>
  <c r="L1797" i="41"/>
  <c r="J1802" i="41"/>
  <c r="M1802" i="41" s="1"/>
  <c r="K1802" i="41"/>
  <c r="J1807" i="41"/>
  <c r="M1807" i="41" s="1"/>
  <c r="K1807" i="41"/>
  <c r="J1812" i="41"/>
  <c r="M1812" i="41" s="1"/>
  <c r="K1812" i="41"/>
  <c r="L1812" i="41" s="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L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L1912" i="41" s="1"/>
  <c r="J1917" i="41"/>
  <c r="K1917" i="41"/>
  <c r="L1917" i="41" s="1"/>
  <c r="J1922" i="41"/>
  <c r="M1922" i="41" s="1"/>
  <c r="K1922" i="41"/>
  <c r="L1922" i="41"/>
  <c r="J1927" i="41"/>
  <c r="M1927" i="41" s="1"/>
  <c r="K1927" i="41"/>
  <c r="J1932" i="41"/>
  <c r="M1932" i="41" s="1"/>
  <c r="K1932" i="41"/>
  <c r="J1937" i="4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M1957" i="41" s="1"/>
  <c r="N1957" i="41" s="1"/>
  <c r="K1957" i="41"/>
  <c r="L1957" i="41" s="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L1992" i="41"/>
  <c r="N1992" i="41" s="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L2012" i="41" s="1"/>
  <c r="J2017" i="41"/>
  <c r="M2017" i="41" s="1"/>
  <c r="K2017" i="41"/>
  <c r="J2022" i="41"/>
  <c r="K2022" i="4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K2037" i="41"/>
  <c r="J2042" i="41"/>
  <c r="M2042" i="41" s="1"/>
  <c r="K2042" i="4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K2077" i="41"/>
  <c r="J2082" i="41"/>
  <c r="M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L2152" i="41" s="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J2172" i="41"/>
  <c r="M2172" i="41" s="1"/>
  <c r="K2172" i="41"/>
  <c r="J2177" i="41"/>
  <c r="M2177" i="41" s="1"/>
  <c r="K2177" i="41"/>
  <c r="J2182" i="41"/>
  <c r="K2182" i="41"/>
  <c r="J2187" i="41"/>
  <c r="M2187" i="41" s="1"/>
  <c r="K2187" i="41"/>
  <c r="J2192" i="41"/>
  <c r="M2192" i="41" s="1"/>
  <c r="K2192" i="41"/>
  <c r="L2192" i="41" s="1"/>
  <c r="N2192" i="41" s="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L2212" i="41" s="1"/>
  <c r="J2217" i="41"/>
  <c r="M2217" i="41" s="1"/>
  <c r="K2217" i="41"/>
  <c r="L2217" i="41" s="1"/>
  <c r="J2222" i="41"/>
  <c r="M2222" i="41" s="1"/>
  <c r="K2222" i="41"/>
  <c r="L2222" i="41" s="1"/>
  <c r="J2227" i="41"/>
  <c r="M2227" i="41" s="1"/>
  <c r="K2227" i="41"/>
  <c r="J2232" i="41"/>
  <c r="M2232" i="41" s="1"/>
  <c r="K2232" i="41"/>
  <c r="L2232" i="41" s="1"/>
  <c r="J2237" i="41"/>
  <c r="M2237" i="41" s="1"/>
  <c r="K2237" i="41"/>
  <c r="J2242" i="41"/>
  <c r="M2242" i="41" s="1"/>
  <c r="K2242" i="41"/>
  <c r="L2242" i="41" s="1"/>
  <c r="N2242" i="41" s="1"/>
  <c r="J2247" i="41"/>
  <c r="M2247" i="41" s="1"/>
  <c r="K2247" i="41"/>
  <c r="L2247" i="41" s="1"/>
  <c r="J2252" i="41"/>
  <c r="M2252" i="41" s="1"/>
  <c r="K2252" i="41"/>
  <c r="L2252" i="41" s="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L2272" i="41" s="1"/>
  <c r="J2277" i="41"/>
  <c r="K2277" i="41"/>
  <c r="L2277" i="41" s="1"/>
  <c r="J2282" i="41"/>
  <c r="M2282" i="41" s="1"/>
  <c r="K2282" i="41"/>
  <c r="L2282" i="41" s="1"/>
  <c r="N2282" i="41" s="1"/>
  <c r="J2287" i="41"/>
  <c r="M2287" i="41" s="1"/>
  <c r="K2287" i="41"/>
  <c r="L2287" i="41" s="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K2317" i="41"/>
  <c r="J2322" i="41"/>
  <c r="M2322" i="41" s="1"/>
  <c r="K2322" i="41"/>
  <c r="L2322" i="41" s="1"/>
  <c r="J2327" i="41"/>
  <c r="M2327" i="41" s="1"/>
  <c r="K2327" i="41"/>
  <c r="J2332" i="41"/>
  <c r="M2332" i="41" s="1"/>
  <c r="K2332" i="41"/>
  <c r="L2332" i="41" s="1"/>
  <c r="N2332" i="41" s="1"/>
  <c r="J2337" i="41"/>
  <c r="J2342" i="41"/>
  <c r="M2342" i="41" s="1"/>
  <c r="K2342" i="41"/>
  <c r="L2342" i="41" s="1"/>
  <c r="J2347" i="41"/>
  <c r="M2347" i="41" s="1"/>
  <c r="K2347" i="41"/>
  <c r="J2352" i="41"/>
  <c r="M2352" i="41" s="1"/>
  <c r="K2352" i="41"/>
  <c r="L2352" i="41" s="1"/>
  <c r="J2357" i="41"/>
  <c r="M2357" i="41" s="1"/>
  <c r="K2357" i="41"/>
  <c r="L2357" i="41" s="1"/>
  <c r="J2362" i="41"/>
  <c r="M2362" i="41" s="1"/>
  <c r="K2362" i="41"/>
  <c r="L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L547" i="41" s="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L707" i="41" s="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L1227" i="41" s="1"/>
  <c r="I1232" i="41"/>
  <c r="I1237" i="41"/>
  <c r="I1242" i="41"/>
  <c r="I1247" i="41"/>
  <c r="I1252" i="41"/>
  <c r="I1257" i="41"/>
  <c r="I1262" i="41"/>
  <c r="L1262" i="41" s="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L1602" i="41" s="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L2062" i="41" s="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L1467" i="41" l="1"/>
  <c r="N1467" i="41" s="1"/>
  <c r="N1887" i="41"/>
  <c r="N1757" i="41"/>
  <c r="N812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N982" i="41"/>
  <c r="L587" i="41"/>
  <c r="N587" i="41" s="1"/>
  <c r="L2377" i="41"/>
  <c r="N2377" i="41" s="1"/>
  <c r="N1492" i="4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L1667" i="41"/>
  <c r="N1557" i="41"/>
  <c r="L1502" i="41"/>
  <c r="N1502" i="41" s="1"/>
  <c r="L1427" i="41"/>
  <c r="L1137" i="41"/>
  <c r="N1137" i="41" s="1"/>
  <c r="N862" i="41"/>
  <c r="L747" i="41"/>
  <c r="L412" i="41"/>
  <c r="L17" i="41"/>
  <c r="N17" i="41" s="1"/>
  <c r="N2312" i="41"/>
  <c r="L2202" i="41"/>
  <c r="N2202" i="41" s="1"/>
  <c r="L2167" i="41"/>
  <c r="N2167" i="41" s="1"/>
  <c r="L2092" i="41"/>
  <c r="L2057" i="41"/>
  <c r="L1892" i="41"/>
  <c r="N1892" i="41" s="1"/>
  <c r="N1877" i="41"/>
  <c r="L1822" i="41"/>
  <c r="N1822" i="41" s="1"/>
  <c r="L1802" i="41"/>
  <c r="L1677" i="41"/>
  <c r="N1677" i="41" s="1"/>
  <c r="L1622" i="41"/>
  <c r="N1512" i="41"/>
  <c r="L1457" i="41"/>
  <c r="L1367" i="41"/>
  <c r="N1367" i="41" s="1"/>
  <c r="L1292" i="41"/>
  <c r="N1292" i="41" s="1"/>
  <c r="L1257" i="41"/>
  <c r="N1257" i="41" s="1"/>
  <c r="L1222" i="41"/>
  <c r="L2347" i="41"/>
  <c r="N2347" i="41" s="1"/>
  <c r="L2292" i="41"/>
  <c r="L2237" i="41"/>
  <c r="L2182" i="41"/>
  <c r="L2072" i="41"/>
  <c r="N2072" i="41" s="1"/>
  <c r="L2037" i="41"/>
  <c r="N2037" i="41" s="1"/>
  <c r="N2002" i="41"/>
  <c r="L1982" i="41"/>
  <c r="L1962" i="41"/>
  <c r="N1962" i="41" s="1"/>
  <c r="L1907" i="41"/>
  <c r="N1907" i="41" s="1"/>
  <c r="L1872" i="41"/>
  <c r="N1872" i="41" s="1"/>
  <c r="L1837" i="41"/>
  <c r="N1837" i="41" s="1"/>
  <c r="N1802" i="41"/>
  <c r="L1782" i="41"/>
  <c r="N1622" i="41"/>
  <c r="N1532" i="41"/>
  <c r="L1492" i="41"/>
  <c r="N1477" i="41"/>
  <c r="L1437" i="41"/>
  <c r="N1437" i="41" s="1"/>
  <c r="N1422" i="41"/>
  <c r="L1402" i="41"/>
  <c r="N1402" i="41" s="1"/>
  <c r="L1382" i="41"/>
  <c r="L1347" i="41"/>
  <c r="L1327" i="41"/>
  <c r="N1327" i="41" s="1"/>
  <c r="L1272" i="41"/>
  <c r="N1272" i="41" s="1"/>
  <c r="L1237" i="41"/>
  <c r="N1237" i="41" s="1"/>
  <c r="N1222" i="41"/>
  <c r="L1202" i="41"/>
  <c r="L1147" i="41"/>
  <c r="L1127" i="41"/>
  <c r="N1127" i="41" s="1"/>
  <c r="L1092" i="41"/>
  <c r="L1037" i="41"/>
  <c r="N1037" i="41" s="1"/>
  <c r="L982" i="41"/>
  <c r="L962" i="41"/>
  <c r="L942" i="41"/>
  <c r="L907" i="41"/>
  <c r="N907" i="41" s="1"/>
  <c r="L832" i="41"/>
  <c r="N832" i="41" s="1"/>
  <c r="L812" i="41"/>
  <c r="L792" i="41"/>
  <c r="N792" i="41" s="1"/>
  <c r="L737" i="41"/>
  <c r="N737" i="41" s="1"/>
  <c r="L717" i="4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L2337" i="41"/>
  <c r="N2382" i="41"/>
  <c r="L2307" i="41"/>
  <c r="N2307" i="41" s="1"/>
  <c r="N2287" i="41"/>
  <c r="N2252" i="41"/>
  <c r="N2217" i="41"/>
  <c r="N2197" i="41"/>
  <c r="L2142" i="41"/>
  <c r="N2142" i="41" s="1"/>
  <c r="L2067" i="41"/>
  <c r="N1942" i="41"/>
  <c r="L1777" i="41"/>
  <c r="N1777" i="41" s="1"/>
  <c r="L1542" i="41"/>
  <c r="N1417" i="41"/>
  <c r="L1342" i="41"/>
  <c r="N1322" i="41"/>
  <c r="L1267" i="41"/>
  <c r="N1252" i="41"/>
  <c r="N1232" i="41"/>
  <c r="N1182" i="41"/>
  <c r="N1162" i="41"/>
  <c r="L1142" i="41"/>
  <c r="N1142" i="41" s="1"/>
  <c r="L977" i="41"/>
  <c r="L902" i="41"/>
  <c r="N882" i="41"/>
  <c r="N772" i="41"/>
  <c r="N752" i="41"/>
  <c r="N712" i="41"/>
  <c r="N662" i="41"/>
  <c r="N532" i="41"/>
  <c r="L417" i="41"/>
  <c r="L342" i="41"/>
  <c r="L302" i="41"/>
  <c r="N212" i="41"/>
  <c r="L97" i="41"/>
  <c r="N97" i="41" s="1"/>
  <c r="N62" i="41"/>
  <c r="N42" i="41"/>
  <c r="L22" i="41"/>
  <c r="Q415" i="41"/>
  <c r="V1859" i="41"/>
  <c r="X1859" i="41" s="1"/>
  <c r="V1835" i="41"/>
  <c r="X1835" i="41" s="1"/>
  <c r="V1811" i="41"/>
  <c r="X1811" i="41" s="1"/>
  <c r="V1795" i="41"/>
  <c r="X1795" i="41" s="1"/>
  <c r="V1779" i="4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012" i="41"/>
  <c r="L1972" i="41"/>
  <c r="N1972" i="41" s="1"/>
  <c r="N1902" i="41"/>
  <c r="N1812" i="41"/>
  <c r="L1772" i="41"/>
  <c r="N161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L1807" i="41"/>
  <c r="N1807" i="41" s="1"/>
  <c r="L1717" i="41"/>
  <c r="N1717" i="41" s="1"/>
  <c r="L1682" i="41"/>
  <c r="N1682" i="41" s="1"/>
  <c r="L1627" i="41"/>
  <c r="L1607" i="41"/>
  <c r="L1572" i="41"/>
  <c r="L1552" i="41"/>
  <c r="N1552" i="41" s="1"/>
  <c r="L1517" i="41"/>
  <c r="N1482" i="41"/>
  <c r="L1462" i="41"/>
  <c r="N1462" i="41" s="1"/>
  <c r="N1427" i="41"/>
  <c r="L1297" i="41"/>
  <c r="L1172" i="41"/>
  <c r="N1172" i="41" s="1"/>
  <c r="L1117" i="41"/>
  <c r="L1082" i="41"/>
  <c r="L1062" i="41"/>
  <c r="L1027" i="4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L257" i="41"/>
  <c r="N257" i="41" s="1"/>
  <c r="L237" i="41"/>
  <c r="N222" i="41"/>
  <c r="L202" i="41"/>
  <c r="N202" i="41" s="1"/>
  <c r="N2372" i="41"/>
  <c r="N2352" i="41"/>
  <c r="N226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N1827" i="41"/>
  <c r="L1787" i="41"/>
  <c r="L1767" i="41"/>
  <c r="N1767" i="41" s="1"/>
  <c r="L1732" i="41"/>
  <c r="L1662" i="41"/>
  <c r="N1662" i="41" s="1"/>
  <c r="L1642" i="41"/>
  <c r="N1642" i="41" s="1"/>
  <c r="N1627" i="41"/>
  <c r="L1587" i="41"/>
  <c r="N1572" i="41"/>
  <c r="N1517" i="41"/>
  <c r="N1372" i="41"/>
  <c r="L1332" i="41"/>
  <c r="L1277" i="41"/>
  <c r="N1277" i="41" s="1"/>
  <c r="N1262" i="41"/>
  <c r="L1242" i="41"/>
  <c r="N1242" i="41" s="1"/>
  <c r="N1227" i="41"/>
  <c r="L1207" i="41"/>
  <c r="N1207" i="41" s="1"/>
  <c r="L1152" i="41"/>
  <c r="N1152" i="41" s="1"/>
  <c r="L1132" i="4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L352" i="4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N452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N797" i="41"/>
  <c r="L702" i="41"/>
  <c r="N702" i="41" s="1"/>
  <c r="L572" i="41"/>
  <c r="N502" i="41"/>
  <c r="L442" i="41"/>
  <c r="N387" i="41"/>
  <c r="L252" i="41"/>
  <c r="L122" i="41"/>
  <c r="N122" i="41" s="1"/>
  <c r="N12" i="4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L817" i="41"/>
  <c r="N817" i="41" s="1"/>
  <c r="L797" i="41"/>
  <c r="N762" i="41"/>
  <c r="L742" i="41"/>
  <c r="N742" i="41" s="1"/>
  <c r="L722" i="41"/>
  <c r="N722" i="41" s="1"/>
  <c r="N707" i="41"/>
  <c r="N652" i="41"/>
  <c r="L502" i="41"/>
  <c r="L482" i="41"/>
  <c r="L462" i="41"/>
  <c r="L427" i="41"/>
  <c r="N427" i="41" s="1"/>
  <c r="N317" i="41"/>
  <c r="L222" i="41"/>
  <c r="N132" i="41"/>
  <c r="L112" i="41"/>
  <c r="L92" i="41"/>
  <c r="L72" i="41"/>
  <c r="N72" i="41" s="1"/>
  <c r="N22" i="4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2" i="41"/>
  <c r="N1732" i="41"/>
  <c r="N1712" i="41"/>
  <c r="N1707" i="41"/>
  <c r="L1687" i="41"/>
  <c r="N1687" i="41" s="1"/>
  <c r="N1672" i="41"/>
  <c r="N1652" i="41"/>
  <c r="N1632" i="41"/>
  <c r="N1587" i="41"/>
  <c r="L1507" i="41"/>
  <c r="N1507" i="41" s="1"/>
  <c r="L1487" i="41"/>
  <c r="N1487" i="41" s="1"/>
  <c r="N1452" i="41"/>
  <c r="N1432" i="41"/>
  <c r="N1382" i="41"/>
  <c r="N1362" i="41"/>
  <c r="N1352" i="41"/>
  <c r="N1347" i="41"/>
  <c r="L1307" i="41"/>
  <c r="L1287" i="41"/>
  <c r="N1287" i="41" s="1"/>
  <c r="N1282" i="41"/>
  <c r="N1202" i="41"/>
  <c r="N1147" i="41"/>
  <c r="L1107" i="41"/>
  <c r="N1107" i="41" s="1"/>
  <c r="N1102" i="41"/>
  <c r="N1092" i="41"/>
  <c r="N1072" i="41"/>
  <c r="N1067" i="41"/>
  <c r="L1047" i="41"/>
  <c r="N1047" i="41" s="1"/>
  <c r="N1012" i="41"/>
  <c r="N1002" i="41"/>
  <c r="N962" i="41"/>
  <c r="N952" i="41"/>
  <c r="N947" i="41"/>
  <c r="N90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247" i="41"/>
  <c r="N2232" i="41"/>
  <c r="N2067" i="41"/>
  <c r="N2052" i="41"/>
  <c r="N2027" i="41"/>
  <c r="N198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67" i="41"/>
  <c r="N1132" i="41"/>
  <c r="N1112" i="41"/>
  <c r="N1062" i="41"/>
  <c r="N1027" i="41"/>
  <c r="L987" i="41"/>
  <c r="N987" i="41" s="1"/>
  <c r="N942" i="41"/>
  <c r="N877" i="41"/>
  <c r="N787" i="41"/>
  <c r="N732" i="41"/>
  <c r="L667" i="41"/>
  <c r="N667" i="41" s="1"/>
  <c r="N622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37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I21" i="29"/>
  <c r="H21" i="29"/>
  <c r="G21" i="29"/>
  <c r="D21" i="29"/>
  <c r="H20" i="29"/>
  <c r="G20" i="29"/>
  <c r="D20" i="29"/>
  <c r="I20" i="29" s="1"/>
  <c r="I19" i="29"/>
  <c r="H19" i="29"/>
  <c r="G19" i="29"/>
  <c r="D19" i="29"/>
  <c r="H18" i="29"/>
  <c r="G18" i="29"/>
  <c r="D18" i="29"/>
  <c r="I18" i="29" s="1"/>
  <c r="I17" i="29"/>
  <c r="H17" i="29"/>
  <c r="G17" i="29"/>
  <c r="D17" i="29"/>
  <c r="H16" i="29"/>
  <c r="G16" i="29"/>
  <c r="D16" i="29"/>
  <c r="I16" i="29" s="1"/>
  <c r="I15" i="29"/>
  <c r="H15" i="29"/>
  <c r="G15" i="29"/>
  <c r="D15" i="29"/>
  <c r="H14" i="29"/>
  <c r="G14" i="29"/>
  <c r="D14" i="29"/>
  <c r="I14" i="29" s="1"/>
  <c r="I13" i="29"/>
  <c r="H13" i="29"/>
  <c r="G13" i="29"/>
  <c r="D13" i="29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D13" i="24"/>
  <c r="I13" i="24" s="1"/>
  <c r="D14" i="24"/>
  <c r="I14" i="24" s="1"/>
  <c r="D15" i="24"/>
  <c r="D16" i="24"/>
  <c r="D17" i="24"/>
  <c r="I17" i="24" s="1"/>
  <c r="D18" i="24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I12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<sst xmlns="http://schemas.openxmlformats.org/spreadsheetml/2006/main" count="11620" uniqueCount="4995">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</sst>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0" sqref="E5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180136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9"/>
  <sheetViews>
    <sheetView tabSelected="1" topLeftCell="K131" zoomScaleNormal="100" workbookViewId="0">
      <selection activeCell="N151" sqref="N15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U20*(1+$N$96+$Q$15*S20/36500)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495658844.22369999</v>
      </c>
      <c r="M21" s="168" t="s">
        <v>4301</v>
      </c>
      <c r="N21" s="113">
        <f t="shared" ref="N21:N28" si="9">O21*P21</f>
        <v>15340036.9</v>
      </c>
      <c r="O21" s="99">
        <v>82429</v>
      </c>
      <c r="P21" s="186">
        <f>P63</f>
        <v>186.1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-180136</v>
      </c>
      <c r="M22" s="168" t="s">
        <v>4391</v>
      </c>
      <c r="N22" s="113">
        <f t="shared" si="9"/>
        <v>99123564</v>
      </c>
      <c r="O22" s="99">
        <v>25521</v>
      </c>
      <c r="P22" s="186">
        <f>P50</f>
        <v>3884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1153848</v>
      </c>
      <c r="O23" s="99">
        <v>8808</v>
      </c>
      <c r="P23" s="186">
        <f>P52</f>
        <v>131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L76</f>
        <v>454400218.22369999</v>
      </c>
      <c r="G24" s="95">
        <f t="shared" si="0"/>
        <v>-174093872.84176135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100730333.40000001</v>
      </c>
      <c r="O24" s="99">
        <v>154447</v>
      </c>
      <c r="P24" s="186">
        <f>P56</f>
        <v>652.20000000000005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91623457.399999991</v>
      </c>
      <c r="O25" s="99">
        <v>20491</v>
      </c>
      <c r="P25" s="186">
        <f>P57</f>
        <v>4471.3999999999996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9"/>
        <v>75959.3</v>
      </c>
      <c r="O26" s="99">
        <v>229</v>
      </c>
      <c r="P26" s="186">
        <f>P64</f>
        <v>331.7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9"/>
        <v>81372</v>
      </c>
      <c r="O27" s="99">
        <v>120</v>
      </c>
      <c r="P27" s="186">
        <f>P55</f>
        <v>678.1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11329578.4</v>
      </c>
      <c r="O28" s="99">
        <v>1828</v>
      </c>
      <c r="P28" s="99">
        <f>P54</f>
        <v>6197.8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3">O31*P31</f>
        <v>6489096.6000000006</v>
      </c>
      <c r="O31" s="69">
        <v>1047</v>
      </c>
      <c r="P31" s="99">
        <f>P54</f>
        <v>6197.8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3"/>
        <v>81372</v>
      </c>
      <c r="O32" s="69">
        <v>120</v>
      </c>
      <c r="P32" s="99">
        <f>P55</f>
        <v>678.1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3"/>
        <v>4423876</v>
      </c>
      <c r="O33" s="69">
        <v>1139</v>
      </c>
      <c r="P33" s="99">
        <f>P50</f>
        <v>3884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3"/>
        <v>455235.60000000003</v>
      </c>
      <c r="O34" s="69">
        <v>698</v>
      </c>
      <c r="P34" s="99">
        <f>P56</f>
        <v>652.20000000000005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3"/>
        <v>648353</v>
      </c>
      <c r="O35" s="69">
        <v>145</v>
      </c>
      <c r="P35" s="99">
        <f>P57</f>
        <v>4471.3999999999996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3"/>
        <v>75959.3</v>
      </c>
      <c r="O36" s="69">
        <v>229</v>
      </c>
      <c r="P36" s="99">
        <f>P64</f>
        <v>331.7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3"/>
        <v>23388861.899999999</v>
      </c>
      <c r="O37" s="69">
        <v>125679</v>
      </c>
      <c r="P37" s="99">
        <f>P63</f>
        <v>186.1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-S177</f>
        <v>-495658844.22369999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15150000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68" t="s">
        <v>4459</v>
      </c>
      <c r="N48" s="113">
        <v>2678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 t="shared" si="6"/>
        <v>277.3735890410959</v>
      </c>
      <c r="W48" s="32">
        <f t="shared" si="14"/>
        <v>282.92106082191782</v>
      </c>
      <c r="X48" s="32">
        <f t="shared" si="15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 t="shared" si="6"/>
        <v>602.43785863013693</v>
      </c>
      <c r="W49" s="32">
        <f t="shared" si="14"/>
        <v>614.48661580273972</v>
      </c>
      <c r="X49" s="32">
        <f t="shared" si="15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124272464</v>
      </c>
      <c r="O50" s="99">
        <v>31996</v>
      </c>
      <c r="P50" s="99">
        <v>3884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 t="shared" si="6"/>
        <v>3651.760219178082</v>
      </c>
      <c r="W50" s="32">
        <f t="shared" si="14"/>
        <v>3724.7954235616439</v>
      </c>
      <c r="X50" s="32">
        <f t="shared" si="15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6">O51*P51</f>
        <v>820400</v>
      </c>
      <c r="O51" s="69">
        <v>2000</v>
      </c>
      <c r="P51" s="69">
        <v>410.2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 t="shared" si="6"/>
        <v>410.31013698630136</v>
      </c>
      <c r="W51" s="32">
        <f t="shared" si="14"/>
        <v>418.51633972602741</v>
      </c>
      <c r="X51" s="32">
        <f t="shared" si="15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6"/>
        <v>116328</v>
      </c>
      <c r="O52" s="69">
        <v>888</v>
      </c>
      <c r="P52" s="69">
        <v>131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 t="shared" si="6"/>
        <v>3695.6671342465756</v>
      </c>
      <c r="W52" s="32">
        <f t="shared" si="14"/>
        <v>3769.5804769315073</v>
      </c>
      <c r="X52" s="32">
        <f t="shared" si="15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6"/>
        <v>65265</v>
      </c>
      <c r="O53" s="69">
        <v>50</v>
      </c>
      <c r="P53" s="69">
        <v>1305.3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 t="shared" si="6"/>
        <v>4520.7316602739729</v>
      </c>
      <c r="W53" s="32">
        <f t="shared" si="14"/>
        <v>4611.1462934794527</v>
      </c>
      <c r="X53" s="32">
        <f t="shared" si="15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206002476.40000001</v>
      </c>
      <c r="O54" s="69">
        <v>33238</v>
      </c>
      <c r="P54" s="69">
        <v>6197.8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 t="shared" si="6"/>
        <v>4472.0115550684932</v>
      </c>
      <c r="W54" s="32">
        <f t="shared" si="14"/>
        <v>4561.4517861698632</v>
      </c>
      <c r="X54" s="32">
        <f t="shared" si="15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6"/>
        <v>81372</v>
      </c>
      <c r="O55" s="69">
        <v>120</v>
      </c>
      <c r="P55" s="69">
        <v>678.1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6"/>
        <v>69511476</v>
      </c>
      <c r="O56" s="69">
        <v>106580</v>
      </c>
      <c r="P56" s="69">
        <v>652.20000000000005</v>
      </c>
      <c r="Q56" s="169">
        <f>SUM(N21:N28)-SUM(Q20:Q55)</f>
        <v>43165412.399999976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6"/>
        <v>34054182.399999999</v>
      </c>
      <c r="O57" s="69">
        <v>7616</v>
      </c>
      <c r="P57" s="69">
        <v>4471.3999999999996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6"/>
        <v>16594487.1</v>
      </c>
      <c r="O58" s="69">
        <v>2913</v>
      </c>
      <c r="P58" s="69">
        <v>5696.7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6"/>
        <v>4560930</v>
      </c>
      <c r="O59" s="69">
        <v>5100</v>
      </c>
      <c r="P59" s="69">
        <v>894.3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2483235.2999999998</v>
      </c>
      <c r="O60" s="69">
        <v>6997</v>
      </c>
      <c r="P60" s="69">
        <v>354.9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6"/>
        <v>237521.2</v>
      </c>
      <c r="O61" s="69">
        <v>1148</v>
      </c>
      <c r="P61" s="69">
        <v>206.9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6"/>
        <v>1399200</v>
      </c>
      <c r="O62" s="69">
        <v>5500</v>
      </c>
      <c r="P62" s="69">
        <v>254.4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U62*(1+$N$96+$Q$15*S62/36500)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6"/>
        <v>240141579</v>
      </c>
      <c r="O63" s="99">
        <v>1290390</v>
      </c>
      <c r="P63" s="99">
        <v>186.1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6"/>
        <v>75959.3</v>
      </c>
      <c r="O64" s="99">
        <v>229</v>
      </c>
      <c r="P64" s="99">
        <v>331.7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1086</v>
      </c>
      <c r="N65" s="117">
        <f t="shared" si="16"/>
        <v>0</v>
      </c>
      <c r="O65" s="69">
        <v>0</v>
      </c>
      <c r="P65" s="69">
        <v>505000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-9992453.4000000004</v>
      </c>
      <c r="O70" s="99">
        <v>53694</v>
      </c>
      <c r="P70" s="99">
        <f>P63</f>
        <v>186.1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 t="shared" si="17"/>
        <v>277.3735890410959</v>
      </c>
      <c r="W70" s="32">
        <f t="shared" si="18"/>
        <v>282.92106082191782</v>
      </c>
      <c r="X70" s="32">
        <f t="shared" si="19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 t="shared" si="17"/>
        <v>410.31013698630136</v>
      </c>
      <c r="W71" s="32">
        <f t="shared" si="18"/>
        <v>418.51633972602741</v>
      </c>
      <c r="X71" s="32">
        <f t="shared" si="19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 t="shared" si="17"/>
        <v>3695.6671342465756</v>
      </c>
      <c r="W72" s="32">
        <f t="shared" si="18"/>
        <v>3769.5804769315073</v>
      </c>
      <c r="X72" s="32">
        <f t="shared" si="19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-S178</f>
        <v>-14240819.721165862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 t="shared" si="17"/>
        <v>4512.5806904109595</v>
      </c>
      <c r="W73" s="32">
        <f t="shared" si="18"/>
        <v>4602.8323042191787</v>
      </c>
      <c r="X73" s="32">
        <f t="shared" si="19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25250000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 t="shared" si="17"/>
        <v>3834.7569227397262</v>
      </c>
      <c r="W74" s="32">
        <f t="shared" si="18"/>
        <v>3911.4520611945209</v>
      </c>
      <c r="X74" s="32">
        <f t="shared" si="19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 t="shared" si="17"/>
        <v>6348.868703561644</v>
      </c>
      <c r="W75" s="32">
        <f t="shared" si="18"/>
        <v>6475.8460776328766</v>
      </c>
      <c r="X75" s="32">
        <f t="shared" si="19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454400218.22369999</v>
      </c>
      <c r="M76" s="168"/>
      <c r="N76" s="113">
        <f>SUM(N16:N75)</f>
        <v>515856039.1551342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 t="shared" si="17"/>
        <v>4555.9768679452063</v>
      </c>
      <c r="W76" s="32">
        <f t="shared" si="18"/>
        <v>4647.0964053041107</v>
      </c>
      <c r="X76" s="32">
        <f t="shared" si="19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 t="shared" si="17"/>
        <v>185.89190136986301</v>
      </c>
      <c r="W77" s="32">
        <f t="shared" si="18"/>
        <v>189.60973939726026</v>
      </c>
      <c r="X77" s="32">
        <f t="shared" si="19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524400218.22369999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 t="shared" si="17"/>
        <v>4472.0115550684932</v>
      </c>
      <c r="W78" s="32">
        <f t="shared" si="18"/>
        <v>4561.4517861698632</v>
      </c>
      <c r="X78" s="32">
        <f t="shared" si="19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924406.39999999851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U88*(1+$N$96+$Q$15*S88/36500)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268878024.39999998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5">V110*(1+$W$19/100)</f>
        <v>3715.4670099287678</v>
      </c>
      <c r="X110" s="32">
        <f t="shared" ref="X110:X165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>
        <f t="shared" ref="F115:F120" si="27">$L$126/G115</f>
        <v>27135.948414830738</v>
      </c>
      <c r="G115" s="200">
        <f>P63</f>
        <v>186.1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 t="shared" ref="L115:L123" si="28">K115*$L$126</f>
        <v>308050000</v>
      </c>
      <c r="M115" s="217">
        <f>N21+N37+N63</f>
        <v>278870477.80000001</v>
      </c>
      <c r="N115" s="184">
        <f t="shared" ref="N115:N123" si="29">L115-M115</f>
        <v>29179522.199999988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>
        <f t="shared" si="27"/>
        <v>814.8052534770402</v>
      </c>
      <c r="G116" s="215">
        <f>P54</f>
        <v>6197.8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 t="shared" si="28"/>
        <v>171700000</v>
      </c>
      <c r="M116" s="1">
        <f>N28+N54+N31</f>
        <v>223821151.40000001</v>
      </c>
      <c r="N116" s="113">
        <f t="shared" si="29"/>
        <v>-52121151.400000006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>
        <f t="shared" si="27"/>
        <v>1300.2059732234809</v>
      </c>
      <c r="G117" s="200">
        <f>P50</f>
        <v>3884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 t="shared" si="28"/>
        <v>171700000</v>
      </c>
      <c r="M117" s="217">
        <f>N50+N33+N22</f>
        <v>227819904</v>
      </c>
      <c r="N117" s="184">
        <f t="shared" si="29"/>
        <v>-56119904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>
        <f t="shared" si="27"/>
        <v>7743.0236123888371</v>
      </c>
      <c r="G118" s="215">
        <f>P56</f>
        <v>652.20000000000005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 t="shared" si="28"/>
        <v>171700000</v>
      </c>
      <c r="M118" s="1">
        <f>N56+N24+N34</f>
        <v>170697045</v>
      </c>
      <c r="N118" s="113">
        <f t="shared" si="29"/>
        <v>1002955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>
        <f t="shared" si="27"/>
        <v>886.47813646497093</v>
      </c>
      <c r="G119" s="200">
        <f>P58</f>
        <v>5696.7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 t="shared" si="28"/>
        <v>35350000</v>
      </c>
      <c r="M119" s="217">
        <f>N58</f>
        <v>16594487.1</v>
      </c>
      <c r="N119" s="184">
        <f t="shared" si="29"/>
        <v>18755512.899999999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>
        <f t="shared" si="27"/>
        <v>1129.4001878606255</v>
      </c>
      <c r="G120" s="215">
        <f>P57</f>
        <v>4471.3999999999996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 t="shared" si="28"/>
        <v>171700000</v>
      </c>
      <c r="M120" s="1">
        <f>N57+N25</f>
        <v>125677639.79999998</v>
      </c>
      <c r="N120" s="113">
        <f t="shared" si="29"/>
        <v>46022360.200000018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U120*(1+$N$96+$Q$15*S120/36500)</f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 t="shared" si="28"/>
        <v>10100000</v>
      </c>
      <c r="M121" s="217">
        <f>N59</f>
        <v>4560930</v>
      </c>
      <c r="N121" s="113">
        <f t="shared" si="29"/>
        <v>5539070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 t="shared" si="28"/>
        <v>20200000</v>
      </c>
      <c r="M122" s="1">
        <f>N60</f>
        <v>2483235.2999999998</v>
      </c>
      <c r="N122" s="113">
        <f t="shared" si="29"/>
        <v>17716764.699999999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 t="shared" si="28"/>
        <v>5050000</v>
      </c>
      <c r="M123" s="217">
        <f>N51+N53+N62+N61</f>
        <v>2522386.2000000002</v>
      </c>
      <c r="N123" s="184">
        <f t="shared" si="29"/>
        <v>2527613.7999999998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5050000</v>
      </c>
      <c r="M126" s="1">
        <f>K126*L126</f>
        <v>40400000</v>
      </c>
      <c r="N126" s="113">
        <f>SUM(N115:N124)-M126</f>
        <v>22102743.399999999</v>
      </c>
      <c r="P126" s="114"/>
      <c r="Q126" s="169">
        <v>177438</v>
      </c>
      <c r="R126" s="212" t="s">
        <v>4685</v>
      </c>
      <c r="S126" s="212">
        <f t="shared" ref="S126:S129" si="33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33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33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3884</v>
      </c>
      <c r="H133" s="215" t="s">
        <v>4391</v>
      </c>
      <c r="I133" s="215">
        <v>3761</v>
      </c>
      <c r="J133" s="1">
        <f>I133*G133</f>
        <v>14607724</v>
      </c>
      <c r="K133" s="5" t="s">
        <v>4536</v>
      </c>
      <c r="L133" s="169">
        <v>1100000</v>
      </c>
      <c r="M133" s="169">
        <v>4748000</v>
      </c>
      <c r="N133" s="168">
        <f t="shared" si="35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1">
        <v>5249.5</v>
      </c>
      <c r="G134" s="1">
        <f>P54</f>
        <v>6197.8</v>
      </c>
      <c r="H134" s="215" t="s">
        <v>4395</v>
      </c>
      <c r="I134" s="215">
        <v>7163</v>
      </c>
      <c r="J134" s="1">
        <f>I134*G134</f>
        <v>44394841.399999999</v>
      </c>
      <c r="K134" s="5" t="s">
        <v>4537</v>
      </c>
      <c r="L134" s="169">
        <v>1100000</v>
      </c>
      <c r="M134" s="169">
        <v>5137000</v>
      </c>
      <c r="N134" s="168">
        <f t="shared" si="35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4686</v>
      </c>
    </row>
    <row r="135" spans="6:44">
      <c r="F135" s="1">
        <v>519.79999999999995</v>
      </c>
      <c r="G135" s="1">
        <f>P56</f>
        <v>652.20000000000005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4697</v>
      </c>
    </row>
    <row r="136" spans="6:44">
      <c r="F136" s="1">
        <v>4051</v>
      </c>
      <c r="G136" s="1">
        <f>P57</f>
        <v>4471.3999999999996</v>
      </c>
      <c r="H136" s="215" t="s">
        <v>4538</v>
      </c>
      <c r="I136" s="215">
        <v>130</v>
      </c>
      <c r="J136" s="1">
        <f>I136*G136</f>
        <v>581282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59583847.399999999</v>
      </c>
      <c r="K137" s="5" t="s">
        <v>4538</v>
      </c>
      <c r="L137" s="169">
        <v>1100000</v>
      </c>
      <c r="M137" s="169">
        <v>5623000</v>
      </c>
      <c r="N137" s="168">
        <f t="shared" si="35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35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F143" s="1">
        <v>3775.1</v>
      </c>
      <c r="G143" s="1">
        <f>P50</f>
        <v>3884</v>
      </c>
      <c r="H143" s="215" t="s">
        <v>4391</v>
      </c>
      <c r="I143" s="215">
        <v>1000</v>
      </c>
      <c r="J143" s="1">
        <f>I143*G143</f>
        <v>3884000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1">
        <v>6250.1</v>
      </c>
      <c r="G144" s="1">
        <f>P54</f>
        <v>6197.8</v>
      </c>
      <c r="H144" s="215" t="s">
        <v>4969</v>
      </c>
      <c r="I144" s="215">
        <v>1000</v>
      </c>
      <c r="J144" s="1">
        <f t="shared" ref="J144:J146" si="36">I144*G144</f>
        <v>6197800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1">
        <v>183</v>
      </c>
      <c r="G145" s="1">
        <f>P63</f>
        <v>186.1</v>
      </c>
      <c r="H145" s="215" t="s">
        <v>4243</v>
      </c>
      <c r="I145" s="215">
        <v>108344</v>
      </c>
      <c r="J145" s="1">
        <f t="shared" si="36"/>
        <v>20162818.399999999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7">AJ145*AL145</f>
        <v>4500000</v>
      </c>
      <c r="AN145" s="20"/>
    </row>
    <row r="146" spans="6:44">
      <c r="F146" s="1">
        <v>4485.1000000000004</v>
      </c>
      <c r="G146" s="1">
        <f>P57</f>
        <v>4471.3999999999996</v>
      </c>
      <c r="H146" s="215" t="s">
        <v>4538</v>
      </c>
      <c r="I146" s="215">
        <v>3</v>
      </c>
      <c r="J146" s="1">
        <f t="shared" si="36"/>
        <v>13414.199999999999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AL152+AK146</f>
        <v>1</v>
      </c>
      <c r="AM146" s="35">
        <f t="shared" si="37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30258032.599999998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AL153+AK147</f>
        <v>9</v>
      </c>
      <c r="AM147" s="117">
        <f t="shared" si="37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1</v>
      </c>
      <c r="O149">
        <f>M149*N149</f>
        <v>236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M150">
        <v>126</v>
      </c>
      <c r="N150">
        <v>0</v>
      </c>
      <c r="O150">
        <f>M150*N150</f>
        <v>0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1</v>
      </c>
      <c r="O151" s="96">
        <f>M151*N151</f>
        <v>590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 t="shared" ref="V152:V163" si="40">U152*(1+$N$96+$Q$15*S152/36500)</f>
        <v>277.3735890410959</v>
      </c>
      <c r="W152" s="32">
        <f t="shared" si="25"/>
        <v>282.92106082191782</v>
      </c>
      <c r="X152" s="32">
        <f t="shared" si="26"/>
        <v>288.46853260273974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J153" t="s">
        <v>25</v>
      </c>
      <c r="O153">
        <f>O149+O150+O151</f>
        <v>826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 t="shared" si="40"/>
        <v>116.61522410958905</v>
      </c>
      <c r="W153" s="32">
        <f t="shared" si="25"/>
        <v>118.94752859178084</v>
      </c>
      <c r="X153" s="32">
        <f t="shared" si="26"/>
        <v>121.27983307397261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 t="shared" si="40"/>
        <v>3490.5523463013706</v>
      </c>
      <c r="W154" s="32">
        <f t="shared" si="25"/>
        <v>3560.3633932273979</v>
      </c>
      <c r="X154" s="32">
        <f t="shared" si="26"/>
        <v>3630.1744401534256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 t="shared" si="40"/>
        <v>410.31013698630136</v>
      </c>
      <c r="W155" s="32">
        <f t="shared" si="25"/>
        <v>418.51633972602741</v>
      </c>
      <c r="X155" s="32">
        <f t="shared" si="26"/>
        <v>426.72254246575341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 t="shared" si="40"/>
        <v>3699.8696679452055</v>
      </c>
      <c r="W156" s="32">
        <f t="shared" si="25"/>
        <v>3773.8670613041095</v>
      </c>
      <c r="X156" s="32">
        <f t="shared" si="26"/>
        <v>3847.8644546630139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 t="shared" si="40"/>
        <v>4513.5995616438358</v>
      </c>
      <c r="W157" s="32">
        <f t="shared" si="25"/>
        <v>4603.8715528767125</v>
      </c>
      <c r="X157" s="32">
        <f t="shared" si="26"/>
        <v>4694.1435441095891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 t="shared" si="40"/>
        <v>4519.7606400000004</v>
      </c>
      <c r="W158" s="32">
        <f t="shared" si="25"/>
        <v>4610.1558528000005</v>
      </c>
      <c r="X158" s="32">
        <f t="shared" si="26"/>
        <v>4700.5510656000006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 t="shared" si="40"/>
        <v>3790.2347638356168</v>
      </c>
      <c r="W159" s="32">
        <f t="shared" si="25"/>
        <v>3866.039459112329</v>
      </c>
      <c r="X159" s="32">
        <f t="shared" si="26"/>
        <v>3941.8441543890417</v>
      </c>
      <c r="Y159" s="96"/>
      <c r="Z159" s="96"/>
      <c r="AI159" t="s">
        <v>4064</v>
      </c>
      <c r="AJ159" s="114">
        <f>SUM(N48:N65)</f>
        <v>700419553.69999993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 t="shared" si="40"/>
        <v>6173.9469632876726</v>
      </c>
      <c r="W160" s="32">
        <f t="shared" si="25"/>
        <v>6297.4259025534266</v>
      </c>
      <c r="X160" s="32">
        <f t="shared" si="26"/>
        <v>6420.9048418191796</v>
      </c>
      <c r="Y160" t="s">
        <v>25</v>
      </c>
      <c r="AI160" t="s">
        <v>4136</v>
      </c>
      <c r="AJ160" s="114">
        <f>AJ159-AJ153</f>
        <v>126375440.69999993</v>
      </c>
      <c r="AM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 t="shared" si="40"/>
        <v>4616.2636405479461</v>
      </c>
      <c r="W161" s="32">
        <f t="shared" si="25"/>
        <v>4708.5889133589053</v>
      </c>
      <c r="X161" s="32">
        <f t="shared" si="26"/>
        <v>4800.9141861698645</v>
      </c>
      <c r="AI161" t="s">
        <v>943</v>
      </c>
      <c r="AJ161" s="114">
        <f>AN153</f>
        <v>34790922.749162547</v>
      </c>
      <c r="AN161" t="s">
        <v>25</v>
      </c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 t="shared" si="40"/>
        <v>182.48417753424661</v>
      </c>
      <c r="W162" s="32">
        <f t="shared" si="25"/>
        <v>186.13386108493154</v>
      </c>
      <c r="X162" s="32">
        <f t="shared" si="26"/>
        <v>189.78354463561649</v>
      </c>
      <c r="AI162" t="s">
        <v>4065</v>
      </c>
      <c r="AJ162" s="114">
        <f>AJ159-AJ158</f>
        <v>91584517.950837374</v>
      </c>
      <c r="AN162" t="s">
        <v>25</v>
      </c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 t="shared" si="40"/>
        <v>4471.9105884931514</v>
      </c>
      <c r="W163" s="32">
        <f t="shared" si="25"/>
        <v>4561.3488002630147</v>
      </c>
      <c r="X163" s="32">
        <f t="shared" si="26"/>
        <v>4650.787012032878</v>
      </c>
      <c r="AM163" t="s">
        <v>25</v>
      </c>
    </row>
    <row r="164" spans="6:40">
      <c r="Q164" s="169"/>
      <c r="R164" s="215"/>
      <c r="S164" s="215"/>
      <c r="T164" s="215"/>
      <c r="U164" s="215"/>
      <c r="V164" s="99"/>
      <c r="W164" s="32"/>
      <c r="X164" s="32"/>
      <c r="AJ164" t="s">
        <v>25</v>
      </c>
    </row>
    <row r="165" spans="6:40">
      <c r="Q165" s="169"/>
      <c r="R165" s="168"/>
      <c r="S165" s="168"/>
      <c r="T165" s="168"/>
      <c r="U165" s="168"/>
      <c r="V165" s="99">
        <f>U165*(1+$N$96+$Q$15*S165/36500)</f>
        <v>0</v>
      </c>
      <c r="W165" s="32">
        <f t="shared" si="25"/>
        <v>0</v>
      </c>
      <c r="X165" s="32">
        <f t="shared" si="26"/>
        <v>0</v>
      </c>
    </row>
    <row r="166" spans="6:40">
      <c r="O166" s="96">
        <v>68796</v>
      </c>
      <c r="P166" s="114"/>
      <c r="Q166" s="113">
        <f>SUM(N50:N65)-SUM(Q88:Q165)</f>
        <v>59213530.699999928</v>
      </c>
      <c r="R166" s="112"/>
      <c r="S166" s="112"/>
      <c r="T166" s="112"/>
      <c r="U166" s="168"/>
      <c r="V166" s="99" t="s">
        <v>25</v>
      </c>
      <c r="W166" s="32"/>
      <c r="X166" s="32"/>
    </row>
    <row r="167" spans="6:40">
      <c r="O167" s="96">
        <v>154791</v>
      </c>
      <c r="P167">
        <f>R177-11923</f>
        <v>1644958</v>
      </c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</row>
    <row r="169" spans="6:40">
      <c r="F169" t="s">
        <v>4894</v>
      </c>
      <c r="G169">
        <v>1200</v>
      </c>
      <c r="H169" t="s">
        <v>4895</v>
      </c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G170">
        <v>1350</v>
      </c>
      <c r="H170" t="s">
        <v>4896</v>
      </c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G171">
        <v>1050</v>
      </c>
      <c r="H171" t="s">
        <v>4897</v>
      </c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P172" s="114"/>
      <c r="V172" s="96"/>
      <c r="W172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Q176" s="168" t="s">
        <v>751</v>
      </c>
      <c r="R176" s="56">
        <v>1722368</v>
      </c>
      <c r="S176" s="113">
        <f>R176*$T$255</f>
        <v>515249394.62030506</v>
      </c>
      <c r="T176" s="168"/>
      <c r="U176" s="168">
        <f>$Q$174*$T$174*S176/$R$200</f>
        <v>366.06810387481704</v>
      </c>
      <c r="V176" s="95">
        <f>S176+U176</f>
        <v>515249760.68840891</v>
      </c>
      <c r="W176" s="99">
        <f>R176*100/U252</f>
        <v>48.809080516642268</v>
      </c>
      <c r="X176" s="219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P177" s="114"/>
      <c r="Q177" s="168" t="s">
        <v>4452</v>
      </c>
      <c r="R177" s="56">
        <v>1656881</v>
      </c>
      <c r="S177" s="113">
        <f>R177*$T$255</f>
        <v>495658844.22369999</v>
      </c>
      <c r="T177" s="168"/>
      <c r="U177" s="215">
        <f>$Q$174*$T$174*S177/$R$200</f>
        <v>352.14964863270257</v>
      </c>
      <c r="V177" s="95">
        <f t="shared" ref="V177:V178" si="43">S177+U177</f>
        <v>495659196.37334859</v>
      </c>
      <c r="W177" s="99">
        <f>R177*100/U252</f>
        <v>46.953286484360341</v>
      </c>
      <c r="X177" s="115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168" t="s">
        <v>4451</v>
      </c>
      <c r="R178" s="56">
        <v>47604</v>
      </c>
      <c r="S178" s="113">
        <f>R178*$T$255</f>
        <v>14240819.721165862</v>
      </c>
      <c r="T178" s="168"/>
      <c r="U178" s="215">
        <f>$Q$174*$T$174*S178/$R$200</f>
        <v>10.11764385825607</v>
      </c>
      <c r="V178" s="95">
        <f t="shared" si="43"/>
        <v>14240829.838809719</v>
      </c>
      <c r="W178" s="99">
        <f>R178*100/U252</f>
        <v>1.3490191811008092</v>
      </c>
      <c r="X178" s="115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P179" s="114"/>
      <c r="Q179" s="168" t="s">
        <v>1087</v>
      </c>
      <c r="R179" s="56">
        <v>101933</v>
      </c>
      <c r="S179" s="113">
        <f>R179*$T$255</f>
        <v>30493434.934829</v>
      </c>
      <c r="T179" s="168"/>
      <c r="U179" s="215">
        <f>$Q$174*$T$174*S179/$R$200</f>
        <v>21.664603634224349</v>
      </c>
      <c r="V179" s="95">
        <f>S179+U179</f>
        <v>30493456.599432636</v>
      </c>
      <c r="W179" s="99">
        <f>R179*100/U252</f>
        <v>2.8886138178965797</v>
      </c>
      <c r="X179" s="115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168"/>
      <c r="R180" s="56"/>
      <c r="S180" s="168"/>
      <c r="T180" s="168"/>
      <c r="U180" s="168"/>
      <c r="V180" s="168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168"/>
      <c r="R181" s="168"/>
      <c r="S181" s="168"/>
      <c r="T181" s="168"/>
      <c r="U181" s="168"/>
      <c r="V181" s="168"/>
      <c r="W181" s="99"/>
      <c r="X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6"/>
      <c r="R186" s="96"/>
      <c r="S186" s="96"/>
      <c r="T186" s="96"/>
      <c r="V186" s="96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P187" s="114"/>
      <c r="Q187" s="96"/>
      <c r="R187" s="96"/>
      <c r="S187" s="96"/>
      <c r="T187" s="96" t="s">
        <v>25</v>
      </c>
      <c r="V187" s="96"/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6"/>
      <c r="R188" s="96"/>
      <c r="S188" s="96"/>
      <c r="T188" s="96"/>
      <c r="V188" s="96"/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Q190" s="36" t="s">
        <v>4572</v>
      </c>
      <c r="R190" s="95">
        <f>SUM(N50:N65)</f>
        <v>700416875.69999993</v>
      </c>
      <c r="T190" s="113" t="s">
        <v>4462</v>
      </c>
      <c r="U190" s="56">
        <v>1000000</v>
      </c>
      <c r="V190" s="113">
        <v>239.024</v>
      </c>
      <c r="W190" s="113">
        <f t="shared" ref="W190:W250" si="45">U190*V190</f>
        <v>239024000</v>
      </c>
      <c r="X190" s="99"/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4453</v>
      </c>
      <c r="R191" s="95">
        <f>SUM(N21:N28)</f>
        <v>319458149.39999998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4454</v>
      </c>
      <c r="R192" s="95">
        <f>SUM(N31:N37)</f>
        <v>35562754.399999999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4455</v>
      </c>
      <c r="R193" s="95">
        <f>N48</f>
        <v>2678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4456</v>
      </c>
      <c r="R194" s="95">
        <f>N20</f>
        <v>3788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4457</v>
      </c>
      <c r="R195" s="95">
        <f>N30</f>
        <v>6973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9" t="s">
        <v>4898</v>
      </c>
      <c r="R197" s="95">
        <v>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9" t="s">
        <v>4939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29</v>
      </c>
      <c r="AI198" s="149" t="s">
        <v>4638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20">
        <v>30</v>
      </c>
      <c r="AI199" s="20" t="s">
        <v>4638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Q200" s="99" t="s">
        <v>4461</v>
      </c>
      <c r="R200" s="95">
        <f>SUM(R190:R199)</f>
        <v>1055642493.4999999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49">
        <v>31</v>
      </c>
      <c r="AI200" s="149" t="s">
        <v>4741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121">
        <v>32</v>
      </c>
      <c r="AI201" s="121" t="s">
        <v>4741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4754</v>
      </c>
    </row>
    <row r="202" spans="16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21">
        <v>33</v>
      </c>
      <c r="AI202" s="121" t="s">
        <v>4752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4759</v>
      </c>
      <c r="AR202" t="s">
        <v>25</v>
      </c>
    </row>
    <row r="203" spans="16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4759</v>
      </c>
    </row>
    <row r="204" spans="16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21">
        <v>35</v>
      </c>
      <c r="AI204" s="121" t="s">
        <v>4765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4774</v>
      </c>
    </row>
    <row r="205" spans="16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121">
        <v>36</v>
      </c>
      <c r="AI205" s="121" t="s">
        <v>4791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4794</v>
      </c>
      <c r="AR205" t="s">
        <v>25</v>
      </c>
    </row>
    <row r="206" spans="16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21">
        <v>37</v>
      </c>
      <c r="AI206" s="121" t="s">
        <v>4793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4802</v>
      </c>
    </row>
    <row r="207" spans="16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38</v>
      </c>
      <c r="AI207" s="99" t="s">
        <v>4890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149">
        <v>39</v>
      </c>
      <c r="AI208" s="149" t="s">
        <v>4890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20">
        <v>40</v>
      </c>
      <c r="AI209" s="20" t="s">
        <v>4906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20">
        <v>41</v>
      </c>
      <c r="AI210" s="20" t="s">
        <v>4915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4916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149">
        <v>42</v>
      </c>
      <c r="AI211" s="149" t="s">
        <v>4915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4917</v>
      </c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20">
        <v>43</v>
      </c>
      <c r="AI212" s="20" t="s">
        <v>4915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20">
        <v>44</v>
      </c>
      <c r="AI213" s="20" t="s">
        <v>4926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 t="s">
        <v>4922</v>
      </c>
      <c r="Q214" s="99" t="s">
        <v>4915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49">
        <v>45</v>
      </c>
      <c r="AI214" s="149" t="s">
        <v>4926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 t="s">
        <v>4923</v>
      </c>
      <c r="Q215" s="99" t="s">
        <v>4915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20">
        <v>46</v>
      </c>
      <c r="AI215" s="20" t="s">
        <v>4941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P216" s="99" t="s">
        <v>4923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96">
        <v>47</v>
      </c>
      <c r="AI216" s="196" t="s">
        <v>4941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P217" s="196" t="s">
        <v>1087</v>
      </c>
      <c r="Q217" s="196" t="s">
        <v>4957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96">
        <v>48</v>
      </c>
      <c r="AI217" s="196" t="s">
        <v>4957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4959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I224" t="s">
        <v>4064</v>
      </c>
      <c r="AJ224" s="114">
        <f>SUM(N20:N37)</f>
        <v>355031664.80000001</v>
      </c>
    </row>
    <row r="225" spans="17:40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I225" t="s">
        <v>4136</v>
      </c>
      <c r="AJ225" s="114">
        <f>AJ224-AJ220</f>
        <v>48514566.800000012</v>
      </c>
    </row>
    <row r="226" spans="17:40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I227" t="s">
        <v>4065</v>
      </c>
      <c r="AJ227" s="114">
        <f>AJ225-AJ226</f>
        <v>40970826.857788496</v>
      </c>
      <c r="AN227" t="s">
        <v>25</v>
      </c>
    </row>
    <row r="228" spans="17:40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N228" t="s">
        <v>25</v>
      </c>
    </row>
    <row r="229" spans="17:40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</row>
    <row r="230" spans="17:40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</row>
    <row r="231" spans="17:40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N231" t="s">
        <v>25</v>
      </c>
    </row>
    <row r="232" spans="17:40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</row>
    <row r="233" spans="17:40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</row>
    <row r="234" spans="17:40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</row>
    <row r="235" spans="17:40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</row>
    <row r="236" spans="17:40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</row>
    <row r="237" spans="17:40">
      <c r="Q237" s="99" t="s">
        <v>4722</v>
      </c>
      <c r="R237" s="95">
        <v>2145814</v>
      </c>
      <c r="T237" s="215" t="s">
        <v>4906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</row>
    <row r="238" spans="17:40">
      <c r="Q238" s="99" t="s">
        <v>4737</v>
      </c>
      <c r="R238" s="95">
        <v>4369730</v>
      </c>
      <c r="T238" s="215" t="s">
        <v>4906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</row>
    <row r="239" spans="17:40">
      <c r="Q239" s="99" t="s">
        <v>4741</v>
      </c>
      <c r="R239" s="95">
        <v>8739459</v>
      </c>
      <c r="T239" s="215" t="s">
        <v>4915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4928</v>
      </c>
    </row>
    <row r="240" spans="17:40">
      <c r="Q240" s="99" t="s">
        <v>4752</v>
      </c>
      <c r="R240" s="95">
        <v>6667654</v>
      </c>
      <c r="T240" s="215" t="s">
        <v>4915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</row>
    <row r="241" spans="17:25">
      <c r="Q241" s="99" t="s">
        <v>4760</v>
      </c>
      <c r="R241" s="95">
        <v>8981245</v>
      </c>
      <c r="S241" t="s">
        <v>25</v>
      </c>
      <c r="T241" s="215" t="s">
        <v>4926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</row>
    <row r="242" spans="17:25">
      <c r="Q242" s="99" t="s">
        <v>4765</v>
      </c>
      <c r="R242" s="95">
        <v>9181756</v>
      </c>
      <c r="T242" s="215" t="s">
        <v>4926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</row>
    <row r="243" spans="17:25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25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</row>
    <row r="245" spans="17:25">
      <c r="Q245" s="99" t="s">
        <v>4803</v>
      </c>
      <c r="R245" s="95">
        <v>37328780</v>
      </c>
      <c r="S245" t="s">
        <v>25</v>
      </c>
      <c r="T245" s="215" t="s">
        <v>4941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</row>
    <row r="246" spans="17:25">
      <c r="Q246" s="99" t="s">
        <v>4915</v>
      </c>
      <c r="R246" s="95">
        <v>-2194100</v>
      </c>
      <c r="S246" t="s">
        <v>25</v>
      </c>
      <c r="T246" s="215" t="s">
        <v>4957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</row>
    <row r="247" spans="17:25">
      <c r="Q247" s="99" t="s">
        <v>4972</v>
      </c>
      <c r="R247" s="95">
        <v>20193916</v>
      </c>
      <c r="T247" s="215" t="s">
        <v>4970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</row>
    <row r="248" spans="17:25">
      <c r="Q248" s="99"/>
      <c r="R248" s="95"/>
      <c r="T248" s="215" t="s">
        <v>4972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</row>
    <row r="249" spans="17:25">
      <c r="Q249" s="99"/>
      <c r="R249" s="95">
        <f>SUM(R226:R248)</f>
        <v>426236275</v>
      </c>
      <c r="T249" s="215" t="s">
        <v>4972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</row>
    <row r="250" spans="17:25">
      <c r="Q250" s="99"/>
      <c r="R250" s="99" t="s">
        <v>6</v>
      </c>
      <c r="T250" s="215" t="s">
        <v>4972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25">
      <c r="T251" s="168"/>
      <c r="U251" s="168"/>
      <c r="V251" s="113"/>
      <c r="W251" s="113"/>
      <c r="X251" s="99"/>
    </row>
    <row r="252" spans="17:25">
      <c r="T252" s="168"/>
      <c r="U252" s="168">
        <f>SUM(U190:U251)</f>
        <v>3528786</v>
      </c>
      <c r="V252" s="99"/>
      <c r="W252" s="99"/>
      <c r="X252" s="99"/>
    </row>
    <row r="253" spans="17:25">
      <c r="Q253" s="99" t="s">
        <v>452</v>
      </c>
      <c r="R253" s="99"/>
      <c r="T253" s="99"/>
      <c r="U253" s="99" t="s">
        <v>6</v>
      </c>
      <c r="V253" s="99"/>
      <c r="W253" s="99"/>
      <c r="X253" s="99"/>
    </row>
    <row r="254" spans="17:25">
      <c r="Q254" s="99" t="s">
        <v>4444</v>
      </c>
      <c r="R254" s="95">
        <v>63115000</v>
      </c>
      <c r="T254" s="201" t="s">
        <v>4488</v>
      </c>
    </row>
    <row r="255" spans="17:25">
      <c r="Q255" s="99" t="s">
        <v>4498</v>
      </c>
      <c r="R255" s="95">
        <v>13300000</v>
      </c>
      <c r="T255" s="200">
        <f>R200/U252</f>
        <v>299.1517460962495</v>
      </c>
    </row>
    <row r="256" spans="17:25">
      <c r="Q256" s="99" t="s">
        <v>4506</v>
      </c>
      <c r="R256" s="95">
        <v>2269000</v>
      </c>
      <c r="W256" s="114"/>
    </row>
    <row r="257" spans="17:24">
      <c r="Q257" s="99" t="s">
        <v>4624</v>
      </c>
      <c r="R257" s="95">
        <v>25071612</v>
      </c>
      <c r="U257" s="96" t="s">
        <v>267</v>
      </c>
      <c r="V257" t="s">
        <v>4489</v>
      </c>
      <c r="X257" t="s">
        <v>25</v>
      </c>
    </row>
    <row r="258" spans="17:24">
      <c r="Q258" s="99" t="s">
        <v>4635</v>
      </c>
      <c r="R258" s="95">
        <v>42236984</v>
      </c>
      <c r="T258" s="114"/>
      <c r="U258" s="113">
        <v>3500000</v>
      </c>
      <c r="V258">
        <f>U258/T255</f>
        <v>11699.747855972417</v>
      </c>
      <c r="X258" t="s">
        <v>25</v>
      </c>
    </row>
    <row r="259" spans="17:24">
      <c r="Q259" s="99" t="s">
        <v>4638</v>
      </c>
      <c r="R259" s="95">
        <v>19663646</v>
      </c>
      <c r="X259" t="s">
        <v>25</v>
      </c>
    </row>
    <row r="260" spans="17:24">
      <c r="Q260" s="99" t="s">
        <v>4665</v>
      </c>
      <c r="R260" s="95">
        <v>4374525</v>
      </c>
      <c r="W260" s="225"/>
      <c r="X260" s="96"/>
    </row>
    <row r="261" spans="17:24">
      <c r="Q261" s="99" t="s">
        <v>4681</v>
      </c>
      <c r="R261" s="95">
        <v>6550580</v>
      </c>
    </row>
    <row r="262" spans="17:24">
      <c r="Q262" s="99" t="s">
        <v>4685</v>
      </c>
      <c r="R262" s="95">
        <v>7054895</v>
      </c>
    </row>
    <row r="263" spans="17:24" ht="60">
      <c r="Q263" s="99" t="s">
        <v>4722</v>
      </c>
      <c r="R263" s="95">
        <v>2145814</v>
      </c>
      <c r="T263" s="22" t="s">
        <v>4472</v>
      </c>
      <c r="V263" s="225"/>
    </row>
    <row r="264" spans="17:24" ht="45">
      <c r="Q264" s="99" t="s">
        <v>4737</v>
      </c>
      <c r="R264" s="95">
        <v>4369730</v>
      </c>
      <c r="T264" s="22" t="s">
        <v>4473</v>
      </c>
    </row>
    <row r="265" spans="17:24">
      <c r="Q265" s="99" t="s">
        <v>4741</v>
      </c>
      <c r="R265" s="95">
        <v>8739459</v>
      </c>
    </row>
    <row r="266" spans="17:24">
      <c r="Q266" s="99" t="s">
        <v>4752</v>
      </c>
      <c r="R266" s="95">
        <v>6667654</v>
      </c>
    </row>
    <row r="267" spans="17:24">
      <c r="Q267" s="99" t="s">
        <v>3684</v>
      </c>
      <c r="R267" s="95">
        <v>8981245</v>
      </c>
      <c r="T267" s="99" t="s">
        <v>4490</v>
      </c>
      <c r="U267" s="99" t="s">
        <v>4461</v>
      </c>
      <c r="V267" s="99" t="s">
        <v>953</v>
      </c>
    </row>
    <row r="268" spans="17:24">
      <c r="Q268" s="99" t="s">
        <v>4765</v>
      </c>
      <c r="R268" s="95">
        <v>9181756</v>
      </c>
      <c r="T268" s="95">
        <f>R219+R249+R284</f>
        <v>880579220</v>
      </c>
      <c r="U268" s="95">
        <f>R200</f>
        <v>1055642493.4999999</v>
      </c>
      <c r="V268" s="95">
        <f>U268-T268</f>
        <v>175063273.49999988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</row>
    <row r="271" spans="17:24">
      <c r="Q271" s="99" t="s">
        <v>4803</v>
      </c>
      <c r="R271" s="95">
        <v>37328780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  <c r="T273" t="s">
        <v>25</v>
      </c>
    </row>
    <row r="274" spans="17:20">
      <c r="Q274" s="99" t="s">
        <v>4906</v>
      </c>
      <c r="R274" s="95">
        <v>4000236</v>
      </c>
      <c r="T274" t="s">
        <v>25</v>
      </c>
    </row>
    <row r="275" spans="17:20">
      <c r="Q275" s="99" t="s">
        <v>4906</v>
      </c>
      <c r="R275" s="95">
        <v>2250000</v>
      </c>
    </row>
    <row r="276" spans="17:20">
      <c r="Q276" s="99" t="s">
        <v>4915</v>
      </c>
      <c r="R276" s="95">
        <v>-2512200</v>
      </c>
      <c r="T276" t="s">
        <v>25</v>
      </c>
    </row>
    <row r="277" spans="17:20">
      <c r="Q277" s="99" t="s">
        <v>4926</v>
      </c>
      <c r="R277" s="95">
        <v>300000</v>
      </c>
    </row>
    <row r="278" spans="17:20">
      <c r="Q278" s="99" t="s">
        <v>981</v>
      </c>
      <c r="R278" s="95">
        <v>1100000</v>
      </c>
    </row>
    <row r="279" spans="17:20">
      <c r="Q279" s="99" t="s">
        <v>4941</v>
      </c>
      <c r="R279" s="95">
        <v>890000</v>
      </c>
    </row>
    <row r="280" spans="17:20">
      <c r="Q280" s="99" t="s">
        <v>4970</v>
      </c>
      <c r="R280" s="95">
        <v>1000000</v>
      </c>
      <c r="T280" t="s">
        <v>25</v>
      </c>
    </row>
    <row r="281" spans="17:20">
      <c r="Q281" s="99" t="s">
        <v>4972</v>
      </c>
      <c r="R281" s="95">
        <v>45436311</v>
      </c>
      <c r="T281" t="s">
        <v>25</v>
      </c>
    </row>
    <row r="282" spans="17:20">
      <c r="Q282" s="99" t="s">
        <v>4972</v>
      </c>
      <c r="R282" s="95">
        <v>-3500000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SUM(R254:R283)</f>
        <v>413142945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20:20">
      <c r="T28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6" zoomScale="90" zoomScaleNormal="90" workbookViewId="0">
      <selection activeCell="M95" sqref="M9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9" si="16">L90-L89</f>
        <v>4840350</v>
      </c>
      <c r="K90" s="215" t="s">
        <v>4970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9" si="17">M90-M89</f>
        <v>-974915</v>
      </c>
      <c r="P90" s="113">
        <f t="shared" ref="P90:P99" si="18">N90-N89</f>
        <v>3865435</v>
      </c>
    </row>
    <row r="91" spans="6:16">
      <c r="I91" s="215"/>
      <c r="J91" s="113">
        <f t="shared" si="16"/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7"/>
        <v>-3210175</v>
      </c>
      <c r="P91" s="113">
        <f t="shared" si="18"/>
        <v>-15338040</v>
      </c>
    </row>
    <row r="92" spans="6:16">
      <c r="I92" s="215"/>
      <c r="J92" s="113">
        <f t="shared" si="16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6"/>
        <v>2886862</v>
      </c>
      <c r="K93" s="215" t="s">
        <v>4991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6"/>
        <v>10450869</v>
      </c>
      <c r="K94" s="215" t="s">
        <v>4992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215"/>
      <c r="J95" s="113">
        <f t="shared" si="16"/>
        <v>-698450869</v>
      </c>
      <c r="K95" s="215"/>
      <c r="L95" s="84"/>
      <c r="M95" s="84"/>
      <c r="N95" s="113">
        <f t="shared" si="19"/>
        <v>0</v>
      </c>
      <c r="O95" s="113">
        <f t="shared" si="20"/>
        <v>-316326929</v>
      </c>
      <c r="P95" s="113">
        <f t="shared" si="21"/>
        <v>-1014777798</v>
      </c>
    </row>
    <row r="96" spans="6:16">
      <c r="I96" s="215"/>
      <c r="J96" s="113">
        <f t="shared" si="16"/>
        <v>0</v>
      </c>
      <c r="K96" s="215"/>
      <c r="L96" s="84"/>
      <c r="M96" s="84"/>
      <c r="N96" s="113">
        <f t="shared" si="19"/>
        <v>0</v>
      </c>
      <c r="O96" s="113">
        <f t="shared" si="20"/>
        <v>0</v>
      </c>
      <c r="P96" s="113">
        <f t="shared" si="21"/>
        <v>0</v>
      </c>
    </row>
    <row r="97" spans="9:17">
      <c r="I97" s="215"/>
      <c r="J97" s="113">
        <f t="shared" si="16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6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6"/>
        <v>0</v>
      </c>
      <c r="K99" s="215"/>
      <c r="L99" s="84">
        <v>0</v>
      </c>
      <c r="M99" s="84"/>
      <c r="N99" s="215"/>
      <c r="O99" s="113">
        <f t="shared" si="17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B54" sqref="B54:B5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764</v>
      </c>
      <c r="F2" s="99">
        <f t="shared" ref="F2:F43" si="0">IF(B2&gt;0,1,0)</f>
        <v>1</v>
      </c>
      <c r="G2" s="99">
        <f>B2*(E2-F2)</f>
        <v>38150000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758</v>
      </c>
      <c r="F3" s="99">
        <f t="shared" si="0"/>
        <v>1</v>
      </c>
      <c r="G3" s="99">
        <f t="shared" ref="G3:G62" si="2">B3*(E3-F3)</f>
        <v>11355000000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756</v>
      </c>
      <c r="F4" s="99">
        <f t="shared" si="0"/>
        <v>0</v>
      </c>
      <c r="G4" s="99">
        <f t="shared" si="2"/>
        <v>-2268000000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755</v>
      </c>
      <c r="F5" s="99">
        <f t="shared" si="0"/>
        <v>0</v>
      </c>
      <c r="G5" s="99">
        <f t="shared" si="2"/>
        <v>-2416679500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753</v>
      </c>
      <c r="F6" s="99">
        <f t="shared" si="0"/>
        <v>0</v>
      </c>
      <c r="G6" s="99">
        <f>B6*(E6-F6)</f>
        <v>-2259677700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751</v>
      </c>
      <c r="F7" s="99">
        <f t="shared" si="0"/>
        <v>0</v>
      </c>
      <c r="G7" s="99">
        <f t="shared" si="2"/>
        <v>-4360230900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729</v>
      </c>
      <c r="F8" s="99">
        <f t="shared" si="0"/>
        <v>1</v>
      </c>
      <c r="G8" s="99">
        <f t="shared" si="2"/>
        <v>39615576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457</v>
      </c>
      <c r="F9" s="99">
        <f t="shared" si="0"/>
        <v>0</v>
      </c>
      <c r="G9" s="99">
        <f>B9*(E9-F9)</f>
        <v>-36560000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392</v>
      </c>
      <c r="F10" s="99">
        <f t="shared" si="0"/>
        <v>1</v>
      </c>
      <c r="G10" s="99">
        <f t="shared" si="2"/>
        <v>332350000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378</v>
      </c>
      <c r="F11" s="99">
        <f t="shared" si="0"/>
        <v>0</v>
      </c>
      <c r="G11" s="99">
        <f t="shared" si="2"/>
        <v>-264600000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372</v>
      </c>
      <c r="F12" s="99">
        <f t="shared" si="0"/>
        <v>1</v>
      </c>
      <c r="G12" s="99">
        <f t="shared" si="2"/>
        <v>371000000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364</v>
      </c>
      <c r="F13" s="99">
        <f t="shared" si="0"/>
        <v>1</v>
      </c>
      <c r="G13" s="99">
        <f t="shared" si="2"/>
        <v>1763091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363</v>
      </c>
      <c r="F14" s="99">
        <f t="shared" si="0"/>
        <v>0</v>
      </c>
      <c r="G14" s="99">
        <f t="shared" si="2"/>
        <v>-69333000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348</v>
      </c>
      <c r="F15" s="99">
        <f t="shared" si="0"/>
        <v>0</v>
      </c>
      <c r="G15" s="99">
        <f t="shared" si="2"/>
        <v>-69600000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332</v>
      </c>
      <c r="F16" s="99">
        <f t="shared" si="0"/>
        <v>0</v>
      </c>
      <c r="G16" s="99">
        <f t="shared" si="2"/>
        <v>-230526192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325</v>
      </c>
      <c r="F17" s="99">
        <f t="shared" si="0"/>
        <v>1</v>
      </c>
      <c r="G17" s="99">
        <f t="shared" si="2"/>
        <v>16200000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302</v>
      </c>
      <c r="F18" s="99">
        <f t="shared" si="0"/>
        <v>1</v>
      </c>
      <c r="G18" s="99">
        <f t="shared" si="2"/>
        <v>315147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294</v>
      </c>
      <c r="F19" s="99">
        <f t="shared" si="0"/>
        <v>1</v>
      </c>
      <c r="G19" s="99">
        <f t="shared" si="2"/>
        <v>230151500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293</v>
      </c>
      <c r="F20" s="99">
        <f t="shared" si="0"/>
        <v>0</v>
      </c>
      <c r="G20" s="99">
        <f t="shared" si="2"/>
        <v>-16847500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293</v>
      </c>
      <c r="F21" s="99">
        <f t="shared" si="0"/>
        <v>1</v>
      </c>
      <c r="G21" s="99">
        <f t="shared" si="2"/>
        <v>1780908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283</v>
      </c>
      <c r="F22" s="99">
        <f t="shared" si="0"/>
        <v>0</v>
      </c>
      <c r="G22" s="99">
        <f t="shared" si="2"/>
        <v>-24055000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279</v>
      </c>
      <c r="F23" s="99">
        <f t="shared" si="0"/>
        <v>0</v>
      </c>
      <c r="G23" s="99">
        <f t="shared" si="2"/>
        <v>-50220000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279</v>
      </c>
      <c r="F24" s="99">
        <f t="shared" si="0"/>
        <v>0</v>
      </c>
      <c r="G24" s="99">
        <f t="shared" si="2"/>
        <v>-19251000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273</v>
      </c>
      <c r="F25" s="99">
        <f t="shared" si="0"/>
        <v>0</v>
      </c>
      <c r="G25" s="99">
        <f t="shared" si="2"/>
        <v>-2347800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273</v>
      </c>
      <c r="F26" s="99">
        <f t="shared" si="0"/>
        <v>0</v>
      </c>
      <c r="G26" s="99">
        <f t="shared" si="2"/>
        <v>-10920000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273</v>
      </c>
      <c r="F27" s="99">
        <f t="shared" si="0"/>
        <v>0</v>
      </c>
      <c r="G27" s="99">
        <f t="shared" si="2"/>
        <v>-25252500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273</v>
      </c>
      <c r="F28" s="99">
        <f t="shared" si="0"/>
        <v>0</v>
      </c>
      <c r="G28" s="99">
        <f t="shared" si="2"/>
        <v>-12831000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272</v>
      </c>
      <c r="F29" s="99">
        <f t="shared" si="0"/>
        <v>0</v>
      </c>
      <c r="G29" s="99">
        <f t="shared" si="2"/>
        <v>-21080000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272</v>
      </c>
      <c r="F30" s="99">
        <f t="shared" si="0"/>
        <v>0</v>
      </c>
      <c r="G30" s="99">
        <f t="shared" si="2"/>
        <v>-15504000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272</v>
      </c>
      <c r="F31" s="99">
        <f t="shared" si="0"/>
        <v>0</v>
      </c>
      <c r="G31" s="99">
        <f t="shared" si="2"/>
        <v>-12240000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272</v>
      </c>
      <c r="F32" s="99">
        <f t="shared" si="0"/>
        <v>0</v>
      </c>
      <c r="G32" s="99">
        <f t="shared" si="2"/>
        <v>-8160000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269</v>
      </c>
      <c r="F33" s="99">
        <f t="shared" si="0"/>
        <v>1</v>
      </c>
      <c r="G33" s="99">
        <f t="shared" si="2"/>
        <v>268000000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268</v>
      </c>
      <c r="F34" s="99">
        <f t="shared" si="0"/>
        <v>0</v>
      </c>
      <c r="G34" s="99">
        <f t="shared" si="2"/>
        <v>-21359600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261</v>
      </c>
      <c r="F35" s="99">
        <f t="shared" si="0"/>
        <v>0</v>
      </c>
      <c r="G35" s="99">
        <f t="shared" si="2"/>
        <v>-309807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256</v>
      </c>
      <c r="F36" s="99">
        <f t="shared" si="0"/>
        <v>0</v>
      </c>
      <c r="G36" s="99">
        <f t="shared" si="2"/>
        <v>-14147072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255</v>
      </c>
      <c r="F37" s="99">
        <f t="shared" si="0"/>
        <v>0</v>
      </c>
      <c r="G37" s="99">
        <f t="shared" si="2"/>
        <v>-4003500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248</v>
      </c>
      <c r="F38" s="99">
        <f t="shared" si="0"/>
        <v>0</v>
      </c>
      <c r="G38" s="99">
        <f t="shared" si="2"/>
        <v>-43648000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247</v>
      </c>
      <c r="F39" s="99">
        <f t="shared" si="0"/>
        <v>0</v>
      </c>
      <c r="G39" s="99">
        <f t="shared" si="2"/>
        <v>-16944200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240</v>
      </c>
      <c r="F40" s="99">
        <f t="shared" si="0"/>
        <v>0</v>
      </c>
      <c r="G40" s="99">
        <f t="shared" si="2"/>
        <v>-849600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236</v>
      </c>
      <c r="F41" s="99">
        <f t="shared" si="0"/>
        <v>0</v>
      </c>
      <c r="G41" s="99">
        <f t="shared" si="2"/>
        <v>-74363836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234</v>
      </c>
      <c r="F42" s="99">
        <f t="shared" si="0"/>
        <v>0</v>
      </c>
      <c r="G42" s="99">
        <f t="shared" si="2"/>
        <v>-97344000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101</v>
      </c>
      <c r="F43" s="99">
        <f t="shared" si="0"/>
        <v>1</v>
      </c>
      <c r="G43" s="99">
        <f t="shared" si="2"/>
        <v>10000000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43</v>
      </c>
      <c r="F44" s="99">
        <f t="shared" ref="F44:F50" si="7">IF(B44&gt;0,1,0)</f>
        <v>0</v>
      </c>
      <c r="G44" s="99">
        <f t="shared" ref="G44:G50" si="8">B44*(E44-F44)</f>
        <v>-1333000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24</v>
      </c>
      <c r="F45" s="99">
        <f t="shared" si="7"/>
        <v>1</v>
      </c>
      <c r="G45" s="99">
        <f t="shared" si="8"/>
        <v>47396675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18</v>
      </c>
      <c r="F46" s="99">
        <f t="shared" si="7"/>
        <v>0</v>
      </c>
      <c r="G46" s="99">
        <f t="shared" si="8"/>
        <v>-19317042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14</v>
      </c>
      <c r="F47" s="99">
        <f t="shared" si="7"/>
        <v>0</v>
      </c>
      <c r="G47" s="99">
        <f t="shared" si="8"/>
        <v>-2503480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14</v>
      </c>
      <c r="F48" s="99">
        <f t="shared" si="7"/>
        <v>0</v>
      </c>
      <c r="G48" s="99">
        <f t="shared" si="8"/>
        <v>-350000</v>
      </c>
      <c r="L48" t="s">
        <v>25</v>
      </c>
    </row>
    <row r="49" spans="1:13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10</v>
      </c>
      <c r="F49" s="99">
        <f t="shared" si="7"/>
        <v>0</v>
      </c>
      <c r="G49" s="99">
        <f t="shared" si="8"/>
        <v>-495000</v>
      </c>
    </row>
    <row r="50" spans="1:13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8</v>
      </c>
      <c r="F50" s="99">
        <f t="shared" si="7"/>
        <v>0</v>
      </c>
      <c r="G50" s="99">
        <f t="shared" si="8"/>
        <v>-36000</v>
      </c>
    </row>
    <row r="51" spans="1:13">
      <c r="A51" s="99" t="s">
        <v>4965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7</v>
      </c>
      <c r="F51" s="99">
        <f t="shared" ref="F51:F61" si="10">IF(B51&gt;0,1,0)</f>
        <v>0</v>
      </c>
      <c r="G51" s="99">
        <f t="shared" ref="G51:G61" si="11">B51*(E51-F51)</f>
        <v>-2296000</v>
      </c>
    </row>
    <row r="52" spans="1:13">
      <c r="A52" s="99" t="s">
        <v>4972</v>
      </c>
      <c r="B52" s="113">
        <v>-195330</v>
      </c>
      <c r="C52" s="99" t="s">
        <v>4979</v>
      </c>
      <c r="D52" s="99">
        <v>1</v>
      </c>
      <c r="E52" s="99">
        <f t="shared" si="9"/>
        <v>3</v>
      </c>
      <c r="F52" s="99">
        <f t="shared" si="10"/>
        <v>0</v>
      </c>
      <c r="G52" s="99">
        <f t="shared" si="11"/>
        <v>-585990</v>
      </c>
    </row>
    <row r="53" spans="1:13">
      <c r="A53" s="99" t="s">
        <v>4986</v>
      </c>
      <c r="B53" s="113">
        <v>-140730</v>
      </c>
      <c r="C53" s="99" t="s">
        <v>4993</v>
      </c>
      <c r="D53" s="99">
        <v>1</v>
      </c>
      <c r="E53" s="99">
        <f t="shared" si="9"/>
        <v>2</v>
      </c>
      <c r="F53" s="99">
        <f t="shared" si="10"/>
        <v>0</v>
      </c>
      <c r="G53" s="99">
        <f t="shared" si="11"/>
        <v>-281460</v>
      </c>
    </row>
    <row r="54" spans="1:13">
      <c r="A54" s="99" t="s">
        <v>4991</v>
      </c>
      <c r="B54" s="113">
        <v>-4200</v>
      </c>
      <c r="C54" s="99" t="s">
        <v>1070</v>
      </c>
      <c r="D54" s="99">
        <v>0</v>
      </c>
      <c r="E54" s="99">
        <f t="shared" si="9"/>
        <v>1</v>
      </c>
      <c r="F54" s="99">
        <f t="shared" si="10"/>
        <v>0</v>
      </c>
      <c r="G54" s="99">
        <f t="shared" si="11"/>
        <v>-4200</v>
      </c>
    </row>
    <row r="55" spans="1:13">
      <c r="A55" s="99" t="s">
        <v>4991</v>
      </c>
      <c r="B55" s="113">
        <v>-66567</v>
      </c>
      <c r="C55" s="99" t="s">
        <v>4014</v>
      </c>
      <c r="D55" s="99">
        <v>1</v>
      </c>
      <c r="E55" s="99">
        <f t="shared" si="9"/>
        <v>1</v>
      </c>
      <c r="F55" s="99">
        <f t="shared" si="10"/>
        <v>0</v>
      </c>
      <c r="G55" s="99">
        <f t="shared" si="11"/>
        <v>-66567</v>
      </c>
    </row>
    <row r="56" spans="1:13">
      <c r="A56" s="99"/>
      <c r="B56" s="113"/>
      <c r="C56" s="99"/>
      <c r="D56" s="99"/>
      <c r="E56" s="99">
        <f t="shared" si="9"/>
        <v>0</v>
      </c>
      <c r="F56" s="99">
        <f t="shared" si="10"/>
        <v>0</v>
      </c>
      <c r="G56" s="99">
        <f t="shared" si="11"/>
        <v>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72583</v>
      </c>
      <c r="C63" s="99"/>
      <c r="D63" s="99"/>
      <c r="E63" s="99"/>
      <c r="F63" s="99"/>
      <c r="G63" s="95">
        <f>SUM(G2:G33)</f>
        <v>460410130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602631.06020942412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 t="s">
        <v>4986</v>
      </c>
      <c r="B28" s="95">
        <v>0</v>
      </c>
      <c r="C28" s="95">
        <v>1000</v>
      </c>
      <c r="D28" s="99" t="s">
        <v>315</v>
      </c>
    </row>
    <row r="29" spans="1:9">
      <c r="A29" s="99" t="s">
        <v>4991</v>
      </c>
      <c r="B29" s="95">
        <v>0</v>
      </c>
      <c r="C29" s="95">
        <v>1000</v>
      </c>
      <c r="D29" s="99" t="s">
        <v>315</v>
      </c>
    </row>
    <row r="30" spans="1:9">
      <c r="A30" s="99" t="s">
        <v>4992</v>
      </c>
      <c r="B30" s="95">
        <v>0</v>
      </c>
      <c r="C30" s="95">
        <v>5500</v>
      </c>
      <c r="D30" s="99" t="s">
        <v>4763</v>
      </c>
    </row>
    <row r="31" spans="1:9">
      <c r="A31" s="99" t="s">
        <v>4992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2019-04-10T10:51:10Z</dcterms:modified>
</cp:coreProperties>
</file>