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U52" i="10" l="1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G25" i="26"/>
  <c r="G30" i="26" s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0" i="15" l="1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l="1"/>
  <c r="K23" i="18"/>
  <c r="F9" i="18" s="1"/>
  <c r="G9" i="18" s="1"/>
  <c r="L24" i="18"/>
  <c r="L23" i="18"/>
  <c r="I104" i="20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G8" i="18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<sst xmlns="http://schemas.openxmlformats.org/spreadsheetml/2006/main" count="1793" uniqueCount="756">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</sst>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660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707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746</v>
      </c>
      <c r="B4" s="18">
        <v>2500000</v>
      </c>
      <c r="C4" s="18">
        <v>0</v>
      </c>
      <c r="D4" s="3">
        <f t="shared" si="0"/>
        <v>2500000</v>
      </c>
      <c r="E4" s="11" t="s">
        <v>747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734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87203483</v>
      </c>
      <c r="C24" s="3">
        <f>SUM(C2:C22)</f>
        <v>13043998</v>
      </c>
      <c r="D24" s="3">
        <f>SUM(D2:D22)</f>
        <v>74159485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2605333116</v>
      </c>
      <c r="H25" s="18">
        <f>SUM(H2:H23)</f>
        <v>391199243</v>
      </c>
      <c r="I25" s="18">
        <f>SUM(I2:I23)</f>
        <v>2214133873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785168.8842739726</v>
      </c>
      <c r="H30" s="18">
        <f>G30*H25/G25</f>
        <v>117895.6622739726</v>
      </c>
      <c r="I30" s="18">
        <f>G30*I25/G25</f>
        <v>667273.22199999995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740</v>
      </c>
      <c r="G31" s="9" t="s">
        <v>414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718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722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729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730</v>
      </c>
    </row>
    <row r="36" spans="4:17" x14ac:dyDescent="0.25">
      <c r="D36" s="43">
        <v>0</v>
      </c>
      <c r="E36" s="42" t="s">
        <v>733</v>
      </c>
    </row>
    <row r="37" spans="4:17" x14ac:dyDescent="0.25">
      <c r="D37" s="7">
        <v>0</v>
      </c>
      <c r="E37" s="42" t="s">
        <v>737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419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420</v>
      </c>
      <c r="B6" s="18">
        <v>3000000</v>
      </c>
      <c r="C6" s="18">
        <v>3000000</v>
      </c>
      <c r="D6" s="3">
        <f t="shared" si="0"/>
        <v>0</v>
      </c>
      <c r="E6" s="19" t="s">
        <v>418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349</v>
      </c>
      <c r="B7" s="18">
        <v>1120000</v>
      </c>
      <c r="C7" s="18">
        <v>1120000</v>
      </c>
      <c r="D7" s="3">
        <f t="shared" si="0"/>
        <v>0</v>
      </c>
      <c r="E7" s="19" t="s">
        <v>418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-3000000</v>
      </c>
      <c r="C8" s="18">
        <v>0</v>
      </c>
      <c r="D8" s="3">
        <f t="shared" si="0"/>
        <v>-3000000</v>
      </c>
      <c r="E8" s="19" t="s">
        <v>350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335</v>
      </c>
    </row>
    <row r="39" spans="4:5" x14ac:dyDescent="0.25">
      <c r="D39" s="7">
        <v>200000</v>
      </c>
      <c r="E39" t="s">
        <v>345</v>
      </c>
    </row>
    <row r="40" spans="4:5" x14ac:dyDescent="0.25">
      <c r="D40" s="7">
        <v>73500</v>
      </c>
      <c r="E40" t="s">
        <v>346</v>
      </c>
    </row>
    <row r="41" spans="4:5" x14ac:dyDescent="0.25">
      <c r="D41" s="7">
        <v>-67000</v>
      </c>
      <c r="E41" t="s">
        <v>347</v>
      </c>
    </row>
    <row r="42" spans="4:5" x14ac:dyDescent="0.25">
      <c r="D42" s="7">
        <v>9000000</v>
      </c>
      <c r="E42" t="s">
        <v>348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409</v>
      </c>
      <c r="B3" s="18">
        <v>90494</v>
      </c>
      <c r="C3" s="18">
        <v>75115</v>
      </c>
      <c r="D3" s="3">
        <f t="shared" ref="D3:D22" si="0">B3-C3</f>
        <v>15379</v>
      </c>
      <c r="E3" s="23" t="s">
        <v>406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415</v>
      </c>
      <c r="B4" s="18">
        <v>-1700700</v>
      </c>
      <c r="C4" s="18">
        <v>0</v>
      </c>
      <c r="D4" s="3">
        <f t="shared" si="0"/>
        <v>-1700700</v>
      </c>
      <c r="E4" s="20" t="s">
        <v>421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433</v>
      </c>
      <c r="B5" s="18">
        <v>-1000500</v>
      </c>
      <c r="C5" s="18">
        <v>0</v>
      </c>
      <c r="D5" s="3">
        <f t="shared" si="0"/>
        <v>-1000500</v>
      </c>
      <c r="E5" s="20" t="s">
        <v>434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445</v>
      </c>
      <c r="B6" s="18">
        <v>20000000</v>
      </c>
      <c r="C6" s="18">
        <v>0</v>
      </c>
      <c r="D6" s="3">
        <f t="shared" si="0"/>
        <v>20000000</v>
      </c>
      <c r="E6" s="19" t="s">
        <v>446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412</v>
      </c>
      <c r="G31" s="9" t="s">
        <v>414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413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422</v>
      </c>
    </row>
    <row r="34" spans="4:7" x14ac:dyDescent="0.25">
      <c r="D34" s="43">
        <v>595000</v>
      </c>
      <c r="E34" s="42" t="s">
        <v>423</v>
      </c>
    </row>
    <row r="35" spans="4:7" x14ac:dyDescent="0.25">
      <c r="D35" s="43">
        <v>-1210000</v>
      </c>
      <c r="E35" s="42" t="s">
        <v>424</v>
      </c>
    </row>
    <row r="36" spans="4:7" x14ac:dyDescent="0.25">
      <c r="D36" s="43">
        <v>-22000000</v>
      </c>
      <c r="E36" s="41" t="s">
        <v>425</v>
      </c>
    </row>
    <row r="37" spans="4:7" x14ac:dyDescent="0.25">
      <c r="D37" s="43">
        <v>3000000</v>
      </c>
      <c r="E37" s="42" t="s">
        <v>426</v>
      </c>
    </row>
    <row r="38" spans="4:7" x14ac:dyDescent="0.25">
      <c r="D38" s="7">
        <v>3000000</v>
      </c>
      <c r="E38" s="42" t="s">
        <v>429</v>
      </c>
      <c r="G38">
        <f>G25*11/36500</f>
        <v>198245.23852054795</v>
      </c>
    </row>
    <row r="39" spans="4:7" x14ac:dyDescent="0.25">
      <c r="D39" s="7">
        <v>-6000000</v>
      </c>
      <c r="E39" s="42" t="s">
        <v>439</v>
      </c>
    </row>
    <row r="40" spans="4:7" x14ac:dyDescent="0.25">
      <c r="D40" s="7">
        <v>6000000</v>
      </c>
      <c r="E40" s="42" t="s">
        <v>443</v>
      </c>
    </row>
    <row r="41" spans="4:7" x14ac:dyDescent="0.25">
      <c r="D41" s="7">
        <v>120000</v>
      </c>
      <c r="E41" s="42" t="s">
        <v>444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451</v>
      </c>
    </row>
    <row r="44" spans="4:7" x14ac:dyDescent="0.25">
      <c r="D44" s="7">
        <v>50000</v>
      </c>
      <c r="E44" s="42" t="s">
        <v>468</v>
      </c>
    </row>
    <row r="45" spans="4:7" x14ac:dyDescent="0.25">
      <c r="D45" s="7">
        <v>-102000</v>
      </c>
      <c r="E45" s="42" t="s">
        <v>474</v>
      </c>
    </row>
    <row r="46" spans="4:7" x14ac:dyDescent="0.25">
      <c r="D46" s="7">
        <v>660000</v>
      </c>
      <c r="E46" s="42" t="s">
        <v>475</v>
      </c>
    </row>
    <row r="47" spans="4:7" x14ac:dyDescent="0.25">
      <c r="D47" s="7">
        <v>1000000</v>
      </c>
      <c r="E47" s="42" t="s">
        <v>478</v>
      </c>
    </row>
    <row r="48" spans="4:7" x14ac:dyDescent="0.25">
      <c r="D48" s="7">
        <v>-509000</v>
      </c>
      <c r="E48" s="42" t="s">
        <v>479</v>
      </c>
    </row>
    <row r="49" spans="4:5" x14ac:dyDescent="0.25">
      <c r="D49" s="7">
        <v>-168500</v>
      </c>
      <c r="E49" s="42" t="s">
        <v>480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25" activePane="bottomLeft" state="frozen"/>
      <selection pane="bottomLeft" activeCell="F130" sqref="F1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497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498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575</v>
      </c>
      <c r="H2" s="37">
        <f>IF(B2&gt;0,1,0)</f>
        <v>1</v>
      </c>
      <c r="I2" s="11">
        <f>B2*(G2-H2)</f>
        <v>9585800</v>
      </c>
      <c r="J2" s="54">
        <f>C2*(G2-H2)</f>
        <v>9585800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574</v>
      </c>
      <c r="H3" s="37">
        <f t="shared" ref="H3:H66" si="2">IF(B3&gt;0,1,0)</f>
        <v>1</v>
      </c>
      <c r="I3" s="11">
        <f t="shared" ref="I3:I66" si="3">B3*(G3-H3)</f>
        <v>11402700000</v>
      </c>
      <c r="J3" s="54">
        <f t="shared" ref="J3:J66" si="4">C3*(G3-H3)</f>
        <v>6524751000</v>
      </c>
      <c r="K3" s="54">
        <f t="shared" ref="K3:K66" si="5">D3*(G3-H3)</f>
        <v>4877949000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574</v>
      </c>
      <c r="H4" s="37">
        <f t="shared" si="2"/>
        <v>0</v>
      </c>
      <c r="I4" s="11">
        <f t="shared" si="3"/>
        <v>0</v>
      </c>
      <c r="J4" s="54">
        <f t="shared" si="4"/>
        <v>4879000</v>
      </c>
      <c r="K4" s="54">
        <f t="shared" si="5"/>
        <v>-4879000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572</v>
      </c>
      <c r="H5" s="37">
        <f t="shared" si="2"/>
        <v>1</v>
      </c>
      <c r="I5" s="11">
        <f t="shared" si="3"/>
        <v>1142000000</v>
      </c>
      <c r="J5" s="54">
        <f t="shared" si="4"/>
        <v>0</v>
      </c>
      <c r="K5" s="54">
        <f t="shared" si="5"/>
        <v>1142000000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565</v>
      </c>
      <c r="H6" s="37">
        <f t="shared" si="2"/>
        <v>0</v>
      </c>
      <c r="I6" s="11">
        <f t="shared" si="3"/>
        <v>-2825000</v>
      </c>
      <c r="J6" s="54">
        <f t="shared" si="4"/>
        <v>0</v>
      </c>
      <c r="K6" s="54">
        <f t="shared" si="5"/>
        <v>-2825000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561</v>
      </c>
      <c r="H7" s="37">
        <f t="shared" si="2"/>
        <v>0</v>
      </c>
      <c r="I7" s="11">
        <f t="shared" si="3"/>
        <v>-673480500</v>
      </c>
      <c r="J7" s="54">
        <f t="shared" si="4"/>
        <v>0</v>
      </c>
      <c r="K7" s="54">
        <f t="shared" si="5"/>
        <v>-673480500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560</v>
      </c>
      <c r="H8" s="37">
        <f t="shared" si="2"/>
        <v>0</v>
      </c>
      <c r="I8" s="11">
        <f t="shared" si="3"/>
        <v>-112000000</v>
      </c>
      <c r="J8" s="54">
        <f t="shared" si="4"/>
        <v>0</v>
      </c>
      <c r="K8" s="54">
        <f t="shared" si="5"/>
        <v>-112000000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558</v>
      </c>
      <c r="H9" s="37">
        <f t="shared" si="2"/>
        <v>0</v>
      </c>
      <c r="I9" s="11">
        <f t="shared" si="3"/>
        <v>-393669000</v>
      </c>
      <c r="J9" s="54">
        <f t="shared" si="4"/>
        <v>0</v>
      </c>
      <c r="K9" s="54">
        <f t="shared" si="5"/>
        <v>-393669000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549</v>
      </c>
      <c r="H10" s="37">
        <f t="shared" si="2"/>
        <v>0</v>
      </c>
      <c r="I10" s="11">
        <f t="shared" si="3"/>
        <v>-109800000</v>
      </c>
      <c r="J10" s="54">
        <f t="shared" si="4"/>
        <v>0</v>
      </c>
      <c r="K10" s="54">
        <f t="shared" si="5"/>
        <v>-109800000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549</v>
      </c>
      <c r="H11" s="37">
        <f t="shared" si="2"/>
        <v>1</v>
      </c>
      <c r="I11" s="11">
        <f t="shared" si="3"/>
        <v>548000000</v>
      </c>
      <c r="J11" s="54">
        <f t="shared" si="4"/>
        <v>0</v>
      </c>
      <c r="K11" s="54">
        <f t="shared" si="5"/>
        <v>548000000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545</v>
      </c>
      <c r="H12" s="37">
        <f t="shared" si="2"/>
        <v>0</v>
      </c>
      <c r="I12" s="11">
        <f t="shared" si="3"/>
        <v>-163500000</v>
      </c>
      <c r="J12" s="54">
        <f t="shared" si="4"/>
        <v>0</v>
      </c>
      <c r="K12" s="54">
        <f t="shared" si="5"/>
        <v>-163500000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540</v>
      </c>
      <c r="H13" s="37">
        <f t="shared" si="2"/>
        <v>0</v>
      </c>
      <c r="I13" s="11">
        <f t="shared" si="3"/>
        <v>-33480000</v>
      </c>
      <c r="J13" s="54">
        <f t="shared" si="4"/>
        <v>0</v>
      </c>
      <c r="K13" s="54">
        <f t="shared" si="5"/>
        <v>-33480000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540</v>
      </c>
      <c r="H14" s="37">
        <f t="shared" si="2"/>
        <v>1</v>
      </c>
      <c r="I14" s="11">
        <f t="shared" si="3"/>
        <v>1078000000</v>
      </c>
      <c r="J14" s="54">
        <f t="shared" si="4"/>
        <v>0</v>
      </c>
      <c r="K14" s="54">
        <f t="shared" si="5"/>
        <v>1078000000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539</v>
      </c>
      <c r="H15" s="37">
        <f t="shared" si="2"/>
        <v>1</v>
      </c>
      <c r="I15" s="11">
        <f t="shared" si="3"/>
        <v>968400000</v>
      </c>
      <c r="J15" s="54">
        <f t="shared" si="4"/>
        <v>0</v>
      </c>
      <c r="K15" s="54">
        <f t="shared" si="5"/>
        <v>968400000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539</v>
      </c>
      <c r="H16" s="37">
        <f t="shared" si="2"/>
        <v>0</v>
      </c>
      <c r="I16" s="11">
        <f t="shared" si="3"/>
        <v>-107800000</v>
      </c>
      <c r="J16" s="54">
        <f t="shared" si="4"/>
        <v>0</v>
      </c>
      <c r="K16" s="54">
        <f t="shared" si="5"/>
        <v>-107800000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535</v>
      </c>
      <c r="H17" s="37">
        <f t="shared" si="2"/>
        <v>0</v>
      </c>
      <c r="I17" s="11">
        <f t="shared" si="3"/>
        <v>-1070000000</v>
      </c>
      <c r="J17" s="54">
        <f t="shared" si="4"/>
        <v>0</v>
      </c>
      <c r="K17" s="54">
        <f t="shared" si="5"/>
        <v>-1070000000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534</v>
      </c>
      <c r="H18" s="37">
        <f t="shared" si="2"/>
        <v>0</v>
      </c>
      <c r="I18" s="11">
        <f t="shared" si="3"/>
        <v>-160200000</v>
      </c>
      <c r="J18" s="54">
        <f t="shared" si="4"/>
        <v>0</v>
      </c>
      <c r="K18" s="54">
        <f t="shared" si="5"/>
        <v>-160200000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533</v>
      </c>
      <c r="H19" s="37">
        <f t="shared" si="2"/>
        <v>0</v>
      </c>
      <c r="I19" s="11">
        <f t="shared" si="3"/>
        <v>-106600000</v>
      </c>
      <c r="J19" s="54">
        <f t="shared" si="4"/>
        <v>0</v>
      </c>
      <c r="K19" s="54">
        <f t="shared" si="5"/>
        <v>-106600000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531</v>
      </c>
      <c r="H20" s="37">
        <f t="shared" si="2"/>
        <v>1</v>
      </c>
      <c r="I20" s="11">
        <f t="shared" si="3"/>
        <v>143677170</v>
      </c>
      <c r="J20" s="54">
        <f t="shared" si="4"/>
        <v>78149560</v>
      </c>
      <c r="K20" s="54">
        <f t="shared" si="5"/>
        <v>65527610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529</v>
      </c>
      <c r="H21" s="37">
        <f t="shared" si="2"/>
        <v>0</v>
      </c>
      <c r="I21" s="11">
        <f t="shared" si="3"/>
        <v>-796515300</v>
      </c>
      <c r="J21" s="54">
        <f t="shared" si="4"/>
        <v>0</v>
      </c>
      <c r="K21" s="54">
        <f t="shared" si="5"/>
        <v>-796515300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526</v>
      </c>
      <c r="H22" s="37">
        <f t="shared" si="2"/>
        <v>1</v>
      </c>
      <c r="I22" s="11">
        <f t="shared" si="3"/>
        <v>1575000000</v>
      </c>
      <c r="J22" s="54">
        <f t="shared" si="4"/>
        <v>0</v>
      </c>
      <c r="K22" s="54">
        <f t="shared" si="5"/>
        <v>1575000000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525</v>
      </c>
      <c r="H23" s="37">
        <f t="shared" si="2"/>
        <v>1</v>
      </c>
      <c r="I23" s="11">
        <f t="shared" si="3"/>
        <v>524000000</v>
      </c>
      <c r="J23" s="54">
        <f t="shared" si="4"/>
        <v>0</v>
      </c>
      <c r="K23" s="54">
        <f t="shared" si="5"/>
        <v>524000000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524</v>
      </c>
      <c r="H24" s="37">
        <f t="shared" si="2"/>
        <v>0</v>
      </c>
      <c r="I24" s="11">
        <f t="shared" si="3"/>
        <v>-1572471600</v>
      </c>
      <c r="J24" s="54">
        <f t="shared" si="4"/>
        <v>0</v>
      </c>
      <c r="K24" s="54">
        <f t="shared" si="5"/>
        <v>-1572471600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509</v>
      </c>
      <c r="H25" s="37">
        <f t="shared" si="2"/>
        <v>1</v>
      </c>
      <c r="I25" s="11">
        <f t="shared" si="3"/>
        <v>762000000</v>
      </c>
      <c r="J25" s="54">
        <f t="shared" si="4"/>
        <v>0</v>
      </c>
      <c r="K25" s="54">
        <f t="shared" si="5"/>
        <v>762000000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501</v>
      </c>
      <c r="H26" s="37">
        <f t="shared" si="2"/>
        <v>0</v>
      </c>
      <c r="I26" s="11">
        <f t="shared" si="3"/>
        <v>-82164000</v>
      </c>
      <c r="J26" s="54">
        <f t="shared" si="4"/>
        <v>0</v>
      </c>
      <c r="K26" s="54">
        <f t="shared" si="5"/>
        <v>-82164000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500</v>
      </c>
      <c r="H27" s="37">
        <f t="shared" si="2"/>
        <v>1</v>
      </c>
      <c r="I27" s="11">
        <f t="shared" si="3"/>
        <v>99497107</v>
      </c>
      <c r="J27" s="54">
        <f t="shared" si="4"/>
        <v>53599087</v>
      </c>
      <c r="K27" s="54">
        <f t="shared" si="5"/>
        <v>45898020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498</v>
      </c>
      <c r="H28" s="37">
        <f t="shared" si="2"/>
        <v>0</v>
      </c>
      <c r="I28" s="11">
        <f t="shared" si="3"/>
        <v>-110058000</v>
      </c>
      <c r="J28" s="54">
        <f t="shared" si="4"/>
        <v>-110058000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498</v>
      </c>
      <c r="H29" s="37">
        <f t="shared" si="2"/>
        <v>0</v>
      </c>
      <c r="I29" s="11">
        <f t="shared" si="3"/>
        <v>-249249000</v>
      </c>
      <c r="J29" s="54">
        <f t="shared" si="4"/>
        <v>0</v>
      </c>
      <c r="K29" s="54">
        <f t="shared" si="5"/>
        <v>-249249000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498</v>
      </c>
      <c r="H30" s="37">
        <f t="shared" si="2"/>
        <v>0</v>
      </c>
      <c r="I30" s="11">
        <f t="shared" si="3"/>
        <v>-7470000000</v>
      </c>
      <c r="J30" s="54">
        <f t="shared" si="4"/>
        <v>-7470000000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481</v>
      </c>
      <c r="H31" s="37">
        <f t="shared" si="2"/>
        <v>0</v>
      </c>
      <c r="I31" s="11">
        <f t="shared" si="3"/>
        <v>-1448242900</v>
      </c>
      <c r="J31" s="54">
        <f t="shared" si="4"/>
        <v>0</v>
      </c>
      <c r="K31" s="54">
        <f t="shared" si="5"/>
        <v>-1448242900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479</v>
      </c>
      <c r="H32" s="37">
        <f t="shared" si="2"/>
        <v>0</v>
      </c>
      <c r="I32" s="11">
        <f t="shared" si="3"/>
        <v>-1439826100</v>
      </c>
      <c r="J32" s="54">
        <f t="shared" si="4"/>
        <v>0</v>
      </c>
      <c r="K32" s="54">
        <f t="shared" si="5"/>
        <v>-1439826100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478</v>
      </c>
      <c r="H33" s="37">
        <f t="shared" si="2"/>
        <v>0</v>
      </c>
      <c r="I33" s="11">
        <f t="shared" si="3"/>
        <v>-428049000</v>
      </c>
      <c r="J33" s="54">
        <f t="shared" si="4"/>
        <v>0</v>
      </c>
      <c r="K33" s="54">
        <f t="shared" si="5"/>
        <v>-428049000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478</v>
      </c>
      <c r="H34" s="37">
        <f t="shared" si="2"/>
        <v>0</v>
      </c>
      <c r="I34" s="11">
        <f t="shared" si="3"/>
        <v>0</v>
      </c>
      <c r="J34" s="54">
        <f t="shared" si="4"/>
        <v>478000000</v>
      </c>
      <c r="K34" s="54">
        <f t="shared" si="5"/>
        <v>-478000000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469</v>
      </c>
      <c r="H35" s="37">
        <f t="shared" si="2"/>
        <v>1</v>
      </c>
      <c r="I35" s="11">
        <f t="shared" si="3"/>
        <v>24556896</v>
      </c>
      <c r="J35" s="54">
        <f t="shared" si="4"/>
        <v>-10138284</v>
      </c>
      <c r="K35" s="54">
        <f t="shared" si="5"/>
        <v>34695180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469</v>
      </c>
      <c r="H36" s="37">
        <f t="shared" si="2"/>
        <v>0</v>
      </c>
      <c r="I36" s="11">
        <f t="shared" si="3"/>
        <v>0</v>
      </c>
      <c r="J36" s="54">
        <f t="shared" si="4"/>
        <v>10159947</v>
      </c>
      <c r="K36" s="54">
        <f t="shared" si="5"/>
        <v>-10159947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459</v>
      </c>
      <c r="H37" s="37">
        <f t="shared" si="2"/>
        <v>0</v>
      </c>
      <c r="I37" s="11">
        <f t="shared" si="3"/>
        <v>-25245000</v>
      </c>
      <c r="J37" s="54">
        <f t="shared" si="4"/>
        <v>0</v>
      </c>
      <c r="K37" s="54">
        <f t="shared" si="5"/>
        <v>-25245000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458</v>
      </c>
      <c r="H38" s="37">
        <f t="shared" si="2"/>
        <v>1</v>
      </c>
      <c r="I38" s="11">
        <f t="shared" si="3"/>
        <v>1371000000</v>
      </c>
      <c r="J38" s="54">
        <f t="shared" si="4"/>
        <v>1371000000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457</v>
      </c>
      <c r="H39" s="37">
        <f t="shared" si="2"/>
        <v>1</v>
      </c>
      <c r="I39" s="11">
        <f t="shared" si="3"/>
        <v>1140000000</v>
      </c>
      <c r="J39" s="54">
        <f t="shared" si="4"/>
        <v>1140000000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457</v>
      </c>
      <c r="H40" s="37">
        <f t="shared" si="2"/>
        <v>0</v>
      </c>
      <c r="I40" s="11">
        <f t="shared" si="3"/>
        <v>-22850000</v>
      </c>
      <c r="J40" s="54">
        <f t="shared" si="4"/>
        <v>0</v>
      </c>
      <c r="K40" s="54">
        <f t="shared" si="5"/>
        <v>-22850000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457</v>
      </c>
      <c r="H41" s="37">
        <f t="shared" si="2"/>
        <v>1</v>
      </c>
      <c r="I41" s="11">
        <f t="shared" si="3"/>
        <v>1368000000</v>
      </c>
      <c r="J41" s="54">
        <f t="shared" si="4"/>
        <v>0</v>
      </c>
      <c r="K41" s="54">
        <f t="shared" si="5"/>
        <v>1368000000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454</v>
      </c>
      <c r="H42" s="37">
        <f t="shared" si="2"/>
        <v>0</v>
      </c>
      <c r="I42" s="11">
        <f t="shared" si="3"/>
        <v>-40496800</v>
      </c>
      <c r="J42" s="54">
        <f t="shared" si="4"/>
        <v>0</v>
      </c>
      <c r="K42" s="54">
        <f t="shared" si="5"/>
        <v>-40496800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450</v>
      </c>
      <c r="H43" s="37">
        <f t="shared" si="2"/>
        <v>0</v>
      </c>
      <c r="I43" s="11">
        <f t="shared" si="3"/>
        <v>-90000000</v>
      </c>
      <c r="J43" s="54">
        <f t="shared" si="4"/>
        <v>0</v>
      </c>
      <c r="K43" s="54">
        <f t="shared" si="5"/>
        <v>-90000000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448</v>
      </c>
      <c r="H44" s="37">
        <f t="shared" si="2"/>
        <v>0</v>
      </c>
      <c r="I44" s="11">
        <f t="shared" si="3"/>
        <v>-89600000</v>
      </c>
      <c r="J44" s="54">
        <f t="shared" si="4"/>
        <v>0</v>
      </c>
      <c r="K44" s="54">
        <f t="shared" si="5"/>
        <v>-89600000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448</v>
      </c>
      <c r="H45" s="37">
        <f t="shared" si="2"/>
        <v>0</v>
      </c>
      <c r="I45" s="11">
        <f t="shared" si="3"/>
        <v>-250880000</v>
      </c>
      <c r="J45" s="54">
        <f t="shared" si="4"/>
        <v>0</v>
      </c>
      <c r="K45" s="54">
        <f t="shared" si="5"/>
        <v>-250880000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444</v>
      </c>
      <c r="H46" s="37">
        <f t="shared" si="2"/>
        <v>0</v>
      </c>
      <c r="I46" s="11">
        <f t="shared" si="3"/>
        <v>-313242000</v>
      </c>
      <c r="J46" s="54">
        <f t="shared" si="4"/>
        <v>0</v>
      </c>
      <c r="K46" s="54">
        <f t="shared" si="5"/>
        <v>-313242000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438</v>
      </c>
      <c r="H47" s="37">
        <f t="shared" si="2"/>
        <v>1</v>
      </c>
      <c r="I47" s="11">
        <f t="shared" si="3"/>
        <v>18006148</v>
      </c>
      <c r="J47" s="54">
        <f t="shared" si="4"/>
        <v>2933581</v>
      </c>
      <c r="K47" s="54">
        <f t="shared" si="5"/>
        <v>15072567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438</v>
      </c>
      <c r="H48" s="37">
        <f t="shared" si="2"/>
        <v>1</v>
      </c>
      <c r="I48" s="11">
        <f t="shared" si="3"/>
        <v>744953900</v>
      </c>
      <c r="J48" s="54">
        <f t="shared" si="4"/>
        <v>0</v>
      </c>
      <c r="K48" s="54">
        <f t="shared" si="5"/>
        <v>744953900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429</v>
      </c>
      <c r="H49" s="37">
        <f t="shared" si="2"/>
        <v>0</v>
      </c>
      <c r="I49" s="11">
        <f t="shared" si="3"/>
        <v>-66495000</v>
      </c>
      <c r="J49" s="54">
        <f t="shared" si="4"/>
        <v>0</v>
      </c>
      <c r="K49" s="54">
        <f t="shared" si="5"/>
        <v>-66495000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429</v>
      </c>
      <c r="H50" s="37">
        <f t="shared" si="2"/>
        <v>0</v>
      </c>
      <c r="I50" s="11">
        <f t="shared" si="3"/>
        <v>-59202000</v>
      </c>
      <c r="J50" s="54">
        <f t="shared" si="4"/>
        <v>0</v>
      </c>
      <c r="K50" s="54">
        <f t="shared" si="5"/>
        <v>-59202000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429</v>
      </c>
      <c r="H51" s="37">
        <f t="shared" si="2"/>
        <v>0</v>
      </c>
      <c r="I51" s="11">
        <f t="shared" si="3"/>
        <v>-317460000</v>
      </c>
      <c r="J51" s="54">
        <f t="shared" si="4"/>
        <v>0</v>
      </c>
      <c r="K51" s="54">
        <f t="shared" si="5"/>
        <v>-317460000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429</v>
      </c>
      <c r="H52" s="37">
        <f t="shared" si="2"/>
        <v>0</v>
      </c>
      <c r="I52" s="11">
        <f t="shared" si="3"/>
        <v>-85800000</v>
      </c>
      <c r="J52" s="54">
        <f t="shared" si="4"/>
        <v>0</v>
      </c>
      <c r="K52" s="54">
        <f t="shared" si="5"/>
        <v>-85800000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428</v>
      </c>
      <c r="H53" s="37">
        <f t="shared" si="2"/>
        <v>0</v>
      </c>
      <c r="I53" s="11">
        <f t="shared" si="3"/>
        <v>-451540000</v>
      </c>
      <c r="J53" s="54">
        <f t="shared" si="4"/>
        <v>0</v>
      </c>
      <c r="K53" s="54">
        <f t="shared" si="5"/>
        <v>-451540000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428</v>
      </c>
      <c r="H54" s="37">
        <f t="shared" si="2"/>
        <v>0</v>
      </c>
      <c r="I54" s="11">
        <f t="shared" si="3"/>
        <v>-85600000</v>
      </c>
      <c r="J54" s="54">
        <f t="shared" si="4"/>
        <v>0</v>
      </c>
      <c r="K54" s="54">
        <f t="shared" si="5"/>
        <v>-85600000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428</v>
      </c>
      <c r="H55" s="37">
        <f t="shared" si="2"/>
        <v>0</v>
      </c>
      <c r="I55" s="11">
        <f t="shared" si="3"/>
        <v>-428214000</v>
      </c>
      <c r="J55" s="54">
        <f t="shared" si="4"/>
        <v>0</v>
      </c>
      <c r="K55" s="54">
        <f t="shared" si="5"/>
        <v>-428214000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428</v>
      </c>
      <c r="H56" s="37">
        <f t="shared" si="2"/>
        <v>0</v>
      </c>
      <c r="I56" s="11">
        <f t="shared" si="3"/>
        <v>-16264000</v>
      </c>
      <c r="J56" s="54">
        <f t="shared" si="4"/>
        <v>0</v>
      </c>
      <c r="K56" s="54">
        <f t="shared" si="5"/>
        <v>-16264000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428</v>
      </c>
      <c r="H57" s="37">
        <f t="shared" si="2"/>
        <v>0</v>
      </c>
      <c r="I57" s="11">
        <f t="shared" si="3"/>
        <v>-44940000</v>
      </c>
      <c r="J57" s="54">
        <f t="shared" si="4"/>
        <v>0</v>
      </c>
      <c r="K57" s="54">
        <f t="shared" si="5"/>
        <v>-44940000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428</v>
      </c>
      <c r="H58" s="37">
        <f t="shared" si="2"/>
        <v>0</v>
      </c>
      <c r="I58" s="11">
        <f t="shared" si="3"/>
        <v>-25680000</v>
      </c>
      <c r="J58" s="54">
        <f t="shared" si="4"/>
        <v>0</v>
      </c>
      <c r="K58" s="54">
        <f t="shared" si="5"/>
        <v>-25680000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425</v>
      </c>
      <c r="H59" s="37">
        <f t="shared" si="2"/>
        <v>1</v>
      </c>
      <c r="I59" s="11">
        <f t="shared" si="3"/>
        <v>424000000</v>
      </c>
      <c r="J59" s="54">
        <f t="shared" si="4"/>
        <v>424000000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424</v>
      </c>
      <c r="H60" s="37">
        <f t="shared" si="2"/>
        <v>1</v>
      </c>
      <c r="I60" s="11">
        <f t="shared" si="3"/>
        <v>1480500000</v>
      </c>
      <c r="J60" s="54">
        <f t="shared" si="4"/>
        <v>1480500000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422</v>
      </c>
      <c r="H61" s="37">
        <f t="shared" si="2"/>
        <v>1</v>
      </c>
      <c r="I61" s="11">
        <f t="shared" si="3"/>
        <v>421000000</v>
      </c>
      <c r="J61" s="54">
        <f t="shared" si="4"/>
        <v>421000000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422</v>
      </c>
      <c r="H62" s="37">
        <f t="shared" si="2"/>
        <v>1</v>
      </c>
      <c r="I62" s="11">
        <f t="shared" si="3"/>
        <v>1263000000</v>
      </c>
      <c r="J62" s="54">
        <f t="shared" si="4"/>
        <v>1263000000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420</v>
      </c>
      <c r="H63" s="37">
        <f t="shared" si="2"/>
        <v>0</v>
      </c>
      <c r="I63" s="11">
        <f t="shared" si="3"/>
        <v>-84000000</v>
      </c>
      <c r="J63" s="54">
        <f t="shared" si="4"/>
        <v>0</v>
      </c>
      <c r="K63" s="54">
        <f t="shared" si="5"/>
        <v>-84000000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415</v>
      </c>
      <c r="H64" s="37">
        <f t="shared" si="2"/>
        <v>0</v>
      </c>
      <c r="I64" s="11">
        <f t="shared" si="3"/>
        <v>-20750000</v>
      </c>
      <c r="J64" s="54">
        <f t="shared" si="4"/>
        <v>0</v>
      </c>
      <c r="K64" s="54">
        <f t="shared" si="5"/>
        <v>-20750000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411</v>
      </c>
      <c r="H65" s="37">
        <f t="shared" si="2"/>
        <v>0</v>
      </c>
      <c r="I65" s="11">
        <f t="shared" si="3"/>
        <v>-82200000</v>
      </c>
      <c r="J65" s="54">
        <f t="shared" si="4"/>
        <v>0</v>
      </c>
      <c r="K65" s="54">
        <f t="shared" si="5"/>
        <v>-82200000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408</v>
      </c>
      <c r="H66" s="37">
        <f t="shared" si="2"/>
        <v>0</v>
      </c>
      <c r="I66" s="11">
        <f t="shared" si="3"/>
        <v>-69360000</v>
      </c>
      <c r="J66" s="54">
        <f t="shared" si="4"/>
        <v>0</v>
      </c>
      <c r="K66" s="54">
        <f t="shared" si="5"/>
        <v>-69360000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407</v>
      </c>
      <c r="H67" s="37">
        <f t="shared" ref="H67:H130" si="8">IF(B67&gt;0,1,0)</f>
        <v>1</v>
      </c>
      <c r="I67" s="11">
        <f t="shared" ref="I67:I119" si="9">B67*(G67-H67)</f>
        <v>37077950</v>
      </c>
      <c r="J67" s="54">
        <f t="shared" ref="J67:J130" si="10">C67*(G67-H67)</f>
        <v>26683538</v>
      </c>
      <c r="K67" s="54">
        <f t="shared" ref="K67:K130" si="11">D67*(G67-H67)</f>
        <v>10394412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389</v>
      </c>
      <c r="H68" s="37">
        <f t="shared" si="8"/>
        <v>0</v>
      </c>
      <c r="I68" s="11">
        <f t="shared" si="9"/>
        <v>-56405000</v>
      </c>
      <c r="J68" s="54">
        <f t="shared" si="10"/>
        <v>0</v>
      </c>
      <c r="K68" s="54">
        <f t="shared" si="11"/>
        <v>-56405000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382</v>
      </c>
      <c r="H69" s="37">
        <f t="shared" si="8"/>
        <v>1</v>
      </c>
      <c r="I69" s="11">
        <f t="shared" si="9"/>
        <v>373380000</v>
      </c>
      <c r="J69" s="54">
        <f t="shared" si="10"/>
        <v>0</v>
      </c>
      <c r="K69" s="54">
        <f t="shared" si="11"/>
        <v>373380000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379</v>
      </c>
      <c r="H70" s="37">
        <f t="shared" si="8"/>
        <v>0</v>
      </c>
      <c r="I70" s="11">
        <f t="shared" si="9"/>
        <v>-17434000</v>
      </c>
      <c r="J70" s="54">
        <f t="shared" si="10"/>
        <v>0</v>
      </c>
      <c r="K70" s="54">
        <f t="shared" si="11"/>
        <v>-17434000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377</v>
      </c>
      <c r="H71" s="37">
        <f t="shared" si="8"/>
        <v>1</v>
      </c>
      <c r="I71" s="11">
        <f t="shared" si="9"/>
        <v>43367088</v>
      </c>
      <c r="J71" s="54">
        <f t="shared" si="10"/>
        <v>39033312</v>
      </c>
      <c r="K71" s="54">
        <f t="shared" si="11"/>
        <v>4333776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376</v>
      </c>
      <c r="H72" s="37">
        <f t="shared" si="8"/>
        <v>0</v>
      </c>
      <c r="I72" s="11">
        <f t="shared" si="9"/>
        <v>-57140344</v>
      </c>
      <c r="J72" s="54">
        <f t="shared" si="10"/>
        <v>0</v>
      </c>
      <c r="K72" s="54">
        <f t="shared" si="11"/>
        <v>-57140344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375</v>
      </c>
      <c r="H73" s="37">
        <f t="shared" si="8"/>
        <v>0</v>
      </c>
      <c r="I73" s="11">
        <f t="shared" si="9"/>
        <v>-302062500</v>
      </c>
      <c r="J73" s="54">
        <f t="shared" si="10"/>
        <v>0</v>
      </c>
      <c r="K73" s="54">
        <f t="shared" si="11"/>
        <v>-302062500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368</v>
      </c>
      <c r="H74" s="37">
        <f t="shared" si="8"/>
        <v>1</v>
      </c>
      <c r="I74" s="11">
        <f t="shared" si="9"/>
        <v>2567165000</v>
      </c>
      <c r="J74" s="54">
        <f t="shared" si="10"/>
        <v>0</v>
      </c>
      <c r="K74" s="54">
        <f t="shared" si="11"/>
        <v>2567165000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367</v>
      </c>
      <c r="H75" s="37">
        <f t="shared" si="8"/>
        <v>1</v>
      </c>
      <c r="I75" s="11">
        <f t="shared" si="9"/>
        <v>1098000000</v>
      </c>
      <c r="J75" s="54">
        <f t="shared" si="10"/>
        <v>0</v>
      </c>
      <c r="K75" s="54">
        <f t="shared" si="11"/>
        <v>1098000000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365</v>
      </c>
      <c r="H76" s="37">
        <f t="shared" si="8"/>
        <v>1</v>
      </c>
      <c r="I76" s="11">
        <f t="shared" si="9"/>
        <v>1092000000</v>
      </c>
      <c r="J76" s="54">
        <f t="shared" si="10"/>
        <v>0</v>
      </c>
      <c r="K76" s="54">
        <f t="shared" si="11"/>
        <v>1092000000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364</v>
      </c>
      <c r="H77" s="37">
        <f t="shared" si="8"/>
        <v>1</v>
      </c>
      <c r="I77" s="11">
        <f t="shared" si="9"/>
        <v>1089000000</v>
      </c>
      <c r="J77" s="54">
        <f t="shared" si="10"/>
        <v>0</v>
      </c>
      <c r="K77" s="54">
        <f t="shared" si="11"/>
        <v>1089000000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363</v>
      </c>
      <c r="H78" s="37">
        <f t="shared" si="8"/>
        <v>0</v>
      </c>
      <c r="I78" s="11">
        <f t="shared" si="9"/>
        <v>-1161600000</v>
      </c>
      <c r="J78" s="54">
        <f t="shared" si="10"/>
        <v>-1161600000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362</v>
      </c>
      <c r="H79" s="37">
        <f t="shared" si="8"/>
        <v>0</v>
      </c>
      <c r="I79" s="11">
        <f t="shared" si="9"/>
        <v>-289600000</v>
      </c>
      <c r="J79" s="54">
        <f t="shared" si="10"/>
        <v>-289600000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361</v>
      </c>
      <c r="H80" s="37">
        <f t="shared" si="8"/>
        <v>0</v>
      </c>
      <c r="I80" s="11">
        <f t="shared" si="9"/>
        <v>-17469873</v>
      </c>
      <c r="J80" s="54">
        <f t="shared" si="10"/>
        <v>0</v>
      </c>
      <c r="K80" s="54">
        <f t="shared" si="11"/>
        <v>-17469873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360</v>
      </c>
      <c r="H81" s="37">
        <f t="shared" si="8"/>
        <v>0</v>
      </c>
      <c r="I81" s="11">
        <f t="shared" si="9"/>
        <v>-50400000</v>
      </c>
      <c r="J81" s="54">
        <f t="shared" si="10"/>
        <v>0</v>
      </c>
      <c r="K81" s="54">
        <f t="shared" si="11"/>
        <v>-50400000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359</v>
      </c>
      <c r="H82" s="37">
        <f t="shared" si="8"/>
        <v>0</v>
      </c>
      <c r="I82" s="11">
        <f t="shared" si="9"/>
        <v>-89750000</v>
      </c>
      <c r="J82" s="54">
        <f t="shared" si="10"/>
        <v>0</v>
      </c>
      <c r="K82" s="54">
        <f t="shared" si="11"/>
        <v>-89750000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358</v>
      </c>
      <c r="H83" s="37">
        <f t="shared" si="8"/>
        <v>0</v>
      </c>
      <c r="I83" s="11">
        <f t="shared" si="9"/>
        <v>-71600000</v>
      </c>
      <c r="J83" s="54">
        <f t="shared" si="10"/>
        <v>0</v>
      </c>
      <c r="K83" s="54">
        <f t="shared" si="11"/>
        <v>-71600000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355</v>
      </c>
      <c r="H84" s="37">
        <f t="shared" si="8"/>
        <v>1</v>
      </c>
      <c r="I84" s="11">
        <f t="shared" si="9"/>
        <v>578860800</v>
      </c>
      <c r="J84" s="54">
        <f t="shared" si="10"/>
        <v>0</v>
      </c>
      <c r="K84" s="54">
        <f t="shared" si="11"/>
        <v>578860800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9" si="12">B85-C85</f>
        <v>2500000</v>
      </c>
      <c r="E85" s="20" t="s">
        <v>173</v>
      </c>
      <c r="F85" s="37">
        <v>4</v>
      </c>
      <c r="G85" s="37">
        <f t="shared" si="7"/>
        <v>351</v>
      </c>
      <c r="H85" s="37">
        <f t="shared" si="8"/>
        <v>1</v>
      </c>
      <c r="I85" s="11">
        <f t="shared" si="9"/>
        <v>875000000</v>
      </c>
      <c r="J85" s="54">
        <f t="shared" si="10"/>
        <v>0</v>
      </c>
      <c r="K85" s="54">
        <f t="shared" si="11"/>
        <v>875000000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347</v>
      </c>
      <c r="H86" s="37">
        <f t="shared" si="8"/>
        <v>1</v>
      </c>
      <c r="I86" s="11">
        <f t="shared" si="9"/>
        <v>64459800</v>
      </c>
      <c r="J86" s="54">
        <f t="shared" si="10"/>
        <v>29392700</v>
      </c>
      <c r="K86" s="54">
        <f t="shared" si="11"/>
        <v>35067100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344</v>
      </c>
      <c r="H87" s="37">
        <f t="shared" si="8"/>
        <v>0</v>
      </c>
      <c r="I87" s="11">
        <f t="shared" si="9"/>
        <v>-68800000</v>
      </c>
      <c r="J87" s="54">
        <f t="shared" si="10"/>
        <v>0</v>
      </c>
      <c r="K87" s="54">
        <f t="shared" si="11"/>
        <v>-68800000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343</v>
      </c>
      <c r="H88" s="37">
        <f t="shared" si="8"/>
        <v>0</v>
      </c>
      <c r="I88" s="11">
        <f t="shared" si="9"/>
        <v>-40474000</v>
      </c>
      <c r="J88" s="54">
        <f t="shared" si="10"/>
        <v>-23667000</v>
      </c>
      <c r="K88" s="54">
        <f t="shared" si="11"/>
        <v>-16807000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335</v>
      </c>
      <c r="H89" s="37">
        <f t="shared" si="8"/>
        <v>0</v>
      </c>
      <c r="I89" s="11">
        <f t="shared" si="9"/>
        <v>-1072301500</v>
      </c>
      <c r="J89" s="54">
        <f t="shared" si="10"/>
        <v>0</v>
      </c>
      <c r="K89" s="54">
        <f t="shared" si="11"/>
        <v>-1072301500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334</v>
      </c>
      <c r="H90" s="37">
        <f t="shared" si="8"/>
        <v>0</v>
      </c>
      <c r="I90" s="11">
        <f t="shared" si="9"/>
        <v>-1069100600</v>
      </c>
      <c r="J90" s="54">
        <f t="shared" si="10"/>
        <v>0</v>
      </c>
      <c r="K90" s="54">
        <f t="shared" si="11"/>
        <v>-1069100600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333</v>
      </c>
      <c r="H91" s="37">
        <f t="shared" si="8"/>
        <v>0</v>
      </c>
      <c r="I91" s="11">
        <f t="shared" si="9"/>
        <v>-1065899700</v>
      </c>
      <c r="J91" s="54">
        <f t="shared" si="10"/>
        <v>0</v>
      </c>
      <c r="K91" s="54">
        <f t="shared" si="11"/>
        <v>-1065899700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332</v>
      </c>
      <c r="H92" s="37">
        <f t="shared" si="8"/>
        <v>0</v>
      </c>
      <c r="I92" s="11">
        <f t="shared" si="9"/>
        <v>-1062698800</v>
      </c>
      <c r="J92" s="54">
        <f t="shared" si="10"/>
        <v>0</v>
      </c>
      <c r="K92" s="54">
        <f t="shared" si="11"/>
        <v>-1062698800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331</v>
      </c>
      <c r="H93" s="37">
        <f t="shared" si="8"/>
        <v>0</v>
      </c>
      <c r="I93" s="11">
        <f t="shared" si="9"/>
        <v>-1059497900</v>
      </c>
      <c r="J93" s="54">
        <f t="shared" si="10"/>
        <v>0</v>
      </c>
      <c r="K93" s="54">
        <f t="shared" si="11"/>
        <v>-1059497900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330</v>
      </c>
      <c r="H94" s="37">
        <f t="shared" si="8"/>
        <v>0</v>
      </c>
      <c r="I94" s="11">
        <f t="shared" si="9"/>
        <v>-1056297000</v>
      </c>
      <c r="J94" s="54">
        <f t="shared" si="10"/>
        <v>0</v>
      </c>
      <c r="K94" s="54">
        <f t="shared" si="11"/>
        <v>-1056297000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328</v>
      </c>
      <c r="H95" s="37">
        <f t="shared" si="8"/>
        <v>0</v>
      </c>
      <c r="I95" s="11">
        <f t="shared" si="9"/>
        <v>-392483488</v>
      </c>
      <c r="J95" s="54">
        <f t="shared" si="10"/>
        <v>0</v>
      </c>
      <c r="K95" s="54">
        <f t="shared" si="11"/>
        <v>-392483488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318</v>
      </c>
      <c r="H96" s="37">
        <f t="shared" si="8"/>
        <v>0</v>
      </c>
      <c r="I96" s="11">
        <f t="shared" si="9"/>
        <v>-63600000</v>
      </c>
      <c r="J96" s="54">
        <f t="shared" si="10"/>
        <v>0</v>
      </c>
      <c r="K96" s="54">
        <f t="shared" si="11"/>
        <v>-63600000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317</v>
      </c>
      <c r="H97" s="37">
        <f t="shared" si="8"/>
        <v>1</v>
      </c>
      <c r="I97" s="11">
        <f t="shared" si="9"/>
        <v>50420328</v>
      </c>
      <c r="J97" s="54">
        <f t="shared" si="10"/>
        <v>21780616</v>
      </c>
      <c r="K97" s="54">
        <f t="shared" si="11"/>
        <v>28639712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312</v>
      </c>
      <c r="H98" s="37">
        <f t="shared" si="8"/>
        <v>1</v>
      </c>
      <c r="I98" s="11">
        <f t="shared" si="9"/>
        <v>35568448</v>
      </c>
      <c r="J98" s="54">
        <f t="shared" si="10"/>
        <v>0</v>
      </c>
      <c r="K98" s="54">
        <f t="shared" si="11"/>
        <v>35568448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309</v>
      </c>
      <c r="H99" s="37">
        <f t="shared" si="8"/>
        <v>0</v>
      </c>
      <c r="I99" s="11">
        <f t="shared" si="9"/>
        <v>-409425000</v>
      </c>
      <c r="J99" s="54">
        <f t="shared" si="10"/>
        <v>0</v>
      </c>
      <c r="K99" s="54">
        <f t="shared" si="11"/>
        <v>-409425000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304</v>
      </c>
      <c r="H100" s="37">
        <f t="shared" si="8"/>
        <v>1</v>
      </c>
      <c r="I100" s="11">
        <f t="shared" si="9"/>
        <v>401475000</v>
      </c>
      <c r="J100" s="54">
        <f t="shared" si="10"/>
        <v>0</v>
      </c>
      <c r="K100" s="54">
        <f t="shared" si="11"/>
        <v>401475000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287</v>
      </c>
      <c r="H101" s="37">
        <f t="shared" si="8"/>
        <v>1</v>
      </c>
      <c r="I101" s="11">
        <f t="shared" si="9"/>
        <v>19117670</v>
      </c>
      <c r="J101" s="54">
        <f t="shared" si="10"/>
        <v>19117670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284</v>
      </c>
      <c r="H102" s="37">
        <f t="shared" si="8"/>
        <v>1</v>
      </c>
      <c r="I102" s="11">
        <f t="shared" si="9"/>
        <v>849000000</v>
      </c>
      <c r="J102" s="54">
        <f t="shared" si="10"/>
        <v>0</v>
      </c>
      <c r="K102" s="54">
        <f t="shared" si="11"/>
        <v>849000000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419</v>
      </c>
      <c r="F103" s="37">
        <v>10</v>
      </c>
      <c r="G103" s="37">
        <f t="shared" si="7"/>
        <v>277</v>
      </c>
      <c r="H103" s="37">
        <f t="shared" si="8"/>
        <v>0</v>
      </c>
      <c r="I103" s="11">
        <f t="shared" si="9"/>
        <v>-277000000</v>
      </c>
      <c r="J103" s="54">
        <f t="shared" si="10"/>
        <v>-277000000</v>
      </c>
      <c r="K103" s="54">
        <f t="shared" si="11"/>
        <v>0</v>
      </c>
    </row>
    <row r="104" spans="1:11" x14ac:dyDescent="0.25">
      <c r="A104" s="17" t="s">
        <v>420</v>
      </c>
      <c r="B104" s="18">
        <v>3000000</v>
      </c>
      <c r="C104" s="18">
        <v>3000000</v>
      </c>
      <c r="D104" s="3">
        <f t="shared" si="12"/>
        <v>0</v>
      </c>
      <c r="E104" s="19" t="s">
        <v>418</v>
      </c>
      <c r="F104" s="37">
        <v>1</v>
      </c>
      <c r="G104" s="37">
        <f t="shared" si="7"/>
        <v>267</v>
      </c>
      <c r="H104" s="37">
        <f t="shared" si="8"/>
        <v>1</v>
      </c>
      <c r="I104" s="11">
        <f t="shared" si="9"/>
        <v>798000000</v>
      </c>
      <c r="J104" s="54">
        <f t="shared" si="10"/>
        <v>798000000</v>
      </c>
      <c r="K104" s="54">
        <f t="shared" si="11"/>
        <v>0</v>
      </c>
    </row>
    <row r="105" spans="1:11" x14ac:dyDescent="0.25">
      <c r="A105" s="17" t="s">
        <v>349</v>
      </c>
      <c r="B105" s="18">
        <v>1120000</v>
      </c>
      <c r="C105" s="18">
        <v>1120000</v>
      </c>
      <c r="D105" s="3">
        <f t="shared" si="12"/>
        <v>0</v>
      </c>
      <c r="E105" s="19" t="s">
        <v>418</v>
      </c>
      <c r="F105" s="37">
        <v>0</v>
      </c>
      <c r="G105" s="37">
        <f t="shared" si="7"/>
        <v>266</v>
      </c>
      <c r="H105" s="37">
        <f t="shared" si="8"/>
        <v>1</v>
      </c>
      <c r="I105" s="11">
        <f t="shared" si="9"/>
        <v>296800000</v>
      </c>
      <c r="J105" s="54">
        <f t="shared" si="10"/>
        <v>296800000</v>
      </c>
      <c r="K105" s="54">
        <f t="shared" si="11"/>
        <v>0</v>
      </c>
    </row>
    <row r="106" spans="1:11" x14ac:dyDescent="0.25">
      <c r="A106" s="17" t="s">
        <v>349</v>
      </c>
      <c r="B106" s="18">
        <v>-3000000</v>
      </c>
      <c r="C106" s="18">
        <v>0</v>
      </c>
      <c r="D106" s="3">
        <f t="shared" si="12"/>
        <v>-3000000</v>
      </c>
      <c r="E106" s="19" t="s">
        <v>350</v>
      </c>
      <c r="F106" s="37">
        <v>9</v>
      </c>
      <c r="G106" s="37">
        <f t="shared" si="7"/>
        <v>266</v>
      </c>
      <c r="H106" s="37">
        <f t="shared" si="8"/>
        <v>0</v>
      </c>
      <c r="I106" s="11">
        <f t="shared" si="9"/>
        <v>-798000000</v>
      </c>
      <c r="J106" s="54">
        <f t="shared" si="10"/>
        <v>0</v>
      </c>
      <c r="K106" s="54">
        <f t="shared" si="11"/>
        <v>-798000000</v>
      </c>
    </row>
    <row r="107" spans="1:11" x14ac:dyDescent="0.25">
      <c r="A107" s="20" t="s">
        <v>409</v>
      </c>
      <c r="B107" s="18">
        <v>90494</v>
      </c>
      <c r="C107" s="18">
        <v>75115</v>
      </c>
      <c r="D107" s="3">
        <f t="shared" si="12"/>
        <v>15379</v>
      </c>
      <c r="E107" s="23" t="s">
        <v>406</v>
      </c>
      <c r="F107" s="37">
        <v>2</v>
      </c>
      <c r="G107" s="37">
        <f t="shared" si="7"/>
        <v>257</v>
      </c>
      <c r="H107" s="37">
        <f t="shared" si="8"/>
        <v>1</v>
      </c>
      <c r="I107" s="11">
        <f t="shared" si="9"/>
        <v>23166464</v>
      </c>
      <c r="J107" s="54">
        <f t="shared" si="10"/>
        <v>19229440</v>
      </c>
      <c r="K107" s="54">
        <f t="shared" si="11"/>
        <v>3937024</v>
      </c>
    </row>
    <row r="108" spans="1:11" x14ac:dyDescent="0.25">
      <c r="A108" s="20" t="s">
        <v>415</v>
      </c>
      <c r="B108" s="18">
        <v>-1700700</v>
      </c>
      <c r="C108" s="18">
        <v>0</v>
      </c>
      <c r="D108" s="3">
        <f t="shared" si="12"/>
        <v>-1700700</v>
      </c>
      <c r="E108" s="20" t="s">
        <v>421</v>
      </c>
      <c r="F108" s="37">
        <v>4</v>
      </c>
      <c r="G108" s="37">
        <f t="shared" si="7"/>
        <v>255</v>
      </c>
      <c r="H108" s="37">
        <f t="shared" si="8"/>
        <v>0</v>
      </c>
      <c r="I108" s="11">
        <f t="shared" si="9"/>
        <v>-433678500</v>
      </c>
      <c r="J108" s="54">
        <f t="shared" si="10"/>
        <v>0</v>
      </c>
      <c r="K108" s="54">
        <f t="shared" si="11"/>
        <v>-433678500</v>
      </c>
    </row>
    <row r="109" spans="1:11" x14ac:dyDescent="0.25">
      <c r="A109" s="30" t="s">
        <v>433</v>
      </c>
      <c r="B109" s="18">
        <v>-1000500</v>
      </c>
      <c r="C109" s="18">
        <v>0</v>
      </c>
      <c r="D109" s="3">
        <f t="shared" si="12"/>
        <v>-1000500</v>
      </c>
      <c r="E109" s="20" t="s">
        <v>434</v>
      </c>
      <c r="F109" s="37">
        <v>3</v>
      </c>
      <c r="G109" s="37">
        <f t="shared" si="7"/>
        <v>251</v>
      </c>
      <c r="H109" s="37">
        <f t="shared" si="8"/>
        <v>0</v>
      </c>
      <c r="I109" s="11">
        <f t="shared" si="9"/>
        <v>-251125500</v>
      </c>
      <c r="J109" s="54">
        <f t="shared" si="10"/>
        <v>0</v>
      </c>
      <c r="K109" s="54">
        <f t="shared" si="11"/>
        <v>-251125500</v>
      </c>
    </row>
    <row r="110" spans="1:11" x14ac:dyDescent="0.25">
      <c r="A110" s="17" t="s">
        <v>445</v>
      </c>
      <c r="B110" s="18">
        <v>20000000</v>
      </c>
      <c r="C110" s="18">
        <v>0</v>
      </c>
      <c r="D110" s="3">
        <f t="shared" si="12"/>
        <v>20000000</v>
      </c>
      <c r="E110" s="19" t="s">
        <v>446</v>
      </c>
      <c r="F110" s="37">
        <v>20</v>
      </c>
      <c r="G110" s="37">
        <f t="shared" si="7"/>
        <v>248</v>
      </c>
      <c r="H110" s="37">
        <f t="shared" si="8"/>
        <v>1</v>
      </c>
      <c r="I110" s="11">
        <f t="shared" si="9"/>
        <v>4940000000</v>
      </c>
      <c r="J110" s="54">
        <f t="shared" si="10"/>
        <v>0</v>
      </c>
      <c r="K110" s="54">
        <f t="shared" si="11"/>
        <v>4940000000</v>
      </c>
    </row>
    <row r="111" spans="1:11" x14ac:dyDescent="0.25">
      <c r="A111" s="20" t="s">
        <v>504</v>
      </c>
      <c r="B111" s="40">
        <v>174678</v>
      </c>
      <c r="C111" s="40">
        <v>87363</v>
      </c>
      <c r="D111" s="36">
        <f t="shared" si="12"/>
        <v>87315</v>
      </c>
      <c r="E111" s="23" t="s">
        <v>484</v>
      </c>
      <c r="F111" s="37">
        <v>16</v>
      </c>
      <c r="G111" s="37">
        <f t="shared" si="7"/>
        <v>228</v>
      </c>
      <c r="H111" s="37">
        <f t="shared" si="8"/>
        <v>1</v>
      </c>
      <c r="I111" s="11">
        <f t="shared" si="9"/>
        <v>39651906</v>
      </c>
      <c r="J111" s="54">
        <f t="shared" si="10"/>
        <v>19831401</v>
      </c>
      <c r="K111" s="54">
        <f t="shared" si="11"/>
        <v>19820505</v>
      </c>
    </row>
    <row r="112" spans="1:11" x14ac:dyDescent="0.25">
      <c r="A112" s="17" t="s">
        <v>509</v>
      </c>
      <c r="B112" s="18">
        <v>-28400000</v>
      </c>
      <c r="C112" s="18">
        <v>0</v>
      </c>
      <c r="D112" s="3">
        <f t="shared" si="12"/>
        <v>-28400000</v>
      </c>
      <c r="E112" s="20" t="s">
        <v>510</v>
      </c>
      <c r="F112" s="37">
        <v>15</v>
      </c>
      <c r="G112" s="37">
        <f t="shared" si="7"/>
        <v>212</v>
      </c>
      <c r="H112" s="37">
        <f t="shared" si="8"/>
        <v>0</v>
      </c>
      <c r="I112" s="11">
        <f t="shared" si="9"/>
        <v>-6020800000</v>
      </c>
      <c r="J112" s="54">
        <f t="shared" si="10"/>
        <v>0</v>
      </c>
      <c r="K112" s="54">
        <f t="shared" si="11"/>
        <v>-6020800000</v>
      </c>
    </row>
    <row r="113" spans="1:15" x14ac:dyDescent="0.25">
      <c r="A113" s="17" t="s">
        <v>523</v>
      </c>
      <c r="B113" s="40">
        <v>163040</v>
      </c>
      <c r="C113" s="40">
        <v>122511</v>
      </c>
      <c r="D113" s="36">
        <f t="shared" si="12"/>
        <v>40529</v>
      </c>
      <c r="E113" s="5" t="s">
        <v>524</v>
      </c>
      <c r="F113" s="37">
        <v>0</v>
      </c>
      <c r="G113" s="37">
        <f t="shared" si="7"/>
        <v>197</v>
      </c>
      <c r="H113" s="37">
        <f t="shared" si="8"/>
        <v>1</v>
      </c>
      <c r="I113" s="11">
        <f t="shared" si="9"/>
        <v>31955840</v>
      </c>
      <c r="J113" s="54">
        <f t="shared" si="10"/>
        <v>24012156</v>
      </c>
      <c r="K113" s="54">
        <f t="shared" si="11"/>
        <v>7943684</v>
      </c>
    </row>
    <row r="114" spans="1:15" x14ac:dyDescent="0.25">
      <c r="A114" s="17" t="s">
        <v>523</v>
      </c>
      <c r="B114" s="18">
        <v>-5700</v>
      </c>
      <c r="C114" s="18">
        <v>-2500</v>
      </c>
      <c r="D114" s="3">
        <f t="shared" si="12"/>
        <v>-3200</v>
      </c>
      <c r="E114" s="19" t="s">
        <v>526</v>
      </c>
      <c r="F114" s="37">
        <v>13</v>
      </c>
      <c r="G114" s="37">
        <f t="shared" si="7"/>
        <v>197</v>
      </c>
      <c r="H114" s="37">
        <f t="shared" si="8"/>
        <v>0</v>
      </c>
      <c r="I114" s="11">
        <f t="shared" si="9"/>
        <v>-1122900</v>
      </c>
      <c r="J114" s="54">
        <f t="shared" si="10"/>
        <v>-492500</v>
      </c>
      <c r="K114" s="54">
        <f t="shared" si="11"/>
        <v>-630400</v>
      </c>
    </row>
    <row r="115" spans="1:15" x14ac:dyDescent="0.25">
      <c r="A115" s="17" t="s">
        <v>540</v>
      </c>
      <c r="B115" s="18">
        <v>0</v>
      </c>
      <c r="C115" s="18">
        <v>500000</v>
      </c>
      <c r="D115" s="3">
        <f t="shared" si="12"/>
        <v>-500000</v>
      </c>
      <c r="E115" s="19" t="s">
        <v>541</v>
      </c>
      <c r="F115" s="37">
        <v>8</v>
      </c>
      <c r="G115" s="37">
        <f t="shared" si="7"/>
        <v>184</v>
      </c>
      <c r="H115" s="37">
        <f t="shared" si="8"/>
        <v>0</v>
      </c>
      <c r="I115" s="11">
        <f t="shared" si="9"/>
        <v>0</v>
      </c>
      <c r="J115" s="54">
        <f t="shared" si="10"/>
        <v>92000000</v>
      </c>
      <c r="K115" s="54">
        <f t="shared" si="11"/>
        <v>-92000000</v>
      </c>
    </row>
    <row r="116" spans="1:15" x14ac:dyDescent="0.25">
      <c r="A116" s="11" t="s">
        <v>546</v>
      </c>
      <c r="B116" s="18">
        <v>-160000</v>
      </c>
      <c r="C116" s="18">
        <v>0</v>
      </c>
      <c r="D116" s="18">
        <f t="shared" si="12"/>
        <v>-160000</v>
      </c>
      <c r="E116" s="11" t="s">
        <v>547</v>
      </c>
      <c r="F116" s="37">
        <v>9</v>
      </c>
      <c r="G116" s="37">
        <f t="shared" si="7"/>
        <v>176</v>
      </c>
      <c r="H116" s="37">
        <f t="shared" si="8"/>
        <v>0</v>
      </c>
      <c r="I116" s="11">
        <f t="shared" si="9"/>
        <v>-28160000</v>
      </c>
      <c r="J116" s="54">
        <f t="shared" si="10"/>
        <v>0</v>
      </c>
      <c r="K116" s="54">
        <f t="shared" si="11"/>
        <v>-28160000</v>
      </c>
    </row>
    <row r="117" spans="1:15" x14ac:dyDescent="0.25">
      <c r="A117" s="11" t="s">
        <v>564</v>
      </c>
      <c r="B117" s="40">
        <v>1480</v>
      </c>
      <c r="C117" s="40">
        <v>106941</v>
      </c>
      <c r="D117" s="40">
        <f t="shared" si="12"/>
        <v>-105461</v>
      </c>
      <c r="E117" s="23" t="s">
        <v>565</v>
      </c>
      <c r="F117" s="37">
        <v>22</v>
      </c>
      <c r="G117" s="37">
        <f t="shared" si="7"/>
        <v>167</v>
      </c>
      <c r="H117" s="37">
        <f t="shared" si="8"/>
        <v>1</v>
      </c>
      <c r="I117" s="11">
        <f t="shared" si="9"/>
        <v>245680</v>
      </c>
      <c r="J117" s="54">
        <f t="shared" si="10"/>
        <v>17752206</v>
      </c>
      <c r="K117" s="54">
        <f t="shared" si="11"/>
        <v>-17506526</v>
      </c>
      <c r="N117" s="3"/>
    </row>
    <row r="118" spans="1:15" x14ac:dyDescent="0.25">
      <c r="A118" s="11" t="s">
        <v>592</v>
      </c>
      <c r="B118" s="18">
        <v>39399500</v>
      </c>
      <c r="C118" s="18">
        <v>0</v>
      </c>
      <c r="D118" s="18">
        <f t="shared" si="12"/>
        <v>39399500</v>
      </c>
      <c r="E118" s="11" t="s">
        <v>594</v>
      </c>
      <c r="F118" s="37">
        <v>9</v>
      </c>
      <c r="G118" s="37">
        <f t="shared" si="7"/>
        <v>145</v>
      </c>
      <c r="H118" s="37">
        <f t="shared" si="8"/>
        <v>1</v>
      </c>
      <c r="I118" s="11">
        <f t="shared" si="9"/>
        <v>5673528000</v>
      </c>
      <c r="J118" s="54">
        <f t="shared" si="10"/>
        <v>0</v>
      </c>
      <c r="K118" s="54">
        <f t="shared" si="11"/>
        <v>5673528000</v>
      </c>
      <c r="O118" s="7"/>
    </row>
    <row r="119" spans="1:15" x14ac:dyDescent="0.25">
      <c r="A119" s="11" t="s">
        <v>598</v>
      </c>
      <c r="B119" s="40">
        <v>95521</v>
      </c>
      <c r="C119" s="40">
        <v>110054</v>
      </c>
      <c r="D119" s="40">
        <f t="shared" si="12"/>
        <v>-14533</v>
      </c>
      <c r="E119" s="23" t="s">
        <v>603</v>
      </c>
      <c r="F119" s="37">
        <v>4</v>
      </c>
      <c r="G119" s="37">
        <f t="shared" si="7"/>
        <v>136</v>
      </c>
      <c r="H119" s="37">
        <f t="shared" si="8"/>
        <v>1</v>
      </c>
      <c r="I119" s="11">
        <f t="shared" si="9"/>
        <v>12895335</v>
      </c>
      <c r="J119" s="54">
        <f t="shared" si="10"/>
        <v>14857290</v>
      </c>
      <c r="K119" s="54">
        <f t="shared" si="11"/>
        <v>-1961955</v>
      </c>
    </row>
    <row r="120" spans="1:15" x14ac:dyDescent="0.25">
      <c r="A120" s="11" t="s">
        <v>609</v>
      </c>
      <c r="B120" s="18">
        <v>2000000</v>
      </c>
      <c r="C120" s="18">
        <v>0</v>
      </c>
      <c r="D120" s="18">
        <f t="shared" si="12"/>
        <v>2000000</v>
      </c>
      <c r="E120" s="11" t="s">
        <v>610</v>
      </c>
      <c r="F120" s="11">
        <v>26</v>
      </c>
      <c r="G120" s="37">
        <f t="shared" si="7"/>
        <v>132</v>
      </c>
      <c r="H120" s="11">
        <f t="shared" si="8"/>
        <v>1</v>
      </c>
      <c r="I120" s="11">
        <f t="shared" ref="I120:I142" si="13">B120*(G120-H120)</f>
        <v>262000000</v>
      </c>
      <c r="J120" s="11">
        <f t="shared" si="10"/>
        <v>0</v>
      </c>
      <c r="K120" s="11">
        <f t="shared" si="11"/>
        <v>262000000</v>
      </c>
      <c r="N120" s="7"/>
    </row>
    <row r="121" spans="1:15" x14ac:dyDescent="0.25">
      <c r="A121" s="11" t="s">
        <v>637</v>
      </c>
      <c r="B121" s="18">
        <v>2600000</v>
      </c>
      <c r="C121" s="18">
        <v>0</v>
      </c>
      <c r="D121" s="18">
        <f t="shared" si="12"/>
        <v>2600000</v>
      </c>
      <c r="E121" s="11" t="s">
        <v>638</v>
      </c>
      <c r="F121" s="11">
        <v>1</v>
      </c>
      <c r="G121" s="37">
        <f t="shared" si="7"/>
        <v>106</v>
      </c>
      <c r="H121" s="11">
        <f t="shared" si="8"/>
        <v>1</v>
      </c>
      <c r="I121" s="11">
        <f t="shared" si="13"/>
        <v>273000000</v>
      </c>
      <c r="J121" s="11">
        <f t="shared" si="10"/>
        <v>0</v>
      </c>
      <c r="K121" s="11">
        <f t="shared" si="11"/>
        <v>273000000</v>
      </c>
    </row>
    <row r="122" spans="1:15" x14ac:dyDescent="0.25">
      <c r="A122" s="11" t="s">
        <v>641</v>
      </c>
      <c r="B122" s="40">
        <v>384551</v>
      </c>
      <c r="C122" s="40">
        <v>110908</v>
      </c>
      <c r="D122" s="40">
        <f t="shared" si="12"/>
        <v>273643</v>
      </c>
      <c r="E122" s="23" t="s">
        <v>642</v>
      </c>
      <c r="F122" s="11">
        <v>1</v>
      </c>
      <c r="G122" s="37">
        <f t="shared" si="7"/>
        <v>105</v>
      </c>
      <c r="H122" s="11">
        <f t="shared" si="8"/>
        <v>1</v>
      </c>
      <c r="I122" s="11">
        <f t="shared" si="13"/>
        <v>39993304</v>
      </c>
      <c r="J122" s="11">
        <f t="shared" si="10"/>
        <v>11534432</v>
      </c>
      <c r="K122" s="11">
        <f t="shared" si="11"/>
        <v>28458872</v>
      </c>
      <c r="N122" t="s">
        <v>25</v>
      </c>
    </row>
    <row r="123" spans="1:15" x14ac:dyDescent="0.25">
      <c r="A123" s="11" t="s">
        <v>667</v>
      </c>
      <c r="B123" s="18">
        <v>0</v>
      </c>
      <c r="C123" s="18">
        <v>800000</v>
      </c>
      <c r="D123" s="18">
        <f t="shared" si="12"/>
        <v>-800000</v>
      </c>
      <c r="E123" s="11" t="s">
        <v>668</v>
      </c>
      <c r="F123" s="11">
        <v>14</v>
      </c>
      <c r="G123" s="37">
        <f t="shared" si="7"/>
        <v>104</v>
      </c>
      <c r="H123" s="11">
        <f t="shared" si="8"/>
        <v>0</v>
      </c>
      <c r="I123" s="11">
        <f t="shared" si="13"/>
        <v>0</v>
      </c>
      <c r="J123" s="11">
        <f t="shared" si="10"/>
        <v>83200000</v>
      </c>
      <c r="K123" s="11">
        <f t="shared" si="11"/>
        <v>-83200000</v>
      </c>
    </row>
    <row r="124" spans="1:15" x14ac:dyDescent="0.25">
      <c r="A124" s="11" t="s">
        <v>685</v>
      </c>
      <c r="B124" s="18">
        <v>-3000000</v>
      </c>
      <c r="C124" s="18">
        <v>0</v>
      </c>
      <c r="D124" s="18">
        <f t="shared" si="12"/>
        <v>-3000000</v>
      </c>
      <c r="E124" s="11" t="s">
        <v>687</v>
      </c>
      <c r="F124" s="11">
        <v>15</v>
      </c>
      <c r="G124" s="37">
        <f t="shared" si="7"/>
        <v>90</v>
      </c>
      <c r="H124" s="11">
        <f t="shared" si="8"/>
        <v>0</v>
      </c>
      <c r="I124" s="11">
        <f t="shared" si="13"/>
        <v>-270000000</v>
      </c>
      <c r="J124" s="11">
        <f t="shared" si="10"/>
        <v>0</v>
      </c>
      <c r="K124" s="11">
        <f t="shared" si="11"/>
        <v>-270000000</v>
      </c>
    </row>
    <row r="125" spans="1:15" x14ac:dyDescent="0.25">
      <c r="A125" s="11" t="s">
        <v>659</v>
      </c>
      <c r="B125" s="18">
        <v>400710</v>
      </c>
      <c r="C125" s="18">
        <v>118875</v>
      </c>
      <c r="D125" s="18">
        <f t="shared" si="12"/>
        <v>281835</v>
      </c>
      <c r="E125" s="11" t="s">
        <v>706</v>
      </c>
      <c r="F125" s="11">
        <v>0</v>
      </c>
      <c r="G125" s="37">
        <f t="shared" si="7"/>
        <v>75</v>
      </c>
      <c r="H125" s="11">
        <f t="shared" si="8"/>
        <v>1</v>
      </c>
      <c r="I125" s="11">
        <f t="shared" si="13"/>
        <v>29652540</v>
      </c>
      <c r="J125" s="11">
        <f t="shared" si="10"/>
        <v>8796750</v>
      </c>
      <c r="K125" s="11">
        <f t="shared" si="11"/>
        <v>20855790</v>
      </c>
    </row>
    <row r="126" spans="1:15" x14ac:dyDescent="0.25">
      <c r="A126" s="11" t="s">
        <v>659</v>
      </c>
      <c r="B126" s="18">
        <v>42000000</v>
      </c>
      <c r="C126" s="18">
        <v>0</v>
      </c>
      <c r="D126" s="18">
        <f t="shared" si="12"/>
        <v>42000000</v>
      </c>
      <c r="E126" s="11" t="s">
        <v>511</v>
      </c>
      <c r="F126" s="11">
        <v>25</v>
      </c>
      <c r="G126" s="37">
        <f t="shared" si="7"/>
        <v>75</v>
      </c>
      <c r="H126" s="11">
        <f t="shared" si="8"/>
        <v>1</v>
      </c>
      <c r="I126" s="11">
        <f t="shared" si="13"/>
        <v>3108000000</v>
      </c>
      <c r="J126" s="11">
        <f t="shared" si="10"/>
        <v>0</v>
      </c>
      <c r="K126" s="11">
        <f t="shared" si="11"/>
        <v>3108000000</v>
      </c>
    </row>
    <row r="127" spans="1:15" x14ac:dyDescent="0.25">
      <c r="A127" s="11" t="s">
        <v>734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50</v>
      </c>
      <c r="H127" s="11">
        <f t="shared" si="8"/>
        <v>0</v>
      </c>
      <c r="I127" s="11">
        <f t="shared" si="13"/>
        <v>-250000</v>
      </c>
      <c r="J127" s="11">
        <f t="shared" si="10"/>
        <v>0</v>
      </c>
      <c r="K127" s="11">
        <f t="shared" si="11"/>
        <v>-250000</v>
      </c>
    </row>
    <row r="128" spans="1:15" x14ac:dyDescent="0.25">
      <c r="A128" s="11" t="s">
        <v>660</v>
      </c>
      <c r="B128" s="18">
        <v>771374</v>
      </c>
      <c r="C128" s="18">
        <v>120697</v>
      </c>
      <c r="D128" s="18">
        <f t="shared" si="12"/>
        <v>650677</v>
      </c>
      <c r="E128" s="11" t="s">
        <v>736</v>
      </c>
      <c r="F128" s="11">
        <v>3</v>
      </c>
      <c r="G128" s="37">
        <f t="shared" si="7"/>
        <v>44</v>
      </c>
      <c r="H128" s="11">
        <f t="shared" si="8"/>
        <v>1</v>
      </c>
      <c r="I128" s="11">
        <f t="shared" si="13"/>
        <v>33169082</v>
      </c>
      <c r="J128" s="11">
        <f t="shared" si="10"/>
        <v>5189971</v>
      </c>
      <c r="K128" s="11">
        <f t="shared" si="11"/>
        <v>27979111</v>
      </c>
    </row>
    <row r="129" spans="1:11" x14ac:dyDescent="0.25">
      <c r="A129" s="11" t="s">
        <v>746</v>
      </c>
      <c r="B129" s="18">
        <v>2500000</v>
      </c>
      <c r="C129" s="18">
        <v>0</v>
      </c>
      <c r="D129" s="18">
        <f t="shared" si="12"/>
        <v>2500000</v>
      </c>
      <c r="E129" s="11" t="s">
        <v>747</v>
      </c>
      <c r="F129" s="11">
        <v>41</v>
      </c>
      <c r="G129" s="37">
        <f t="shared" si="7"/>
        <v>41</v>
      </c>
      <c r="H129" s="11">
        <f t="shared" si="8"/>
        <v>1</v>
      </c>
      <c r="I129" s="11">
        <f t="shared" si="13"/>
        <v>100000000</v>
      </c>
      <c r="J129" s="11">
        <f t="shared" si="10"/>
        <v>0</v>
      </c>
      <c r="K129" s="11">
        <f t="shared" si="11"/>
        <v>100000000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87203482</v>
      </c>
      <c r="C143" s="29">
        <f>SUM(C2:C141)</f>
        <v>13043998</v>
      </c>
      <c r="D143" s="29">
        <f>SUM(D2:D141)</f>
        <v>74159484</v>
      </c>
      <c r="E143" s="11"/>
      <c r="F143" s="11"/>
      <c r="G143" s="11"/>
      <c r="H143" s="11"/>
      <c r="I143" s="29">
        <f>SUM(I2:I142)</f>
        <v>14589901451</v>
      </c>
      <c r="J143" s="29">
        <f>SUM(J2:J142)</f>
        <v>5446213673</v>
      </c>
      <c r="K143" s="29">
        <f>SUM(K2:K142)</f>
        <v>9143687778</v>
      </c>
    </row>
    <row r="144" spans="1:11" x14ac:dyDescent="0.25">
      <c r="A144" s="11"/>
      <c r="B144" s="11" t="s">
        <v>283</v>
      </c>
      <c r="C144" s="11" t="s">
        <v>502</v>
      </c>
      <c r="D144" s="11" t="s">
        <v>503</v>
      </c>
      <c r="E144" s="11"/>
      <c r="F144" s="11"/>
      <c r="G144" s="11"/>
      <c r="H144" s="11"/>
      <c r="I144" s="11" t="s">
        <v>499</v>
      </c>
      <c r="J144" s="11" t="s">
        <v>500</v>
      </c>
      <c r="K144" s="11" t="s">
        <v>501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25373741.653913043</v>
      </c>
      <c r="J146" s="29">
        <f>J143/G2</f>
        <v>9471675.9530434776</v>
      </c>
      <c r="K146" s="29">
        <f>K143/G2</f>
        <v>15902065.700869566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505</v>
      </c>
      <c r="J147" s="11" t="s">
        <v>506</v>
      </c>
      <c r="K147" s="11" t="s">
        <v>507</v>
      </c>
    </row>
    <row r="150" spans="1:11" x14ac:dyDescent="0.25">
      <c r="J150">
        <f>J143/I143*1448696</f>
        <v>540778.70160525513</v>
      </c>
      <c r="K150">
        <f>K143/I143*1448696</f>
        <v>907917.29839474475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504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-28400000</v>
      </c>
      <c r="C4" s="18">
        <v>0</v>
      </c>
      <c r="D4" s="3">
        <f t="shared" si="0"/>
        <v>-28400000</v>
      </c>
      <c r="E4" s="20" t="s">
        <v>510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433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445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485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495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517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523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527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523</v>
      </c>
      <c r="B4" s="18">
        <v>-5700</v>
      </c>
      <c r="C4" s="18">
        <v>-2500</v>
      </c>
      <c r="D4" s="3">
        <f t="shared" si="0"/>
        <v>-3200</v>
      </c>
      <c r="E4" s="19" t="s">
        <v>526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540</v>
      </c>
      <c r="B5" s="18">
        <v>0</v>
      </c>
      <c r="C5" s="18">
        <v>500000</v>
      </c>
      <c r="D5" s="3">
        <f t="shared" si="0"/>
        <v>-500000</v>
      </c>
      <c r="E5" s="20" t="s">
        <v>541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546</v>
      </c>
      <c r="B6" s="18">
        <v>-160000</v>
      </c>
      <c r="C6" s="18">
        <v>0</v>
      </c>
      <c r="D6" s="3">
        <f t="shared" si="0"/>
        <v>-160000</v>
      </c>
      <c r="E6" s="20" t="s">
        <v>547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445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349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542</v>
      </c>
      <c r="G32" s="9" t="s">
        <v>414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543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544</v>
      </c>
    </row>
    <row r="35" spans="2:17" x14ac:dyDescent="0.25">
      <c r="D35" s="43">
        <v>5000</v>
      </c>
      <c r="E35" s="42" t="s">
        <v>543</v>
      </c>
    </row>
    <row r="36" spans="2:17" x14ac:dyDescent="0.25">
      <c r="D36" s="43">
        <v>-800000</v>
      </c>
      <c r="E36" s="42" t="s">
        <v>545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549</v>
      </c>
    </row>
    <row r="39" spans="2:17" x14ac:dyDescent="0.25">
      <c r="D39" s="7">
        <v>200000</v>
      </c>
      <c r="E39" s="42" t="s">
        <v>550</v>
      </c>
    </row>
    <row r="40" spans="2:17" x14ac:dyDescent="0.25">
      <c r="D40" s="7">
        <v>255000</v>
      </c>
      <c r="E40" s="42" t="s">
        <v>555</v>
      </c>
    </row>
    <row r="41" spans="2:17" x14ac:dyDescent="0.25">
      <c r="D41" s="7">
        <v>-200000</v>
      </c>
      <c r="E41" s="42" t="s">
        <v>556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557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564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567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591</v>
      </c>
      <c r="B4" s="18">
        <v>39399500</v>
      </c>
      <c r="C4" s="18">
        <v>0</v>
      </c>
      <c r="D4" s="3">
        <f t="shared" si="0"/>
        <v>39399500</v>
      </c>
      <c r="E4" s="20" t="s">
        <v>594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568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569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570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571</v>
      </c>
    </row>
    <row r="35" spans="4:17" x14ac:dyDescent="0.25">
      <c r="D35" s="43">
        <v>200000</v>
      </c>
      <c r="E35" s="42" t="s">
        <v>576</v>
      </c>
    </row>
    <row r="36" spans="4:17" x14ac:dyDescent="0.25">
      <c r="D36" s="43">
        <v>1000000</v>
      </c>
      <c r="E36" s="42" t="s">
        <v>590</v>
      </c>
    </row>
    <row r="37" spans="4:17" x14ac:dyDescent="0.25">
      <c r="D37" s="7">
        <v>600000</v>
      </c>
      <c r="E37" s="42" t="s">
        <v>595</v>
      </c>
    </row>
    <row r="38" spans="4:17" x14ac:dyDescent="0.25">
      <c r="D38" s="7">
        <v>-40000</v>
      </c>
      <c r="E38" s="42" t="s">
        <v>600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598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609</v>
      </c>
      <c r="B4" s="18">
        <v>2000000</v>
      </c>
      <c r="C4" s="18">
        <v>0</v>
      </c>
      <c r="D4" s="3">
        <f t="shared" si="0"/>
        <v>2000000</v>
      </c>
      <c r="E4" s="20" t="s">
        <v>610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637</v>
      </c>
      <c r="B5" s="18">
        <v>2600000</v>
      </c>
      <c r="C5" s="18">
        <v>0</v>
      </c>
      <c r="D5" s="3">
        <f t="shared" si="0"/>
        <v>2600000</v>
      </c>
      <c r="E5" s="20" t="s">
        <v>638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608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611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618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628</v>
      </c>
    </row>
    <row r="35" spans="4:17" x14ac:dyDescent="0.25">
      <c r="D35" s="43">
        <v>200000</v>
      </c>
      <c r="E35" s="42" t="s">
        <v>632</v>
      </c>
    </row>
    <row r="36" spans="4:17" x14ac:dyDescent="0.25">
      <c r="D36" s="43">
        <v>-120000</v>
      </c>
      <c r="E36" s="42" t="s">
        <v>633</v>
      </c>
    </row>
    <row r="37" spans="4:17" x14ac:dyDescent="0.25">
      <c r="D37" s="7">
        <v>200000</v>
      </c>
      <c r="E37" s="42" t="s">
        <v>634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637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667</v>
      </c>
      <c r="B4" s="18">
        <v>0</v>
      </c>
      <c r="C4" s="18">
        <v>800000</v>
      </c>
      <c r="D4" s="3">
        <f t="shared" si="0"/>
        <v>-800000</v>
      </c>
      <c r="E4" s="11" t="s">
        <v>668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685</v>
      </c>
      <c r="B5" s="18">
        <v>-3000000</v>
      </c>
      <c r="C5" s="18">
        <v>0</v>
      </c>
      <c r="D5" s="3">
        <f t="shared" si="0"/>
        <v>-3000000</v>
      </c>
      <c r="E5" s="20" t="s">
        <v>687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666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674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675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677</v>
      </c>
    </row>
    <row r="35" spans="4:17" x14ac:dyDescent="0.25">
      <c r="D35" s="43">
        <v>27470</v>
      </c>
      <c r="E35" s="42" t="s">
        <v>684</v>
      </c>
    </row>
    <row r="36" spans="4:17" x14ac:dyDescent="0.25">
      <c r="D36" s="43">
        <v>334000</v>
      </c>
      <c r="E36" s="42" t="s">
        <v>697</v>
      </c>
    </row>
    <row r="37" spans="4:17" x14ac:dyDescent="0.25">
      <c r="D37" s="7">
        <v>400000</v>
      </c>
      <c r="E37" s="42" t="s">
        <v>703</v>
      </c>
    </row>
    <row r="38" spans="4:17" x14ac:dyDescent="0.25">
      <c r="D38" s="7">
        <v>200000</v>
      </c>
      <c r="E38" s="42" t="s">
        <v>708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707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659</v>
      </c>
      <c r="B4" s="18">
        <v>42000000</v>
      </c>
      <c r="C4" s="18">
        <v>0</v>
      </c>
      <c r="D4" s="3">
        <f t="shared" si="0"/>
        <v>42000000</v>
      </c>
      <c r="E4" s="11" t="s">
        <v>511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734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710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718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722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729</v>
      </c>
    </row>
    <row r="35" spans="4:17" x14ac:dyDescent="0.25">
      <c r="D35" s="43">
        <v>141950</v>
      </c>
      <c r="E35" s="42" t="s">
        <v>730</v>
      </c>
    </row>
    <row r="36" spans="4:17" x14ac:dyDescent="0.25">
      <c r="D36" s="43">
        <v>800500</v>
      </c>
      <c r="E36" s="42" t="s">
        <v>733</v>
      </c>
    </row>
    <row r="37" spans="4:17" x14ac:dyDescent="0.25">
      <c r="D37" s="7">
        <v>-100000</v>
      </c>
      <c r="E37" s="42" t="s">
        <v>737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331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330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738</v>
      </c>
      <c r="N9" t="s">
        <v>739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349</v>
      </c>
      <c r="B22" s="39">
        <v>-3000000</v>
      </c>
      <c r="C22" s="11" t="s">
        <v>350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409</v>
      </c>
      <c r="B23" s="39">
        <v>3000000</v>
      </c>
      <c r="C23" s="11" t="s">
        <v>410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409</v>
      </c>
      <c r="B24" s="39">
        <v>630843</v>
      </c>
      <c r="C24" s="11" t="s">
        <v>406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415</v>
      </c>
      <c r="B25" s="39">
        <v>-3200900</v>
      </c>
      <c r="C25" s="11" t="s">
        <v>417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427</v>
      </c>
      <c r="B26" s="39">
        <v>-3000900</v>
      </c>
      <c r="C26" s="11" t="s">
        <v>428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433</v>
      </c>
      <c r="B27" s="39">
        <v>1000000</v>
      </c>
      <c r="C27" s="11" t="s">
        <v>435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433</v>
      </c>
      <c r="B28" s="39">
        <v>6000000</v>
      </c>
      <c r="C28" s="11" t="s">
        <v>436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433</v>
      </c>
      <c r="B29" s="39">
        <v>5800000</v>
      </c>
      <c r="C29" s="11" t="s">
        <v>437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433</v>
      </c>
      <c r="B30" s="39">
        <v>-5000</v>
      </c>
      <c r="C30" s="11" t="s">
        <v>438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448</v>
      </c>
      <c r="B31" s="39">
        <v>-26000000</v>
      </c>
      <c r="C31" s="11" t="s">
        <v>449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445</v>
      </c>
      <c r="B32" s="39">
        <v>-26200000</v>
      </c>
      <c r="C32" s="11" t="s">
        <v>447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482</v>
      </c>
      <c r="B33" s="39">
        <v>327005</v>
      </c>
      <c r="C33" s="11" t="s">
        <v>496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509</v>
      </c>
      <c r="B34" s="39">
        <v>28400000</v>
      </c>
      <c r="C34" s="11" t="s">
        <v>566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509</v>
      </c>
      <c r="B35" s="61">
        <v>11000000</v>
      </c>
      <c r="C35" s="12" t="s">
        <v>511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523</v>
      </c>
      <c r="B36" s="39">
        <v>418701</v>
      </c>
      <c r="C36" s="11" t="s">
        <v>524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523</v>
      </c>
      <c r="B37" s="39">
        <v>-900</v>
      </c>
      <c r="C37" s="11" t="s">
        <v>525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529</v>
      </c>
      <c r="B38" s="61">
        <v>2000000</v>
      </c>
      <c r="C38" s="12" t="s">
        <v>530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529</v>
      </c>
      <c r="B39" s="39">
        <v>2000000</v>
      </c>
      <c r="C39" s="11" t="s">
        <v>531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533</v>
      </c>
      <c r="B40" s="39">
        <v>-200000</v>
      </c>
      <c r="C40" s="11" t="s">
        <v>534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533</v>
      </c>
      <c r="B41" s="39">
        <v>-620000</v>
      </c>
      <c r="C41" s="11" t="s">
        <v>535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533</v>
      </c>
      <c r="B42" s="39">
        <v>-120000</v>
      </c>
      <c r="C42" s="11" t="s">
        <v>536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537</v>
      </c>
      <c r="B43" s="39">
        <v>650000</v>
      </c>
      <c r="C43" s="11" t="s">
        <v>538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537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537</v>
      </c>
      <c r="B45" s="39">
        <v>29000000</v>
      </c>
      <c r="C45" s="11" t="s">
        <v>539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546</v>
      </c>
      <c r="B46" s="39">
        <v>-200000</v>
      </c>
      <c r="C46" s="11" t="s">
        <v>551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552</v>
      </c>
      <c r="B47" s="39">
        <v>-200000</v>
      </c>
      <c r="C47" s="11" t="s">
        <v>554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553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557</v>
      </c>
      <c r="B49" s="39">
        <v>3000000</v>
      </c>
      <c r="C49" s="11" t="s">
        <v>558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557</v>
      </c>
      <c r="B50" s="61">
        <v>3000000</v>
      </c>
      <c r="C50" s="12" t="s">
        <v>559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562</v>
      </c>
      <c r="B51" s="39">
        <v>765797</v>
      </c>
      <c r="C51" s="11" t="s">
        <v>563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562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574</v>
      </c>
      <c r="B53" s="39">
        <v>-400500</v>
      </c>
      <c r="C53" s="11" t="s">
        <v>575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589</v>
      </c>
      <c r="B54" s="39">
        <v>-1000396</v>
      </c>
      <c r="C54" s="11" t="s">
        <v>643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592</v>
      </c>
      <c r="B55" s="39">
        <v>-40000000</v>
      </c>
      <c r="C55" s="11" t="s">
        <v>593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598</v>
      </c>
      <c r="B56" s="39">
        <v>865652</v>
      </c>
      <c r="C56" s="11" t="s">
        <v>599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629</v>
      </c>
      <c r="B57" s="39">
        <v>-50200000</v>
      </c>
      <c r="C57" s="11" t="s">
        <v>631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635</v>
      </c>
      <c r="B58" s="39">
        <v>-12200500</v>
      </c>
      <c r="C58" s="11" t="s">
        <v>636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641</v>
      </c>
      <c r="B59" s="39">
        <v>534906</v>
      </c>
      <c r="C59" s="11" t="s">
        <v>642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667</v>
      </c>
      <c r="B60" s="39">
        <v>-338000</v>
      </c>
      <c r="C60" s="11" t="s">
        <v>669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670</v>
      </c>
      <c r="B61" s="39">
        <v>-150000</v>
      </c>
      <c r="C61" s="11" t="s">
        <v>671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676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678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679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685</v>
      </c>
      <c r="B65" s="39">
        <v>-27470</v>
      </c>
      <c r="C65" s="11" t="s">
        <v>686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695</v>
      </c>
      <c r="B66" s="39">
        <v>-334000</v>
      </c>
      <c r="C66" s="11" t="s">
        <v>696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699</v>
      </c>
      <c r="B67" s="39">
        <v>-20000</v>
      </c>
      <c r="C67" s="11" t="s">
        <v>700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698</v>
      </c>
      <c r="B68" s="39">
        <v>-300500</v>
      </c>
      <c r="C68" s="11" t="s">
        <v>701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698</v>
      </c>
      <c r="B69" s="39">
        <v>-100000</v>
      </c>
      <c r="C69" s="11" t="s">
        <v>702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705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659</v>
      </c>
      <c r="B71" s="39">
        <v>15389</v>
      </c>
      <c r="C71" s="11" t="s">
        <v>706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659</v>
      </c>
      <c r="B72" s="39">
        <v>4000000</v>
      </c>
      <c r="C72" s="11" t="s">
        <v>712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659</v>
      </c>
      <c r="B73" s="39">
        <v>2600000</v>
      </c>
      <c r="C73" s="11" t="s">
        <v>713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659</v>
      </c>
      <c r="B74" s="39">
        <v>3000000</v>
      </c>
      <c r="C74" s="11" t="s">
        <v>714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719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720</v>
      </c>
      <c r="B76" s="39">
        <v>-2000700</v>
      </c>
      <c r="C76" s="11" t="s">
        <v>721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720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724</v>
      </c>
      <c r="B78" s="39">
        <v>2000000</v>
      </c>
      <c r="C78" s="11" t="s">
        <v>725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726</v>
      </c>
      <c r="B79" s="39">
        <v>-1000500</v>
      </c>
      <c r="C79" s="11" t="s">
        <v>727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726</v>
      </c>
      <c r="B80" s="39">
        <v>-141950</v>
      </c>
      <c r="C80" s="11" t="s">
        <v>728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731</v>
      </c>
      <c r="B81" s="39">
        <v>-900500</v>
      </c>
      <c r="C81" s="11" t="s">
        <v>732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660</v>
      </c>
      <c r="B82" s="39">
        <v>81251</v>
      </c>
      <c r="C82" s="11" t="s">
        <v>735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588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495</v>
      </c>
      <c r="E2" s="11">
        <f>IF(B2&gt;0,1,0)</f>
        <v>1</v>
      </c>
      <c r="F2" s="11">
        <f>B2*(D2-E2)</f>
        <v>47769800</v>
      </c>
      <c r="G2" s="11" t="s">
        <v>1</v>
      </c>
    </row>
    <row r="3" spans="1:7" x14ac:dyDescent="0.25">
      <c r="A3" s="11" t="s">
        <v>400</v>
      </c>
      <c r="B3" s="3">
        <v>3000000</v>
      </c>
      <c r="C3" s="11">
        <v>3</v>
      </c>
      <c r="D3" s="11">
        <f t="shared" ref="D3:D66" si="0">D4+C3</f>
        <v>493</v>
      </c>
      <c r="E3" s="11">
        <f t="shared" ref="E3:E66" si="1">IF(B3&gt;0,1,0)</f>
        <v>1</v>
      </c>
      <c r="F3" s="11">
        <f t="shared" ref="F3:F66" si="2">B3*(D3-E3)</f>
        <v>1476000000</v>
      </c>
      <c r="G3" s="11"/>
    </row>
    <row r="4" spans="1:7" x14ac:dyDescent="0.25">
      <c r="A4" s="11" t="s">
        <v>399</v>
      </c>
      <c r="B4" s="3">
        <v>-200000</v>
      </c>
      <c r="C4" s="11">
        <v>2</v>
      </c>
      <c r="D4" s="11">
        <f t="shared" si="0"/>
        <v>490</v>
      </c>
      <c r="E4" s="11">
        <f t="shared" si="1"/>
        <v>0</v>
      </c>
      <c r="F4" s="11">
        <f t="shared" si="2"/>
        <v>-98000000</v>
      </c>
      <c r="G4" s="11"/>
    </row>
    <row r="5" spans="1:7" x14ac:dyDescent="0.25">
      <c r="A5" s="11" t="s">
        <v>398</v>
      </c>
      <c r="B5" s="3">
        <v>-100000</v>
      </c>
      <c r="C5" s="11">
        <v>1</v>
      </c>
      <c r="D5" s="11">
        <f t="shared" si="0"/>
        <v>488</v>
      </c>
      <c r="E5" s="11">
        <f t="shared" si="1"/>
        <v>0</v>
      </c>
      <c r="F5" s="11">
        <f t="shared" si="2"/>
        <v>-48800000</v>
      </c>
      <c r="G5" s="11"/>
    </row>
    <row r="6" spans="1:7" x14ac:dyDescent="0.25">
      <c r="A6" s="11" t="s">
        <v>397</v>
      </c>
      <c r="B6" s="3">
        <v>-55000</v>
      </c>
      <c r="C6" s="11">
        <v>1</v>
      </c>
      <c r="D6" s="11">
        <f t="shared" si="0"/>
        <v>487</v>
      </c>
      <c r="E6" s="11">
        <f t="shared" si="1"/>
        <v>0</v>
      </c>
      <c r="F6" s="11">
        <f t="shared" si="2"/>
        <v>-26785000</v>
      </c>
      <c r="G6" s="11"/>
    </row>
    <row r="7" spans="1:7" x14ac:dyDescent="0.25">
      <c r="A7" s="11" t="s">
        <v>396</v>
      </c>
      <c r="B7" s="3">
        <v>-200000</v>
      </c>
      <c r="C7" s="11">
        <v>4</v>
      </c>
      <c r="D7" s="11">
        <f t="shared" si="0"/>
        <v>486</v>
      </c>
      <c r="E7" s="11">
        <f t="shared" si="1"/>
        <v>0</v>
      </c>
      <c r="F7" s="11">
        <f t="shared" si="2"/>
        <v>-97200000</v>
      </c>
      <c r="G7" s="11"/>
    </row>
    <row r="8" spans="1:7" x14ac:dyDescent="0.25">
      <c r="A8" s="11" t="s">
        <v>395</v>
      </c>
      <c r="B8" s="3">
        <v>-200000</v>
      </c>
      <c r="C8" s="11">
        <v>10</v>
      </c>
      <c r="D8" s="11">
        <f t="shared" si="0"/>
        <v>482</v>
      </c>
      <c r="E8" s="11">
        <f t="shared" si="1"/>
        <v>0</v>
      </c>
      <c r="F8" s="11">
        <f t="shared" si="2"/>
        <v>-96400000</v>
      </c>
      <c r="G8" s="11"/>
    </row>
    <row r="9" spans="1:7" x14ac:dyDescent="0.25">
      <c r="A9" s="11" t="s">
        <v>394</v>
      </c>
      <c r="B9" s="3">
        <v>-950500</v>
      </c>
      <c r="C9" s="11">
        <v>1</v>
      </c>
      <c r="D9" s="11">
        <f t="shared" si="0"/>
        <v>472</v>
      </c>
      <c r="E9" s="11">
        <f t="shared" si="1"/>
        <v>0</v>
      </c>
      <c r="F9" s="11">
        <f t="shared" si="2"/>
        <v>-448636000</v>
      </c>
      <c r="G9" s="11"/>
    </row>
    <row r="10" spans="1:7" x14ac:dyDescent="0.25">
      <c r="A10" s="23" t="s">
        <v>393</v>
      </c>
      <c r="B10" s="3">
        <v>2000000</v>
      </c>
      <c r="C10" s="11">
        <v>2</v>
      </c>
      <c r="D10" s="11">
        <f t="shared" si="0"/>
        <v>471</v>
      </c>
      <c r="E10" s="11">
        <f t="shared" si="1"/>
        <v>1</v>
      </c>
      <c r="F10" s="11">
        <f t="shared" si="2"/>
        <v>940000000</v>
      </c>
      <c r="G10" s="11"/>
    </row>
    <row r="11" spans="1:7" x14ac:dyDescent="0.25">
      <c r="A11" s="11" t="s">
        <v>392</v>
      </c>
      <c r="B11" s="3">
        <v>-1065000</v>
      </c>
      <c r="C11" s="11">
        <v>3</v>
      </c>
      <c r="D11" s="11">
        <f t="shared" si="0"/>
        <v>469</v>
      </c>
      <c r="E11" s="11">
        <f t="shared" si="1"/>
        <v>0</v>
      </c>
      <c r="F11" s="11">
        <f t="shared" si="2"/>
        <v>-499485000</v>
      </c>
      <c r="G11" s="11"/>
    </row>
    <row r="12" spans="1:7" x14ac:dyDescent="0.25">
      <c r="A12" s="11" t="s">
        <v>391</v>
      </c>
      <c r="B12" s="3">
        <v>-45000</v>
      </c>
      <c r="C12" s="11">
        <v>1</v>
      </c>
      <c r="D12" s="11">
        <f t="shared" si="0"/>
        <v>466</v>
      </c>
      <c r="E12" s="11">
        <f t="shared" si="1"/>
        <v>0</v>
      </c>
      <c r="F12" s="11">
        <f t="shared" si="2"/>
        <v>-20970000</v>
      </c>
      <c r="G12" s="11"/>
    </row>
    <row r="13" spans="1:7" x14ac:dyDescent="0.25">
      <c r="A13" s="11" t="s">
        <v>390</v>
      </c>
      <c r="B13" s="3">
        <v>-2000700</v>
      </c>
      <c r="C13" s="11">
        <v>4</v>
      </c>
      <c r="D13" s="11">
        <f t="shared" si="0"/>
        <v>465</v>
      </c>
      <c r="E13" s="11">
        <f t="shared" si="1"/>
        <v>0</v>
      </c>
      <c r="F13" s="11">
        <f t="shared" si="2"/>
        <v>-930325500</v>
      </c>
      <c r="G13" s="11"/>
    </row>
    <row r="14" spans="1:7" x14ac:dyDescent="0.25">
      <c r="A14" s="23" t="s">
        <v>389</v>
      </c>
      <c r="B14" s="3">
        <v>-200000</v>
      </c>
      <c r="C14" s="11">
        <v>2</v>
      </c>
      <c r="D14" s="11">
        <f t="shared" si="0"/>
        <v>461</v>
      </c>
      <c r="E14" s="11">
        <f t="shared" si="1"/>
        <v>0</v>
      </c>
      <c r="F14" s="11">
        <f t="shared" si="2"/>
        <v>-92200000</v>
      </c>
      <c r="G14" s="11"/>
    </row>
    <row r="15" spans="1:7" x14ac:dyDescent="0.25">
      <c r="A15" s="11" t="s">
        <v>388</v>
      </c>
      <c r="B15" s="3">
        <v>2000000</v>
      </c>
      <c r="C15" s="11">
        <v>0</v>
      </c>
      <c r="D15" s="11">
        <f t="shared" si="0"/>
        <v>459</v>
      </c>
      <c r="E15" s="11">
        <f t="shared" si="1"/>
        <v>1</v>
      </c>
      <c r="F15" s="11">
        <f t="shared" si="2"/>
        <v>916000000</v>
      </c>
      <c r="G15" s="11"/>
    </row>
    <row r="16" spans="1:7" x14ac:dyDescent="0.25">
      <c r="A16" s="11" t="s">
        <v>388</v>
      </c>
      <c r="B16" s="3">
        <v>2000000</v>
      </c>
      <c r="C16" s="11">
        <v>0</v>
      </c>
      <c r="D16" s="11">
        <f t="shared" si="0"/>
        <v>459</v>
      </c>
      <c r="E16" s="11">
        <f t="shared" si="1"/>
        <v>1</v>
      </c>
      <c r="F16" s="11">
        <f t="shared" si="2"/>
        <v>916000000</v>
      </c>
      <c r="G16" s="11"/>
    </row>
    <row r="17" spans="1:12" x14ac:dyDescent="0.25">
      <c r="A17" s="11" t="s">
        <v>388</v>
      </c>
      <c r="B17" s="3">
        <v>1200000</v>
      </c>
      <c r="C17" s="11">
        <v>0</v>
      </c>
      <c r="D17" s="11">
        <f t="shared" si="0"/>
        <v>459</v>
      </c>
      <c r="E17" s="11">
        <f t="shared" si="1"/>
        <v>1</v>
      </c>
      <c r="F17" s="11">
        <f t="shared" si="2"/>
        <v>549600000</v>
      </c>
      <c r="G17" s="11"/>
    </row>
    <row r="18" spans="1:12" x14ac:dyDescent="0.25">
      <c r="A18" s="11" t="s">
        <v>388</v>
      </c>
      <c r="B18" s="3">
        <v>1000000</v>
      </c>
      <c r="C18" s="11">
        <v>1</v>
      </c>
      <c r="D18" s="11">
        <f t="shared" si="0"/>
        <v>459</v>
      </c>
      <c r="E18" s="11">
        <f t="shared" si="1"/>
        <v>1</v>
      </c>
      <c r="F18" s="11">
        <f t="shared" si="2"/>
        <v>458000000</v>
      </c>
      <c r="G18" s="11"/>
    </row>
    <row r="19" spans="1:12" x14ac:dyDescent="0.25">
      <c r="A19" s="11" t="s">
        <v>387</v>
      </c>
      <c r="B19" s="3">
        <v>3000000</v>
      </c>
      <c r="C19" s="11">
        <v>0</v>
      </c>
      <c r="D19" s="11">
        <f t="shared" si="0"/>
        <v>458</v>
      </c>
      <c r="E19" s="11">
        <f t="shared" si="1"/>
        <v>1</v>
      </c>
      <c r="F19" s="11">
        <f t="shared" si="2"/>
        <v>1371000000</v>
      </c>
      <c r="G19" s="11"/>
      <c r="L19" t="s">
        <v>25</v>
      </c>
    </row>
    <row r="20" spans="1:12" x14ac:dyDescent="0.25">
      <c r="A20" s="11" t="s">
        <v>387</v>
      </c>
      <c r="B20" s="3">
        <v>-432700</v>
      </c>
      <c r="C20" s="11">
        <v>0</v>
      </c>
      <c r="D20" s="11">
        <f t="shared" si="0"/>
        <v>458</v>
      </c>
      <c r="E20" s="11">
        <f t="shared" si="1"/>
        <v>0</v>
      </c>
      <c r="F20" s="11">
        <f t="shared" si="2"/>
        <v>-198176600</v>
      </c>
      <c r="G20" s="11"/>
    </row>
    <row r="21" spans="1:12" x14ac:dyDescent="0.25">
      <c r="A21" s="11" t="s">
        <v>387</v>
      </c>
      <c r="B21" s="3">
        <v>-432700</v>
      </c>
      <c r="C21" s="11">
        <v>0</v>
      </c>
      <c r="D21" s="11">
        <f t="shared" si="0"/>
        <v>458</v>
      </c>
      <c r="E21" s="11">
        <f t="shared" si="1"/>
        <v>0</v>
      </c>
      <c r="F21" s="11">
        <f t="shared" si="2"/>
        <v>-198176600</v>
      </c>
      <c r="G21" s="11"/>
    </row>
    <row r="22" spans="1:12" x14ac:dyDescent="0.25">
      <c r="A22" s="11" t="s">
        <v>387</v>
      </c>
      <c r="B22" s="3">
        <v>-432700</v>
      </c>
      <c r="C22" s="11">
        <v>0</v>
      </c>
      <c r="D22" s="11">
        <f t="shared" si="0"/>
        <v>458</v>
      </c>
      <c r="E22" s="11">
        <f t="shared" si="1"/>
        <v>0</v>
      </c>
      <c r="F22" s="11">
        <f t="shared" si="2"/>
        <v>-198176600</v>
      </c>
      <c r="G22" s="11"/>
    </row>
    <row r="23" spans="1:12" x14ac:dyDescent="0.25">
      <c r="A23" s="11" t="s">
        <v>387</v>
      </c>
      <c r="B23" s="3">
        <v>-432700</v>
      </c>
      <c r="C23" s="11">
        <v>0</v>
      </c>
      <c r="D23" s="11">
        <f t="shared" si="0"/>
        <v>458</v>
      </c>
      <c r="E23" s="11">
        <f t="shared" si="1"/>
        <v>0</v>
      </c>
      <c r="F23" s="11">
        <f t="shared" si="2"/>
        <v>-198176600</v>
      </c>
      <c r="G23" s="11"/>
    </row>
    <row r="24" spans="1:12" x14ac:dyDescent="0.25">
      <c r="A24" s="11" t="s">
        <v>387</v>
      </c>
      <c r="B24" s="3">
        <v>-432700</v>
      </c>
      <c r="C24" s="11">
        <v>0</v>
      </c>
      <c r="D24" s="11">
        <f t="shared" si="0"/>
        <v>458</v>
      </c>
      <c r="E24" s="11">
        <f t="shared" si="1"/>
        <v>0</v>
      </c>
      <c r="F24" s="11">
        <f t="shared" si="2"/>
        <v>-198176600</v>
      </c>
      <c r="G24" s="11"/>
    </row>
    <row r="25" spans="1:12" x14ac:dyDescent="0.25">
      <c r="A25" s="11" t="s">
        <v>387</v>
      </c>
      <c r="B25" s="3">
        <v>-200000</v>
      </c>
      <c r="C25" s="11">
        <v>1</v>
      </c>
      <c r="D25" s="11">
        <f t="shared" si="0"/>
        <v>458</v>
      </c>
      <c r="E25" s="11">
        <f t="shared" si="1"/>
        <v>0</v>
      </c>
      <c r="F25" s="11">
        <f t="shared" si="2"/>
        <v>-91600000</v>
      </c>
      <c r="G25" s="11"/>
    </row>
    <row r="26" spans="1:12" x14ac:dyDescent="0.25">
      <c r="A26" s="11" t="s">
        <v>386</v>
      </c>
      <c r="B26" s="3">
        <v>3000000</v>
      </c>
      <c r="C26" s="11">
        <v>2</v>
      </c>
      <c r="D26" s="11">
        <f t="shared" si="0"/>
        <v>457</v>
      </c>
      <c r="E26" s="11">
        <f t="shared" si="1"/>
        <v>1</v>
      </c>
      <c r="F26" s="11">
        <f t="shared" si="2"/>
        <v>1368000000</v>
      </c>
      <c r="G26" s="11"/>
    </row>
    <row r="27" spans="1:12" x14ac:dyDescent="0.25">
      <c r="A27" s="11" t="s">
        <v>385</v>
      </c>
      <c r="B27" s="3">
        <v>-200000</v>
      </c>
      <c r="C27" s="11">
        <v>1</v>
      </c>
      <c r="D27" s="11">
        <f t="shared" si="0"/>
        <v>455</v>
      </c>
      <c r="E27" s="11">
        <f t="shared" si="1"/>
        <v>0</v>
      </c>
      <c r="F27" s="11">
        <f t="shared" si="2"/>
        <v>-91000000</v>
      </c>
      <c r="G27" s="11"/>
    </row>
    <row r="28" spans="1:12" x14ac:dyDescent="0.25">
      <c r="A28" s="11" t="s">
        <v>384</v>
      </c>
      <c r="B28" s="3">
        <v>2000000</v>
      </c>
      <c r="C28" s="11">
        <v>1</v>
      </c>
      <c r="D28" s="11">
        <f t="shared" si="0"/>
        <v>454</v>
      </c>
      <c r="E28" s="11">
        <f t="shared" si="1"/>
        <v>1</v>
      </c>
      <c r="F28" s="11">
        <f t="shared" si="2"/>
        <v>906000000</v>
      </c>
      <c r="G28" s="11"/>
    </row>
    <row r="29" spans="1:12" x14ac:dyDescent="0.25">
      <c r="A29" s="11" t="s">
        <v>383</v>
      </c>
      <c r="B29" s="3">
        <v>-7000800</v>
      </c>
      <c r="C29" s="11">
        <v>1</v>
      </c>
      <c r="D29" s="11">
        <f t="shared" si="0"/>
        <v>453</v>
      </c>
      <c r="E29" s="11">
        <f t="shared" si="1"/>
        <v>0</v>
      </c>
      <c r="F29" s="11">
        <f t="shared" si="2"/>
        <v>-3171362400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452</v>
      </c>
      <c r="E30" s="11">
        <f t="shared" si="1"/>
        <v>0</v>
      </c>
      <c r="F30" s="11">
        <f t="shared" si="2"/>
        <v>-1356406800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451</v>
      </c>
      <c r="E31" s="11">
        <f t="shared" si="1"/>
        <v>0</v>
      </c>
      <c r="F31" s="11">
        <f t="shared" si="2"/>
        <v>-764850900</v>
      </c>
      <c r="G31" s="11"/>
    </row>
    <row r="32" spans="1:12" x14ac:dyDescent="0.25">
      <c r="A32" s="11" t="s">
        <v>382</v>
      </c>
      <c r="B32" s="3">
        <v>994300</v>
      </c>
      <c r="C32" s="11">
        <v>6</v>
      </c>
      <c r="D32" s="11">
        <f t="shared" si="0"/>
        <v>448</v>
      </c>
      <c r="E32" s="11">
        <f t="shared" si="1"/>
        <v>1</v>
      </c>
      <c r="F32" s="11">
        <f t="shared" si="2"/>
        <v>444452100</v>
      </c>
      <c r="G32" s="11"/>
    </row>
    <row r="33" spans="1:7" x14ac:dyDescent="0.25">
      <c r="A33" s="11" t="s">
        <v>380</v>
      </c>
      <c r="B33" s="3">
        <v>35091</v>
      </c>
      <c r="C33" s="11">
        <v>1</v>
      </c>
      <c r="D33" s="11">
        <f t="shared" si="0"/>
        <v>442</v>
      </c>
      <c r="E33" s="11">
        <f t="shared" si="1"/>
        <v>1</v>
      </c>
      <c r="F33" s="11">
        <f t="shared" si="2"/>
        <v>15475131</v>
      </c>
      <c r="G33" s="11" t="s">
        <v>381</v>
      </c>
    </row>
    <row r="34" spans="1:7" x14ac:dyDescent="0.25">
      <c r="A34" s="11" t="s">
        <v>379</v>
      </c>
      <c r="B34" s="3">
        <v>-850000</v>
      </c>
      <c r="C34" s="11">
        <v>8</v>
      </c>
      <c r="D34" s="11">
        <f t="shared" si="0"/>
        <v>441</v>
      </c>
      <c r="E34" s="11">
        <f t="shared" si="1"/>
        <v>0</v>
      </c>
      <c r="F34" s="11">
        <f t="shared" si="2"/>
        <v>-374850000</v>
      </c>
      <c r="G34" s="11"/>
    </row>
    <row r="35" spans="1:7" x14ac:dyDescent="0.25">
      <c r="A35" s="23" t="s">
        <v>378</v>
      </c>
      <c r="B35" s="3">
        <v>-190500</v>
      </c>
      <c r="C35" s="11">
        <v>1</v>
      </c>
      <c r="D35" s="11">
        <f t="shared" si="0"/>
        <v>433</v>
      </c>
      <c r="E35" s="11">
        <f t="shared" si="1"/>
        <v>0</v>
      </c>
      <c r="F35" s="11">
        <f t="shared" si="2"/>
        <v>-82486500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432</v>
      </c>
      <c r="E36" s="11">
        <f t="shared" si="1"/>
        <v>1</v>
      </c>
      <c r="F36" s="11">
        <f t="shared" si="2"/>
        <v>86200000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432</v>
      </c>
      <c r="E37" s="11">
        <f t="shared" si="1"/>
        <v>0</v>
      </c>
      <c r="F37" s="11">
        <f t="shared" si="2"/>
        <v>-86400000</v>
      </c>
      <c r="G37" s="11"/>
    </row>
    <row r="38" spans="1:7" x14ac:dyDescent="0.25">
      <c r="A38" s="23" t="s">
        <v>377</v>
      </c>
      <c r="B38" s="3">
        <v>300806</v>
      </c>
      <c r="C38" s="11">
        <v>1</v>
      </c>
      <c r="D38" s="11">
        <f t="shared" si="0"/>
        <v>410</v>
      </c>
      <c r="E38" s="11">
        <f t="shared" si="1"/>
        <v>1</v>
      </c>
      <c r="F38" s="11">
        <f t="shared" si="2"/>
        <v>123029654</v>
      </c>
      <c r="G38" s="11" t="s">
        <v>401</v>
      </c>
    </row>
    <row r="39" spans="1:7" x14ac:dyDescent="0.25">
      <c r="A39" s="11" t="s">
        <v>376</v>
      </c>
      <c r="B39" s="3">
        <v>-95000</v>
      </c>
      <c r="C39" s="11">
        <v>0</v>
      </c>
      <c r="D39" s="11">
        <f t="shared" si="0"/>
        <v>409</v>
      </c>
      <c r="E39" s="11">
        <f t="shared" si="1"/>
        <v>0</v>
      </c>
      <c r="F39" s="11">
        <f t="shared" si="2"/>
        <v>-38855000</v>
      </c>
      <c r="G39" s="11"/>
    </row>
    <row r="40" spans="1:7" x14ac:dyDescent="0.25">
      <c r="A40" s="11" t="s">
        <v>376</v>
      </c>
      <c r="B40" s="3">
        <v>-88103</v>
      </c>
      <c r="C40" s="11">
        <v>5</v>
      </c>
      <c r="D40" s="11">
        <f t="shared" si="0"/>
        <v>409</v>
      </c>
      <c r="E40" s="11">
        <f t="shared" si="1"/>
        <v>0</v>
      </c>
      <c r="F40" s="11">
        <f t="shared" si="2"/>
        <v>-36034127</v>
      </c>
      <c r="G40" s="11"/>
    </row>
    <row r="41" spans="1:7" x14ac:dyDescent="0.25">
      <c r="A41" s="11" t="s">
        <v>375</v>
      </c>
      <c r="B41" s="3">
        <v>-120000</v>
      </c>
      <c r="C41" s="11">
        <v>22</v>
      </c>
      <c r="D41" s="11">
        <f t="shared" si="0"/>
        <v>404</v>
      </c>
      <c r="E41" s="11">
        <f t="shared" si="1"/>
        <v>0</v>
      </c>
      <c r="F41" s="11">
        <f t="shared" si="2"/>
        <v>-48480000</v>
      </c>
      <c r="G41" s="11"/>
    </row>
    <row r="42" spans="1:7" x14ac:dyDescent="0.25">
      <c r="A42" s="11" t="s">
        <v>374</v>
      </c>
      <c r="B42" s="3">
        <v>1000204</v>
      </c>
      <c r="C42" s="11">
        <v>4</v>
      </c>
      <c r="D42" s="11">
        <f t="shared" si="0"/>
        <v>382</v>
      </c>
      <c r="E42" s="11">
        <f t="shared" si="1"/>
        <v>1</v>
      </c>
      <c r="F42" s="11">
        <f t="shared" si="2"/>
        <v>381077724</v>
      </c>
      <c r="G42" s="11" t="s">
        <v>402</v>
      </c>
    </row>
    <row r="43" spans="1:7" x14ac:dyDescent="0.25">
      <c r="A43" s="11" t="s">
        <v>373</v>
      </c>
      <c r="B43" s="3">
        <v>-80000</v>
      </c>
      <c r="C43" s="11">
        <v>4</v>
      </c>
      <c r="D43" s="11">
        <f t="shared" si="0"/>
        <v>378</v>
      </c>
      <c r="E43" s="11">
        <f t="shared" si="1"/>
        <v>0</v>
      </c>
      <c r="F43" s="11">
        <f t="shared" si="2"/>
        <v>-30240000</v>
      </c>
      <c r="G43" s="11"/>
    </row>
    <row r="44" spans="1:7" x14ac:dyDescent="0.25">
      <c r="A44" s="11" t="s">
        <v>372</v>
      </c>
      <c r="B44" s="3">
        <v>-211029</v>
      </c>
      <c r="C44" s="11">
        <v>1</v>
      </c>
      <c r="D44" s="11">
        <f t="shared" si="0"/>
        <v>374</v>
      </c>
      <c r="E44" s="11">
        <f t="shared" si="1"/>
        <v>0</v>
      </c>
      <c r="F44" s="11">
        <f t="shared" si="2"/>
        <v>-78924846</v>
      </c>
      <c r="G44" s="11"/>
    </row>
    <row r="45" spans="1:7" x14ac:dyDescent="0.25">
      <c r="A45" s="11" t="s">
        <v>371</v>
      </c>
      <c r="B45" s="3">
        <v>-200000</v>
      </c>
      <c r="C45" s="11">
        <v>1</v>
      </c>
      <c r="D45" s="11">
        <f t="shared" si="0"/>
        <v>373</v>
      </c>
      <c r="E45" s="11">
        <f t="shared" si="1"/>
        <v>0</v>
      </c>
      <c r="F45" s="11">
        <f t="shared" si="2"/>
        <v>-74600000</v>
      </c>
      <c r="G45" s="11"/>
    </row>
    <row r="46" spans="1:7" x14ac:dyDescent="0.25">
      <c r="A46" s="11" t="s">
        <v>370</v>
      </c>
      <c r="B46" s="3">
        <v>-95000</v>
      </c>
      <c r="C46" s="11">
        <v>2</v>
      </c>
      <c r="D46" s="11">
        <f t="shared" si="0"/>
        <v>372</v>
      </c>
      <c r="E46" s="11">
        <f t="shared" si="1"/>
        <v>0</v>
      </c>
      <c r="F46" s="11">
        <f t="shared" si="2"/>
        <v>-35340000</v>
      </c>
      <c r="G46" s="11"/>
    </row>
    <row r="47" spans="1:7" x14ac:dyDescent="0.25">
      <c r="A47" s="11" t="s">
        <v>369</v>
      </c>
      <c r="B47" s="3">
        <v>-45000</v>
      </c>
      <c r="C47" s="11">
        <v>0</v>
      </c>
      <c r="D47" s="11">
        <f t="shared" si="0"/>
        <v>370</v>
      </c>
      <c r="E47" s="11">
        <f t="shared" si="1"/>
        <v>0</v>
      </c>
      <c r="F47" s="11">
        <f t="shared" si="2"/>
        <v>-16650000</v>
      </c>
      <c r="G47" s="11"/>
    </row>
    <row r="48" spans="1:7" x14ac:dyDescent="0.25">
      <c r="A48" s="11" t="s">
        <v>369</v>
      </c>
      <c r="B48" s="3">
        <v>-64180</v>
      </c>
      <c r="C48" s="11">
        <v>3</v>
      </c>
      <c r="D48" s="11">
        <f t="shared" si="0"/>
        <v>370</v>
      </c>
      <c r="E48" s="11">
        <f t="shared" si="1"/>
        <v>0</v>
      </c>
      <c r="F48" s="11">
        <f t="shared" si="2"/>
        <v>-23746600</v>
      </c>
      <c r="G48" s="11"/>
    </row>
    <row r="49" spans="1:7" x14ac:dyDescent="0.25">
      <c r="A49" s="11" t="s">
        <v>368</v>
      </c>
      <c r="B49" s="3">
        <v>-27484</v>
      </c>
      <c r="C49" s="11">
        <v>1</v>
      </c>
      <c r="D49" s="11">
        <f t="shared" si="0"/>
        <v>367</v>
      </c>
      <c r="E49" s="11">
        <f t="shared" si="1"/>
        <v>0</v>
      </c>
      <c r="F49" s="11">
        <f t="shared" si="2"/>
        <v>-10086628</v>
      </c>
      <c r="G49" s="11"/>
    </row>
    <row r="50" spans="1:7" x14ac:dyDescent="0.25">
      <c r="A50" s="11" t="s">
        <v>367</v>
      </c>
      <c r="B50" s="3">
        <v>-141000</v>
      </c>
      <c r="C50" s="11">
        <v>0</v>
      </c>
      <c r="D50" s="11">
        <f t="shared" si="0"/>
        <v>366</v>
      </c>
      <c r="E50" s="11">
        <f t="shared" si="1"/>
        <v>0</v>
      </c>
      <c r="F50" s="11">
        <f t="shared" si="2"/>
        <v>-51606000</v>
      </c>
      <c r="G50" s="11"/>
    </row>
    <row r="51" spans="1:7" x14ac:dyDescent="0.25">
      <c r="A51" s="11" t="s">
        <v>367</v>
      </c>
      <c r="B51" s="3">
        <v>-26746</v>
      </c>
      <c r="C51" s="11">
        <v>1</v>
      </c>
      <c r="D51" s="11">
        <f t="shared" si="0"/>
        <v>366</v>
      </c>
      <c r="E51" s="11">
        <f t="shared" si="1"/>
        <v>0</v>
      </c>
      <c r="F51" s="11">
        <f t="shared" si="2"/>
        <v>-9789036</v>
      </c>
      <c r="G51" s="11"/>
    </row>
    <row r="52" spans="1:7" x14ac:dyDescent="0.25">
      <c r="A52" s="11" t="s">
        <v>366</v>
      </c>
      <c r="B52" s="3">
        <v>-53300</v>
      </c>
      <c r="C52" s="11">
        <v>1</v>
      </c>
      <c r="D52" s="11">
        <f t="shared" si="0"/>
        <v>365</v>
      </c>
      <c r="E52" s="11">
        <f t="shared" si="1"/>
        <v>0</v>
      </c>
      <c r="F52" s="11">
        <f t="shared" si="2"/>
        <v>-19454500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364</v>
      </c>
      <c r="E53" s="11">
        <f t="shared" si="1"/>
        <v>1</v>
      </c>
      <c r="F53" s="11">
        <f t="shared" si="2"/>
        <v>363000000</v>
      </c>
      <c r="G53" s="11"/>
    </row>
    <row r="54" spans="1:7" x14ac:dyDescent="0.25">
      <c r="A54" s="11" t="s">
        <v>365</v>
      </c>
      <c r="B54" s="3">
        <v>-21000</v>
      </c>
      <c r="C54" s="11">
        <v>1</v>
      </c>
      <c r="D54" s="11">
        <f t="shared" si="0"/>
        <v>358</v>
      </c>
      <c r="E54" s="11">
        <f t="shared" si="1"/>
        <v>0</v>
      </c>
      <c r="F54" s="11">
        <f t="shared" si="2"/>
        <v>-7518000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357</v>
      </c>
      <c r="E55" s="11">
        <f t="shared" si="1"/>
        <v>0</v>
      </c>
      <c r="F55" s="11">
        <f t="shared" si="2"/>
        <v>-350038500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357</v>
      </c>
      <c r="E56" s="11">
        <f t="shared" si="1"/>
        <v>0</v>
      </c>
      <c r="F56" s="11">
        <f t="shared" si="2"/>
        <v>-16065000</v>
      </c>
      <c r="G56" s="11"/>
    </row>
    <row r="57" spans="1:7" x14ac:dyDescent="0.25">
      <c r="A57" s="11" t="s">
        <v>364</v>
      </c>
      <c r="B57" s="3">
        <v>3005189</v>
      </c>
      <c r="C57" s="11">
        <v>0</v>
      </c>
      <c r="D57" s="11">
        <f t="shared" si="0"/>
        <v>344</v>
      </c>
      <c r="E57" s="11">
        <f t="shared" si="1"/>
        <v>1</v>
      </c>
      <c r="F57" s="11">
        <f t="shared" si="2"/>
        <v>1030779827</v>
      </c>
      <c r="G57" s="11" t="s">
        <v>403</v>
      </c>
    </row>
    <row r="58" spans="1:7" x14ac:dyDescent="0.25">
      <c r="A58" s="11" t="s">
        <v>364</v>
      </c>
      <c r="B58" s="3">
        <v>2000000</v>
      </c>
      <c r="C58" s="11">
        <v>1</v>
      </c>
      <c r="D58" s="11">
        <f t="shared" si="0"/>
        <v>344</v>
      </c>
      <c r="E58" s="11">
        <f t="shared" si="1"/>
        <v>1</v>
      </c>
      <c r="F58" s="11">
        <f t="shared" si="2"/>
        <v>686000000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343</v>
      </c>
      <c r="E59" s="11">
        <f t="shared" si="1"/>
        <v>1</v>
      </c>
      <c r="F59" s="11">
        <f t="shared" si="2"/>
        <v>684000000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343</v>
      </c>
      <c r="E60" s="11">
        <f t="shared" si="1"/>
        <v>0</v>
      </c>
      <c r="F60" s="11">
        <f t="shared" si="2"/>
        <v>-2401514500</v>
      </c>
      <c r="G60" s="11"/>
    </row>
    <row r="61" spans="1:7" x14ac:dyDescent="0.25">
      <c r="A61" s="11" t="s">
        <v>363</v>
      </c>
      <c r="B61" s="3">
        <v>3000000</v>
      </c>
      <c r="C61" s="11">
        <v>1</v>
      </c>
      <c r="D61" s="11">
        <f t="shared" si="0"/>
        <v>319</v>
      </c>
      <c r="E61" s="11">
        <f t="shared" si="1"/>
        <v>1</v>
      </c>
      <c r="F61" s="11">
        <f t="shared" si="2"/>
        <v>954000000</v>
      </c>
      <c r="G61" s="11"/>
    </row>
    <row r="62" spans="1:7" x14ac:dyDescent="0.25">
      <c r="A62" s="11" t="s">
        <v>362</v>
      </c>
      <c r="B62" s="3">
        <v>-27109</v>
      </c>
      <c r="C62" s="11">
        <v>0</v>
      </c>
      <c r="D62" s="11">
        <f t="shared" si="0"/>
        <v>318</v>
      </c>
      <c r="E62" s="11">
        <f t="shared" si="1"/>
        <v>0</v>
      </c>
      <c r="F62" s="11">
        <f t="shared" si="2"/>
        <v>-8620662</v>
      </c>
      <c r="G62" s="11"/>
    </row>
    <row r="63" spans="1:7" x14ac:dyDescent="0.25">
      <c r="A63" s="11" t="s">
        <v>362</v>
      </c>
      <c r="B63" s="3">
        <v>-32989</v>
      </c>
      <c r="C63" s="11">
        <v>0</v>
      </c>
      <c r="D63" s="11">
        <f t="shared" si="0"/>
        <v>318</v>
      </c>
      <c r="E63" s="11">
        <f t="shared" si="1"/>
        <v>0</v>
      </c>
      <c r="F63" s="11">
        <f t="shared" si="2"/>
        <v>-10490502</v>
      </c>
      <c r="G63" s="11"/>
    </row>
    <row r="64" spans="1:7" x14ac:dyDescent="0.25">
      <c r="A64" s="11" t="s">
        <v>362</v>
      </c>
      <c r="B64" s="3">
        <v>3000000</v>
      </c>
      <c r="C64" s="11">
        <v>0</v>
      </c>
      <c r="D64" s="11">
        <f t="shared" si="0"/>
        <v>318</v>
      </c>
      <c r="E64" s="11">
        <f t="shared" si="1"/>
        <v>1</v>
      </c>
      <c r="F64" s="11">
        <f t="shared" si="2"/>
        <v>951000000</v>
      </c>
      <c r="G64" s="11"/>
    </row>
    <row r="65" spans="1:7" x14ac:dyDescent="0.25">
      <c r="A65" s="11" t="s">
        <v>362</v>
      </c>
      <c r="B65" s="3">
        <v>2970000</v>
      </c>
      <c r="C65" s="11">
        <v>0</v>
      </c>
      <c r="D65" s="11">
        <f t="shared" si="0"/>
        <v>318</v>
      </c>
      <c r="E65" s="11">
        <f t="shared" si="1"/>
        <v>1</v>
      </c>
      <c r="F65" s="11">
        <f t="shared" si="2"/>
        <v>941490000</v>
      </c>
      <c r="G65" s="11"/>
    </row>
    <row r="66" spans="1:7" x14ac:dyDescent="0.25">
      <c r="A66" s="11" t="s">
        <v>362</v>
      </c>
      <c r="B66" s="3">
        <v>1000000</v>
      </c>
      <c r="C66" s="11">
        <v>0</v>
      </c>
      <c r="D66" s="11">
        <f t="shared" si="0"/>
        <v>318</v>
      </c>
      <c r="E66" s="11">
        <f t="shared" si="1"/>
        <v>1</v>
      </c>
      <c r="F66" s="11">
        <f t="shared" si="2"/>
        <v>317000000</v>
      </c>
      <c r="G66" s="11"/>
    </row>
    <row r="67" spans="1:7" x14ac:dyDescent="0.25">
      <c r="A67" s="11" t="s">
        <v>362</v>
      </c>
      <c r="B67" s="3">
        <v>30000</v>
      </c>
      <c r="C67" s="11">
        <v>1</v>
      </c>
      <c r="D67" s="11">
        <f t="shared" ref="D67:D130" si="3">D68+C67</f>
        <v>318</v>
      </c>
      <c r="E67" s="11">
        <f t="shared" ref="E67:E130" si="4">IF(B67&gt;0,1,0)</f>
        <v>1</v>
      </c>
      <c r="F67" s="11">
        <f t="shared" ref="F67:F158" si="5">B67*(D67-E67)</f>
        <v>9510000</v>
      </c>
      <c r="G67" s="11"/>
    </row>
    <row r="68" spans="1:7" x14ac:dyDescent="0.25">
      <c r="A68" s="11" t="s">
        <v>361</v>
      </c>
      <c r="B68" s="3">
        <v>30000000</v>
      </c>
      <c r="C68" s="11">
        <v>1</v>
      </c>
      <c r="D68" s="11">
        <f t="shared" si="3"/>
        <v>317</v>
      </c>
      <c r="E68" s="11">
        <f t="shared" si="4"/>
        <v>1</v>
      </c>
      <c r="F68" s="11">
        <f t="shared" si="5"/>
        <v>9480000000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316</v>
      </c>
      <c r="E69" s="11">
        <f t="shared" si="4"/>
        <v>0</v>
      </c>
      <c r="F69" s="11">
        <f t="shared" si="5"/>
        <v>-63200000</v>
      </c>
      <c r="G69" s="11"/>
    </row>
    <row r="70" spans="1:7" x14ac:dyDescent="0.25">
      <c r="A70" s="11" t="s">
        <v>360</v>
      </c>
      <c r="B70" s="3">
        <v>1400000</v>
      </c>
      <c r="C70" s="11">
        <v>0</v>
      </c>
      <c r="D70" s="11">
        <f t="shared" si="3"/>
        <v>316</v>
      </c>
      <c r="E70" s="11">
        <f t="shared" si="4"/>
        <v>1</v>
      </c>
      <c r="F70" s="11">
        <f t="shared" si="5"/>
        <v>441000000</v>
      </c>
      <c r="G70" s="11"/>
    </row>
    <row r="71" spans="1:7" x14ac:dyDescent="0.25">
      <c r="A71" s="11" t="s">
        <v>360</v>
      </c>
      <c r="B71" s="3">
        <v>2600000</v>
      </c>
      <c r="C71" s="11">
        <v>0</v>
      </c>
      <c r="D71" s="11">
        <f t="shared" si="3"/>
        <v>316</v>
      </c>
      <c r="E71" s="11">
        <f t="shared" si="4"/>
        <v>1</v>
      </c>
      <c r="F71" s="11">
        <f t="shared" si="5"/>
        <v>819000000</v>
      </c>
      <c r="G71" s="11"/>
    </row>
    <row r="72" spans="1:7" x14ac:dyDescent="0.25">
      <c r="A72" s="11" t="s">
        <v>360</v>
      </c>
      <c r="B72" s="3">
        <v>-1000000</v>
      </c>
      <c r="C72" s="11">
        <v>2</v>
      </c>
      <c r="D72" s="11">
        <f t="shared" si="3"/>
        <v>316</v>
      </c>
      <c r="E72" s="11">
        <f t="shared" si="4"/>
        <v>0</v>
      </c>
      <c r="F72" s="11">
        <f t="shared" si="5"/>
        <v>-316000000</v>
      </c>
      <c r="G72" s="11"/>
    </row>
    <row r="73" spans="1:7" x14ac:dyDescent="0.25">
      <c r="A73" s="11" t="s">
        <v>359</v>
      </c>
      <c r="B73" s="3">
        <v>15000000</v>
      </c>
      <c r="C73" s="11">
        <v>5</v>
      </c>
      <c r="D73" s="11">
        <f t="shared" si="3"/>
        <v>314</v>
      </c>
      <c r="E73" s="11">
        <f t="shared" si="4"/>
        <v>1</v>
      </c>
      <c r="F73" s="11">
        <f t="shared" si="5"/>
        <v>4695000000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309</v>
      </c>
      <c r="E74" s="11">
        <f t="shared" si="4"/>
        <v>0</v>
      </c>
      <c r="F74" s="11">
        <f t="shared" si="5"/>
        <v>-4636297800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307</v>
      </c>
      <c r="E75" s="11">
        <f t="shared" si="4"/>
        <v>0</v>
      </c>
      <c r="F75" s="11">
        <f t="shared" si="5"/>
        <v>-921000000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307</v>
      </c>
      <c r="E76" s="11">
        <f t="shared" si="4"/>
        <v>0</v>
      </c>
      <c r="F76" s="11">
        <f t="shared" si="5"/>
        <v>-61400000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307</v>
      </c>
      <c r="E77" s="11">
        <f t="shared" si="4"/>
        <v>0</v>
      </c>
      <c r="F77" s="11">
        <f t="shared" si="5"/>
        <v>-3684921000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303</v>
      </c>
      <c r="E78" s="11">
        <f t="shared" si="4"/>
        <v>0</v>
      </c>
      <c r="F78" s="11">
        <f t="shared" si="5"/>
        <v>-909272700</v>
      </c>
      <c r="G78" s="11"/>
    </row>
    <row r="79" spans="1:7" x14ac:dyDescent="0.25">
      <c r="A79" s="11" t="s">
        <v>358</v>
      </c>
      <c r="B79" s="3">
        <v>23000000</v>
      </c>
      <c r="C79" s="11">
        <v>5</v>
      </c>
      <c r="D79" s="11">
        <f t="shared" si="3"/>
        <v>298</v>
      </c>
      <c r="E79" s="11">
        <f t="shared" si="4"/>
        <v>1</v>
      </c>
      <c r="F79" s="11">
        <f t="shared" si="5"/>
        <v>6831000000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293</v>
      </c>
      <c r="E80" s="11">
        <f t="shared" si="4"/>
        <v>0</v>
      </c>
      <c r="F80" s="11">
        <f t="shared" si="5"/>
        <v>-175946500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293</v>
      </c>
      <c r="E81" s="11">
        <f t="shared" si="4"/>
        <v>0</v>
      </c>
      <c r="F81" s="11">
        <f t="shared" si="5"/>
        <v>-58600000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292</v>
      </c>
      <c r="E82" s="11">
        <f t="shared" si="4"/>
        <v>1</v>
      </c>
      <c r="F82" s="11">
        <f t="shared" si="5"/>
        <v>82417311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292</v>
      </c>
      <c r="E83" s="11">
        <f t="shared" si="4"/>
        <v>0</v>
      </c>
      <c r="F83" s="11">
        <f t="shared" si="5"/>
        <v>-58400000</v>
      </c>
      <c r="G83" s="11"/>
    </row>
    <row r="84" spans="1:10" x14ac:dyDescent="0.25">
      <c r="A84" s="11" t="s">
        <v>357</v>
      </c>
      <c r="B84" s="3">
        <v>2000000</v>
      </c>
      <c r="C84" s="11">
        <v>3</v>
      </c>
      <c r="D84" s="11">
        <f t="shared" si="3"/>
        <v>290</v>
      </c>
      <c r="E84" s="11">
        <f t="shared" si="4"/>
        <v>1</v>
      </c>
      <c r="F84" s="11">
        <f t="shared" si="5"/>
        <v>578000000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287</v>
      </c>
      <c r="E85" s="11">
        <f t="shared" si="4"/>
        <v>0</v>
      </c>
      <c r="F85" s="11">
        <f t="shared" si="5"/>
        <v>-57400000</v>
      </c>
      <c r="G85" s="11"/>
    </row>
    <row r="86" spans="1:10" x14ac:dyDescent="0.25">
      <c r="A86" s="11" t="s">
        <v>356</v>
      </c>
      <c r="B86" s="3">
        <v>-200000</v>
      </c>
      <c r="C86" s="11">
        <v>2</v>
      </c>
      <c r="D86" s="11">
        <f t="shared" si="3"/>
        <v>281</v>
      </c>
      <c r="E86" s="11">
        <f t="shared" si="4"/>
        <v>0</v>
      </c>
      <c r="F86" s="11">
        <f t="shared" si="5"/>
        <v>-56200000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279</v>
      </c>
      <c r="E87" s="11">
        <f t="shared" si="4"/>
        <v>0</v>
      </c>
      <c r="F87" s="11">
        <f t="shared" si="5"/>
        <v>-369675000</v>
      </c>
      <c r="G87" s="11"/>
    </row>
    <row r="88" spans="1:10" x14ac:dyDescent="0.25">
      <c r="A88" s="11" t="s">
        <v>355</v>
      </c>
      <c r="B88" s="3">
        <v>-500000</v>
      </c>
      <c r="C88" s="11">
        <v>0</v>
      </c>
      <c r="D88" s="11">
        <f t="shared" si="3"/>
        <v>264</v>
      </c>
      <c r="E88" s="11">
        <f t="shared" si="4"/>
        <v>0</v>
      </c>
      <c r="F88" s="11">
        <f t="shared" si="5"/>
        <v>-132000000</v>
      </c>
      <c r="G88" s="11"/>
    </row>
    <row r="89" spans="1:10" x14ac:dyDescent="0.25">
      <c r="A89" s="11" t="s">
        <v>354</v>
      </c>
      <c r="B89" s="3">
        <v>-120000</v>
      </c>
      <c r="C89" s="11">
        <v>2</v>
      </c>
      <c r="D89" s="11">
        <f t="shared" si="3"/>
        <v>264</v>
      </c>
      <c r="E89" s="11">
        <f t="shared" si="4"/>
        <v>0</v>
      </c>
      <c r="F89" s="11">
        <f t="shared" si="5"/>
        <v>-31680000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262</v>
      </c>
      <c r="E90" s="11">
        <f t="shared" si="4"/>
        <v>1</v>
      </c>
      <c r="F90" s="11">
        <f t="shared" si="5"/>
        <v>111761505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259</v>
      </c>
      <c r="E91" s="11">
        <f t="shared" si="4"/>
        <v>0</v>
      </c>
      <c r="F91" s="11">
        <f t="shared" si="5"/>
        <v>-777518000</v>
      </c>
      <c r="G91" s="11" t="s">
        <v>343</v>
      </c>
    </row>
    <row r="92" spans="1:10" x14ac:dyDescent="0.25">
      <c r="A92" s="23" t="s">
        <v>342</v>
      </c>
      <c r="B92" s="3">
        <v>-205000</v>
      </c>
      <c r="C92" s="11">
        <v>0</v>
      </c>
      <c r="D92" s="11">
        <f t="shared" si="3"/>
        <v>257</v>
      </c>
      <c r="E92" s="11">
        <f t="shared" si="4"/>
        <v>0</v>
      </c>
      <c r="F92" s="11">
        <f t="shared" si="5"/>
        <v>-52685000</v>
      </c>
      <c r="G92" s="11" t="s">
        <v>344</v>
      </c>
    </row>
    <row r="93" spans="1:10" x14ac:dyDescent="0.25">
      <c r="A93" s="11" t="s">
        <v>340</v>
      </c>
      <c r="B93" s="3">
        <v>-350500</v>
      </c>
      <c r="C93" s="11">
        <v>11</v>
      </c>
      <c r="D93" s="11">
        <f t="shared" si="3"/>
        <v>257</v>
      </c>
      <c r="E93" s="11">
        <f t="shared" si="4"/>
        <v>0</v>
      </c>
      <c r="F93" s="11">
        <f t="shared" si="5"/>
        <v>-90078500</v>
      </c>
      <c r="G93" s="11" t="s">
        <v>341</v>
      </c>
    </row>
    <row r="94" spans="1:10" x14ac:dyDescent="0.25">
      <c r="A94" s="11" t="s">
        <v>338</v>
      </c>
      <c r="B94" s="3">
        <v>1000000</v>
      </c>
      <c r="C94" s="11">
        <v>5</v>
      </c>
      <c r="D94" s="11">
        <f t="shared" si="3"/>
        <v>246</v>
      </c>
      <c r="E94" s="11">
        <f t="shared" si="4"/>
        <v>1</v>
      </c>
      <c r="F94" s="11">
        <f t="shared" si="5"/>
        <v>245000000</v>
      </c>
      <c r="G94" s="11" t="s">
        <v>339</v>
      </c>
    </row>
    <row r="95" spans="1:10" x14ac:dyDescent="0.25">
      <c r="A95" s="11" t="s">
        <v>349</v>
      </c>
      <c r="B95" s="3">
        <v>9000000</v>
      </c>
      <c r="C95" s="11">
        <v>2</v>
      </c>
      <c r="D95" s="11">
        <f t="shared" si="3"/>
        <v>241</v>
      </c>
      <c r="E95" s="11">
        <f t="shared" si="4"/>
        <v>1</v>
      </c>
      <c r="F95" s="11">
        <f t="shared" si="5"/>
        <v>2160000000</v>
      </c>
      <c r="G95" s="11" t="s">
        <v>351</v>
      </c>
      <c r="J95" s="26"/>
    </row>
    <row r="96" spans="1:10" x14ac:dyDescent="0.25">
      <c r="A96" s="11" t="s">
        <v>352</v>
      </c>
      <c r="B96" s="3">
        <v>-26000000</v>
      </c>
      <c r="C96" s="11">
        <v>0</v>
      </c>
      <c r="D96" s="11">
        <f t="shared" si="3"/>
        <v>239</v>
      </c>
      <c r="E96" s="11">
        <f t="shared" si="4"/>
        <v>0</v>
      </c>
      <c r="F96" s="11">
        <f t="shared" si="5"/>
        <v>-6214000000</v>
      </c>
      <c r="G96" s="11" t="s">
        <v>353</v>
      </c>
    </row>
    <row r="97" spans="1:9" x14ac:dyDescent="0.25">
      <c r="A97" s="11" t="s">
        <v>352</v>
      </c>
      <c r="B97" s="3">
        <v>-26000000</v>
      </c>
      <c r="C97" s="11">
        <v>0</v>
      </c>
      <c r="D97" s="11">
        <f t="shared" si="3"/>
        <v>239</v>
      </c>
      <c r="E97" s="11">
        <f t="shared" si="4"/>
        <v>0</v>
      </c>
      <c r="F97" s="11">
        <f t="shared" si="5"/>
        <v>-6214000000</v>
      </c>
      <c r="G97" s="11"/>
    </row>
    <row r="98" spans="1:9" x14ac:dyDescent="0.25">
      <c r="A98" s="11" t="s">
        <v>352</v>
      </c>
      <c r="B98" s="3">
        <v>26000000</v>
      </c>
      <c r="C98" s="11">
        <v>0</v>
      </c>
      <c r="D98" s="11">
        <f t="shared" si="3"/>
        <v>239</v>
      </c>
      <c r="E98" s="11">
        <f t="shared" si="4"/>
        <v>1</v>
      </c>
      <c r="F98" s="11">
        <f t="shared" si="5"/>
        <v>6188000000</v>
      </c>
      <c r="G98" s="11"/>
    </row>
    <row r="99" spans="1:9" x14ac:dyDescent="0.25">
      <c r="A99" s="11" t="s">
        <v>352</v>
      </c>
      <c r="B99" s="3">
        <v>-200000</v>
      </c>
      <c r="C99" s="11">
        <v>2</v>
      </c>
      <c r="D99" s="11">
        <f t="shared" si="3"/>
        <v>239</v>
      </c>
      <c r="E99" s="11">
        <f t="shared" si="4"/>
        <v>0</v>
      </c>
      <c r="F99" s="11">
        <f t="shared" si="5"/>
        <v>-47800000</v>
      </c>
      <c r="G99" s="11"/>
      <c r="I99" t="s">
        <v>25</v>
      </c>
    </row>
    <row r="100" spans="1:9" x14ac:dyDescent="0.25">
      <c r="A100" s="11" t="s">
        <v>404</v>
      </c>
      <c r="B100" s="3">
        <v>29200000</v>
      </c>
      <c r="C100" s="11">
        <v>5</v>
      </c>
      <c r="D100" s="11">
        <f t="shared" si="3"/>
        <v>237</v>
      </c>
      <c r="E100" s="11">
        <f t="shared" si="4"/>
        <v>1</v>
      </c>
      <c r="F100" s="11">
        <f t="shared" si="5"/>
        <v>6891200000</v>
      </c>
      <c r="G100" s="11"/>
    </row>
    <row r="101" spans="1:9" x14ac:dyDescent="0.25">
      <c r="A101" s="11" t="s">
        <v>405</v>
      </c>
      <c r="B101" s="3">
        <v>399945</v>
      </c>
      <c r="C101" s="11">
        <v>1</v>
      </c>
      <c r="D101" s="11">
        <f t="shared" si="3"/>
        <v>232</v>
      </c>
      <c r="E101" s="11">
        <f t="shared" si="4"/>
        <v>1</v>
      </c>
      <c r="F101" s="11">
        <f t="shared" si="5"/>
        <v>92387295</v>
      </c>
      <c r="G101" s="11" t="s">
        <v>406</v>
      </c>
    </row>
    <row r="102" spans="1:9" x14ac:dyDescent="0.25">
      <c r="A102" s="11" t="s">
        <v>407</v>
      </c>
      <c r="B102" s="3">
        <v>2000000</v>
      </c>
      <c r="C102" s="11">
        <v>1</v>
      </c>
      <c r="D102" s="11">
        <f t="shared" si="3"/>
        <v>231</v>
      </c>
      <c r="E102" s="11">
        <f t="shared" si="4"/>
        <v>1</v>
      </c>
      <c r="F102" s="11">
        <f t="shared" si="5"/>
        <v>460000000</v>
      </c>
      <c r="G102" s="11" t="s">
        <v>408</v>
      </c>
    </row>
    <row r="103" spans="1:9" x14ac:dyDescent="0.25">
      <c r="A103" s="11" t="s">
        <v>415</v>
      </c>
      <c r="B103" s="3">
        <v>7500000</v>
      </c>
      <c r="C103" s="11">
        <v>0</v>
      </c>
      <c r="D103" s="11">
        <f t="shared" si="3"/>
        <v>230</v>
      </c>
      <c r="E103" s="11">
        <f t="shared" si="4"/>
        <v>1</v>
      </c>
      <c r="F103" s="11">
        <f t="shared" si="5"/>
        <v>1717500000</v>
      </c>
      <c r="G103" s="11" t="s">
        <v>416</v>
      </c>
    </row>
    <row r="104" spans="1:9" x14ac:dyDescent="0.25">
      <c r="A104" s="11" t="s">
        <v>415</v>
      </c>
      <c r="B104" s="3">
        <v>-66000000</v>
      </c>
      <c r="C104" s="11">
        <v>0</v>
      </c>
      <c r="D104" s="11">
        <f t="shared" si="3"/>
        <v>230</v>
      </c>
      <c r="E104" s="11">
        <f t="shared" si="4"/>
        <v>0</v>
      </c>
      <c r="F104" s="11">
        <f t="shared" si="5"/>
        <v>-15180000000</v>
      </c>
      <c r="G104" s="11" t="s">
        <v>430</v>
      </c>
    </row>
    <row r="105" spans="1:9" x14ac:dyDescent="0.25">
      <c r="A105" s="11" t="s">
        <v>415</v>
      </c>
      <c r="B105" s="3">
        <v>-145000</v>
      </c>
      <c r="C105" s="11">
        <v>2</v>
      </c>
      <c r="D105" s="11">
        <f t="shared" si="3"/>
        <v>230</v>
      </c>
      <c r="E105" s="11">
        <f t="shared" si="4"/>
        <v>0</v>
      </c>
      <c r="F105" s="11">
        <f t="shared" si="5"/>
        <v>-33350000</v>
      </c>
      <c r="G105" s="11" t="s">
        <v>431</v>
      </c>
    </row>
    <row r="106" spans="1:9" x14ac:dyDescent="0.25">
      <c r="A106" s="11" t="s">
        <v>427</v>
      </c>
      <c r="B106" s="3">
        <v>6000000</v>
      </c>
      <c r="C106" s="11">
        <v>2</v>
      </c>
      <c r="D106" s="11">
        <f t="shared" si="3"/>
        <v>228</v>
      </c>
      <c r="E106" s="11">
        <f t="shared" si="4"/>
        <v>1</v>
      </c>
      <c r="F106" s="11">
        <f t="shared" si="5"/>
        <v>1362000000</v>
      </c>
      <c r="G106" s="11" t="s">
        <v>432</v>
      </c>
    </row>
    <row r="107" spans="1:9" x14ac:dyDescent="0.25">
      <c r="A107" s="11" t="s">
        <v>440</v>
      </c>
      <c r="B107" s="3">
        <v>-6005900</v>
      </c>
      <c r="C107" s="11">
        <v>3</v>
      </c>
      <c r="D107" s="11">
        <f t="shared" si="3"/>
        <v>226</v>
      </c>
      <c r="E107" s="11">
        <f t="shared" si="4"/>
        <v>0</v>
      </c>
      <c r="F107" s="11">
        <f t="shared" si="5"/>
        <v>-1357333400</v>
      </c>
      <c r="G107" s="11" t="s">
        <v>442</v>
      </c>
    </row>
    <row r="108" spans="1:9" x14ac:dyDescent="0.25">
      <c r="A108" s="11" t="s">
        <v>445</v>
      </c>
      <c r="B108" s="3">
        <v>6000000</v>
      </c>
      <c r="C108" s="11">
        <v>12</v>
      </c>
      <c r="D108" s="11">
        <f t="shared" si="3"/>
        <v>223</v>
      </c>
      <c r="E108" s="11">
        <f t="shared" si="4"/>
        <v>1</v>
      </c>
      <c r="F108" s="11">
        <f t="shared" si="5"/>
        <v>1332000000</v>
      </c>
      <c r="G108" s="11" t="s">
        <v>450</v>
      </c>
    </row>
    <row r="109" spans="1:9" x14ac:dyDescent="0.25">
      <c r="A109" s="11" t="s">
        <v>469</v>
      </c>
      <c r="B109" s="3">
        <v>-120000</v>
      </c>
      <c r="C109" s="11">
        <v>1</v>
      </c>
      <c r="D109" s="11">
        <f t="shared" si="3"/>
        <v>211</v>
      </c>
      <c r="E109" s="11">
        <f t="shared" si="4"/>
        <v>0</v>
      </c>
      <c r="F109" s="11">
        <f t="shared" si="5"/>
        <v>-25320000</v>
      </c>
      <c r="G109" s="11" t="s">
        <v>470</v>
      </c>
    </row>
    <row r="110" spans="1:9" x14ac:dyDescent="0.25">
      <c r="A110" s="11" t="s">
        <v>471</v>
      </c>
      <c r="B110" s="3">
        <v>4000000</v>
      </c>
      <c r="C110" s="11">
        <v>1</v>
      </c>
      <c r="D110" s="11">
        <f t="shared" si="3"/>
        <v>210</v>
      </c>
      <c r="E110" s="11">
        <f t="shared" si="4"/>
        <v>1</v>
      </c>
      <c r="F110" s="11">
        <f t="shared" si="5"/>
        <v>836000000</v>
      </c>
      <c r="G110" s="11" t="s">
        <v>472</v>
      </c>
    </row>
    <row r="111" spans="1:9" x14ac:dyDescent="0.25">
      <c r="A111" s="11" t="s">
        <v>476</v>
      </c>
      <c r="B111" s="3">
        <v>2800000</v>
      </c>
      <c r="C111" s="11">
        <v>4</v>
      </c>
      <c r="D111" s="11">
        <f t="shared" si="3"/>
        <v>209</v>
      </c>
      <c r="E111" s="11">
        <f t="shared" si="4"/>
        <v>1</v>
      </c>
      <c r="F111" s="11">
        <f t="shared" si="5"/>
        <v>582400000</v>
      </c>
      <c r="G111" s="11" t="s">
        <v>477</v>
      </c>
    </row>
    <row r="112" spans="1:9" x14ac:dyDescent="0.25">
      <c r="A112" s="11" t="s">
        <v>481</v>
      </c>
      <c r="B112" s="3">
        <v>-200000</v>
      </c>
      <c r="C112" s="11">
        <v>1</v>
      </c>
      <c r="D112" s="11">
        <f t="shared" si="3"/>
        <v>205</v>
      </c>
      <c r="E112" s="11">
        <f t="shared" si="4"/>
        <v>0</v>
      </c>
      <c r="F112" s="11">
        <f t="shared" si="5"/>
        <v>-41000000</v>
      </c>
      <c r="G112" s="11" t="s">
        <v>483</v>
      </c>
    </row>
    <row r="113" spans="1:10" x14ac:dyDescent="0.25">
      <c r="A113" s="11" t="s">
        <v>482</v>
      </c>
      <c r="B113" s="3">
        <v>72310</v>
      </c>
      <c r="C113" s="11">
        <v>17</v>
      </c>
      <c r="D113" s="11">
        <f t="shared" si="3"/>
        <v>204</v>
      </c>
      <c r="E113" s="11">
        <f t="shared" si="4"/>
        <v>1</v>
      </c>
      <c r="F113" s="11">
        <f t="shared" si="5"/>
        <v>14678930</v>
      </c>
      <c r="G113" s="11" t="s">
        <v>512</v>
      </c>
    </row>
    <row r="114" spans="1:10" x14ac:dyDescent="0.25">
      <c r="A114" s="11" t="s">
        <v>508</v>
      </c>
      <c r="B114" s="3">
        <v>-200000</v>
      </c>
      <c r="C114" s="11">
        <v>1</v>
      </c>
      <c r="D114" s="11">
        <f t="shared" si="3"/>
        <v>187</v>
      </c>
      <c r="E114" s="11">
        <f t="shared" si="4"/>
        <v>0</v>
      </c>
      <c r="F114" s="11">
        <f t="shared" si="5"/>
        <v>-37400000</v>
      </c>
      <c r="G114" s="11" t="s">
        <v>470</v>
      </c>
      <c r="J114" t="s">
        <v>25</v>
      </c>
    </row>
    <row r="115" spans="1:10" x14ac:dyDescent="0.25">
      <c r="A115" s="23" t="s">
        <v>509</v>
      </c>
      <c r="B115" s="36">
        <v>-11000000</v>
      </c>
      <c r="C115" s="23">
        <v>0</v>
      </c>
      <c r="D115" s="11">
        <f t="shared" si="3"/>
        <v>186</v>
      </c>
      <c r="E115" s="11">
        <f t="shared" si="4"/>
        <v>0</v>
      </c>
      <c r="F115" s="23">
        <f t="shared" si="5"/>
        <v>-2046000000</v>
      </c>
      <c r="G115" s="23" t="s">
        <v>513</v>
      </c>
    </row>
    <row r="116" spans="1:10" x14ac:dyDescent="0.25">
      <c r="A116" s="11" t="s">
        <v>509</v>
      </c>
      <c r="B116" s="3">
        <v>-200000</v>
      </c>
      <c r="C116" s="11">
        <v>2</v>
      </c>
      <c r="D116" s="11">
        <f t="shared" si="3"/>
        <v>186</v>
      </c>
      <c r="E116" s="11">
        <f t="shared" si="4"/>
        <v>0</v>
      </c>
      <c r="F116" s="11">
        <f t="shared" si="5"/>
        <v>-37200000</v>
      </c>
      <c r="G116" s="11" t="s">
        <v>470</v>
      </c>
      <c r="I116" t="s">
        <v>25</v>
      </c>
    </row>
    <row r="117" spans="1:10" x14ac:dyDescent="0.25">
      <c r="A117" s="11" t="s">
        <v>514</v>
      </c>
      <c r="B117" s="3">
        <v>-450500</v>
      </c>
      <c r="C117" s="11">
        <v>0</v>
      </c>
      <c r="D117" s="11">
        <f t="shared" si="3"/>
        <v>184</v>
      </c>
      <c r="E117" s="11">
        <f t="shared" si="4"/>
        <v>0</v>
      </c>
      <c r="F117" s="11">
        <f t="shared" si="5"/>
        <v>-82892000</v>
      </c>
      <c r="G117" s="11" t="s">
        <v>515</v>
      </c>
    </row>
    <row r="118" spans="1:10" x14ac:dyDescent="0.25">
      <c r="A118" s="11" t="s">
        <v>514</v>
      </c>
      <c r="B118" s="3">
        <v>-200000</v>
      </c>
      <c r="C118" s="11">
        <v>6</v>
      </c>
      <c r="D118" s="11">
        <f t="shared" si="3"/>
        <v>184</v>
      </c>
      <c r="E118" s="11">
        <f t="shared" si="4"/>
        <v>0</v>
      </c>
      <c r="F118" s="11">
        <f t="shared" si="5"/>
        <v>-36800000</v>
      </c>
      <c r="G118" s="11" t="s">
        <v>516</v>
      </c>
      <c r="J118" t="s">
        <v>25</v>
      </c>
    </row>
    <row r="119" spans="1:10" x14ac:dyDescent="0.25">
      <c r="A119" s="11" t="s">
        <v>518</v>
      </c>
      <c r="B119" s="3">
        <v>-154550</v>
      </c>
      <c r="C119" s="11">
        <v>0</v>
      </c>
      <c r="D119" s="11">
        <f t="shared" si="3"/>
        <v>178</v>
      </c>
      <c r="E119" s="11">
        <f t="shared" si="4"/>
        <v>0</v>
      </c>
      <c r="F119" s="11">
        <f t="shared" si="5"/>
        <v>-27509900</v>
      </c>
      <c r="G119" s="11" t="s">
        <v>519</v>
      </c>
    </row>
    <row r="120" spans="1:10" x14ac:dyDescent="0.25">
      <c r="A120" s="11" t="s">
        <v>518</v>
      </c>
      <c r="B120" s="3">
        <v>-320</v>
      </c>
      <c r="C120" s="11">
        <v>1</v>
      </c>
      <c r="D120" s="11">
        <f t="shared" si="3"/>
        <v>178</v>
      </c>
      <c r="E120" s="11">
        <f t="shared" si="4"/>
        <v>0</v>
      </c>
      <c r="F120" s="11">
        <f t="shared" si="5"/>
        <v>-56960</v>
      </c>
      <c r="G120" s="11" t="s">
        <v>520</v>
      </c>
    </row>
    <row r="121" spans="1:10" x14ac:dyDescent="0.25">
      <c r="A121" s="11" t="s">
        <v>521</v>
      </c>
      <c r="B121" s="3">
        <v>-432000</v>
      </c>
      <c r="C121" s="11">
        <v>6</v>
      </c>
      <c r="D121" s="11">
        <f t="shared" si="3"/>
        <v>177</v>
      </c>
      <c r="E121" s="11">
        <f t="shared" si="4"/>
        <v>0</v>
      </c>
      <c r="F121" s="11">
        <f t="shared" si="5"/>
        <v>-76464000</v>
      </c>
      <c r="G121" s="11" t="s">
        <v>522</v>
      </c>
    </row>
    <row r="122" spans="1:10" x14ac:dyDescent="0.25">
      <c r="A122" s="11" t="s">
        <v>523</v>
      </c>
      <c r="B122" s="3">
        <v>74043</v>
      </c>
      <c r="C122" s="11">
        <v>21</v>
      </c>
      <c r="D122" s="11">
        <f t="shared" si="3"/>
        <v>171</v>
      </c>
      <c r="E122" s="11">
        <f t="shared" si="4"/>
        <v>1</v>
      </c>
      <c r="F122" s="11">
        <f t="shared" si="5"/>
        <v>12587310</v>
      </c>
      <c r="G122" s="11" t="s">
        <v>524</v>
      </c>
    </row>
    <row r="123" spans="1:10" x14ac:dyDescent="0.25">
      <c r="A123" s="11" t="s">
        <v>546</v>
      </c>
      <c r="B123" s="3">
        <v>-52000</v>
      </c>
      <c r="C123" s="11">
        <v>41</v>
      </c>
      <c r="D123" s="11">
        <f t="shared" si="3"/>
        <v>150</v>
      </c>
      <c r="E123" s="11">
        <f t="shared" si="4"/>
        <v>0</v>
      </c>
      <c r="F123" s="11">
        <f t="shared" si="5"/>
        <v>-7800000</v>
      </c>
      <c r="G123" s="11" t="s">
        <v>548</v>
      </c>
    </row>
    <row r="124" spans="1:10" x14ac:dyDescent="0.25">
      <c r="A124" s="11" t="s">
        <v>598</v>
      </c>
      <c r="B124" s="3">
        <v>1187</v>
      </c>
      <c r="C124" s="11">
        <v>1</v>
      </c>
      <c r="D124" s="11">
        <f t="shared" si="3"/>
        <v>109</v>
      </c>
      <c r="E124" s="11">
        <f t="shared" si="4"/>
        <v>1</v>
      </c>
      <c r="F124" s="11">
        <f t="shared" si="5"/>
        <v>128196</v>
      </c>
      <c r="G124" s="11" t="s">
        <v>599</v>
      </c>
    </row>
    <row r="125" spans="1:10" x14ac:dyDescent="0.25">
      <c r="A125" s="11" t="s">
        <v>596</v>
      </c>
      <c r="B125" s="3">
        <v>2400000</v>
      </c>
      <c r="C125" s="11">
        <v>2</v>
      </c>
      <c r="D125" s="11">
        <f t="shared" si="3"/>
        <v>108</v>
      </c>
      <c r="E125" s="11">
        <f t="shared" si="4"/>
        <v>1</v>
      </c>
      <c r="F125" s="11">
        <f t="shared" si="5"/>
        <v>256800000</v>
      </c>
      <c r="G125" s="11" t="s">
        <v>597</v>
      </c>
    </row>
    <row r="126" spans="1:10" x14ac:dyDescent="0.25">
      <c r="A126" s="11" t="s">
        <v>605</v>
      </c>
      <c r="B126" s="3">
        <v>1342800</v>
      </c>
      <c r="C126" s="11">
        <v>0</v>
      </c>
      <c r="D126" s="11">
        <f t="shared" si="3"/>
        <v>106</v>
      </c>
      <c r="E126" s="11">
        <f t="shared" si="4"/>
        <v>1</v>
      </c>
      <c r="F126" s="11">
        <f t="shared" si="5"/>
        <v>140994000</v>
      </c>
      <c r="G126" s="11" t="s">
        <v>606</v>
      </c>
    </row>
    <row r="127" spans="1:10" x14ac:dyDescent="0.25">
      <c r="A127" s="11" t="s">
        <v>605</v>
      </c>
      <c r="B127" s="3">
        <v>1342800</v>
      </c>
      <c r="C127" s="11">
        <v>12</v>
      </c>
      <c r="D127" s="11">
        <f t="shared" si="3"/>
        <v>106</v>
      </c>
      <c r="E127" s="11">
        <f t="shared" si="4"/>
        <v>1</v>
      </c>
      <c r="F127" s="11">
        <f t="shared" si="5"/>
        <v>140994000</v>
      </c>
      <c r="G127" s="11" t="s">
        <v>607</v>
      </c>
    </row>
    <row r="128" spans="1:10" x14ac:dyDescent="0.25">
      <c r="A128" s="11" t="s">
        <v>614</v>
      </c>
      <c r="B128" s="3">
        <v>-200000</v>
      </c>
      <c r="C128" s="11">
        <v>2</v>
      </c>
      <c r="D128" s="11">
        <f t="shared" si="3"/>
        <v>94</v>
      </c>
      <c r="E128" s="11">
        <f t="shared" si="4"/>
        <v>0</v>
      </c>
      <c r="F128" s="11">
        <f t="shared" si="5"/>
        <v>-18800000</v>
      </c>
      <c r="G128" s="11" t="s">
        <v>158</v>
      </c>
    </row>
    <row r="129" spans="1:11" x14ac:dyDescent="0.25">
      <c r="A129" s="11" t="s">
        <v>615</v>
      </c>
      <c r="B129" s="3">
        <v>-15618</v>
      </c>
      <c r="C129" s="11">
        <v>1</v>
      </c>
      <c r="D129" s="11">
        <f t="shared" si="3"/>
        <v>92</v>
      </c>
      <c r="E129" s="11">
        <f t="shared" si="4"/>
        <v>0</v>
      </c>
      <c r="F129" s="11">
        <f>B129*(D129-E129)</f>
        <v>-1436856</v>
      </c>
      <c r="G129" s="11" t="s">
        <v>616</v>
      </c>
      <c r="K129" t="s">
        <v>25</v>
      </c>
    </row>
    <row r="130" spans="1:11" x14ac:dyDescent="0.25">
      <c r="A130" s="11" t="s">
        <v>617</v>
      </c>
      <c r="B130" s="3">
        <v>-200000</v>
      </c>
      <c r="C130" s="11">
        <v>1</v>
      </c>
      <c r="D130" s="11">
        <f t="shared" si="3"/>
        <v>91</v>
      </c>
      <c r="E130" s="11">
        <f t="shared" si="4"/>
        <v>0</v>
      </c>
      <c r="F130" s="11">
        <f t="shared" si="5"/>
        <v>-18200000</v>
      </c>
      <c r="G130" s="11" t="s">
        <v>516</v>
      </c>
    </row>
    <row r="131" spans="1:11" x14ac:dyDescent="0.25">
      <c r="A131" s="11" t="s">
        <v>619</v>
      </c>
      <c r="B131" s="3">
        <v>-200000</v>
      </c>
      <c r="C131" s="11">
        <v>1</v>
      </c>
      <c r="D131" s="11">
        <f t="shared" ref="D131:D158" si="6">D132+C131</f>
        <v>90</v>
      </c>
      <c r="E131" s="11">
        <f t="shared" ref="E131:E158" si="7">IF(B131&gt;0,1,0)</f>
        <v>0</v>
      </c>
      <c r="F131" s="11">
        <f t="shared" si="5"/>
        <v>-18000000</v>
      </c>
      <c r="G131" s="11" t="s">
        <v>620</v>
      </c>
    </row>
    <row r="132" spans="1:11" x14ac:dyDescent="0.25">
      <c r="A132" s="11" t="s">
        <v>621</v>
      </c>
      <c r="B132" s="3">
        <v>-390000</v>
      </c>
      <c r="C132" s="11">
        <v>0</v>
      </c>
      <c r="D132" s="11">
        <f t="shared" si="6"/>
        <v>89</v>
      </c>
      <c r="E132" s="11">
        <f t="shared" si="7"/>
        <v>0</v>
      </c>
      <c r="F132" s="11">
        <f t="shared" si="5"/>
        <v>-34710000</v>
      </c>
      <c r="G132" s="11" t="s">
        <v>622</v>
      </c>
    </row>
    <row r="133" spans="1:11" x14ac:dyDescent="0.25">
      <c r="A133" s="11" t="s">
        <v>621</v>
      </c>
      <c r="B133" s="3">
        <v>-24500</v>
      </c>
      <c r="C133" s="11">
        <v>1</v>
      </c>
      <c r="D133" s="11">
        <f t="shared" si="6"/>
        <v>89</v>
      </c>
      <c r="E133" s="11">
        <f t="shared" si="7"/>
        <v>0</v>
      </c>
      <c r="F133" s="11">
        <f t="shared" si="5"/>
        <v>-2180500</v>
      </c>
      <c r="G133" s="11" t="s">
        <v>623</v>
      </c>
    </row>
    <row r="134" spans="1:11" x14ac:dyDescent="0.25">
      <c r="A134" s="11" t="s">
        <v>624</v>
      </c>
      <c r="B134" s="3">
        <v>-95000</v>
      </c>
      <c r="C134" s="11">
        <v>4</v>
      </c>
      <c r="D134" s="11">
        <f t="shared" si="6"/>
        <v>88</v>
      </c>
      <c r="E134" s="11">
        <f t="shared" si="7"/>
        <v>0</v>
      </c>
      <c r="F134" s="11">
        <f t="shared" si="5"/>
        <v>-8360000</v>
      </c>
      <c r="G134" s="11" t="s">
        <v>470</v>
      </c>
    </row>
    <row r="135" spans="1:11" x14ac:dyDescent="0.25">
      <c r="A135" s="11" t="s">
        <v>626</v>
      </c>
      <c r="B135" s="3">
        <v>-200000</v>
      </c>
      <c r="C135" s="11">
        <v>2</v>
      </c>
      <c r="D135" s="11">
        <f t="shared" si="6"/>
        <v>84</v>
      </c>
      <c r="E135" s="11">
        <f t="shared" si="7"/>
        <v>0</v>
      </c>
      <c r="F135" s="11">
        <f t="shared" si="5"/>
        <v>-16800000</v>
      </c>
      <c r="G135" s="11" t="s">
        <v>627</v>
      </c>
    </row>
    <row r="136" spans="1:11" x14ac:dyDescent="0.25">
      <c r="A136" s="11" t="s">
        <v>629</v>
      </c>
      <c r="B136" s="3">
        <v>50000000</v>
      </c>
      <c r="C136" s="11">
        <v>1</v>
      </c>
      <c r="D136" s="11">
        <f t="shared" si="6"/>
        <v>82</v>
      </c>
      <c r="E136" s="11">
        <f t="shared" si="7"/>
        <v>1</v>
      </c>
      <c r="F136" s="11">
        <f t="shared" si="5"/>
        <v>4050000000</v>
      </c>
      <c r="G136" s="11" t="s">
        <v>630</v>
      </c>
    </row>
    <row r="137" spans="1:11" x14ac:dyDescent="0.25">
      <c r="A137" s="11" t="s">
        <v>635</v>
      </c>
      <c r="B137" s="3">
        <v>12000000</v>
      </c>
      <c r="C137" s="11">
        <v>2</v>
      </c>
      <c r="D137" s="11">
        <f t="shared" si="6"/>
        <v>81</v>
      </c>
      <c r="E137" s="11">
        <f t="shared" si="7"/>
        <v>1</v>
      </c>
      <c r="F137" s="11">
        <f t="shared" si="5"/>
        <v>960000000</v>
      </c>
      <c r="G137" s="11" t="s">
        <v>630</v>
      </c>
    </row>
    <row r="138" spans="1:11" x14ac:dyDescent="0.25">
      <c r="A138" s="11" t="s">
        <v>637</v>
      </c>
      <c r="B138" s="3">
        <v>2000000</v>
      </c>
      <c r="C138" s="11">
        <v>1</v>
      </c>
      <c r="D138" s="11">
        <f t="shared" si="6"/>
        <v>79</v>
      </c>
      <c r="E138" s="11">
        <f t="shared" si="7"/>
        <v>1</v>
      </c>
      <c r="F138" s="11">
        <f t="shared" si="5"/>
        <v>156000000</v>
      </c>
      <c r="G138" s="11" t="s">
        <v>639</v>
      </c>
    </row>
    <row r="139" spans="1:11" x14ac:dyDescent="0.25">
      <c r="A139" s="11" t="s">
        <v>641</v>
      </c>
      <c r="B139" s="3">
        <v>87538</v>
      </c>
      <c r="C139" s="11">
        <v>13</v>
      </c>
      <c r="D139" s="11">
        <f t="shared" si="6"/>
        <v>78</v>
      </c>
      <c r="E139" s="11">
        <f t="shared" si="7"/>
        <v>1</v>
      </c>
      <c r="F139" s="11">
        <f t="shared" si="5"/>
        <v>6740426</v>
      </c>
      <c r="G139" s="11" t="s">
        <v>381</v>
      </c>
    </row>
    <row r="140" spans="1:11" x14ac:dyDescent="0.25">
      <c r="A140" s="11" t="s">
        <v>680</v>
      </c>
      <c r="B140" s="3">
        <v>-3000900</v>
      </c>
      <c r="C140" s="11">
        <v>1</v>
      </c>
      <c r="D140" s="11">
        <f t="shared" si="6"/>
        <v>65</v>
      </c>
      <c r="E140" s="11">
        <f t="shared" si="7"/>
        <v>0</v>
      </c>
      <c r="F140" s="11">
        <f t="shared" si="5"/>
        <v>-195058500</v>
      </c>
      <c r="G140" s="11" t="s">
        <v>681</v>
      </c>
    </row>
    <row r="141" spans="1:11" x14ac:dyDescent="0.25">
      <c r="A141" s="11" t="s">
        <v>704</v>
      </c>
      <c r="B141" s="3">
        <v>-3000900</v>
      </c>
      <c r="C141" s="11">
        <v>17</v>
      </c>
      <c r="D141" s="11">
        <f t="shared" si="6"/>
        <v>64</v>
      </c>
      <c r="E141" s="11">
        <f t="shared" si="7"/>
        <v>0</v>
      </c>
      <c r="F141" s="11">
        <f t="shared" si="5"/>
        <v>-192057600</v>
      </c>
      <c r="G141" s="11" t="s">
        <v>681</v>
      </c>
      <c r="K141" t="s">
        <v>25</v>
      </c>
    </row>
    <row r="142" spans="1:11" x14ac:dyDescent="0.25">
      <c r="A142" s="11" t="s">
        <v>659</v>
      </c>
      <c r="B142" s="3">
        <v>602025</v>
      </c>
      <c r="C142" s="11">
        <v>0</v>
      </c>
      <c r="D142" s="11">
        <f t="shared" si="6"/>
        <v>47</v>
      </c>
      <c r="E142" s="11">
        <f t="shared" si="7"/>
        <v>1</v>
      </c>
      <c r="F142" s="11">
        <f t="shared" si="5"/>
        <v>27693150</v>
      </c>
      <c r="G142" s="11" t="s">
        <v>706</v>
      </c>
    </row>
    <row r="143" spans="1:11" x14ac:dyDescent="0.25">
      <c r="A143" s="11" t="s">
        <v>659</v>
      </c>
      <c r="B143" s="3">
        <v>-46000000</v>
      </c>
      <c r="C143" s="11">
        <v>31</v>
      </c>
      <c r="D143" s="11">
        <f t="shared" si="6"/>
        <v>47</v>
      </c>
      <c r="E143" s="11">
        <f t="shared" si="7"/>
        <v>0</v>
      </c>
      <c r="F143" s="11">
        <f t="shared" si="5"/>
        <v>-2162000000</v>
      </c>
      <c r="G143" s="11" t="s">
        <v>709</v>
      </c>
    </row>
    <row r="144" spans="1:11" x14ac:dyDescent="0.25">
      <c r="A144" s="11" t="s">
        <v>660</v>
      </c>
      <c r="B144" s="3">
        <v>154107</v>
      </c>
      <c r="C144" s="11">
        <v>1</v>
      </c>
      <c r="D144" s="11">
        <f t="shared" si="6"/>
        <v>16</v>
      </c>
      <c r="E144" s="11">
        <f t="shared" si="7"/>
        <v>1</v>
      </c>
      <c r="F144" s="11">
        <f t="shared" si="5"/>
        <v>2311605</v>
      </c>
      <c r="G144" s="11" t="s">
        <v>735</v>
      </c>
    </row>
    <row r="145" spans="1:11" x14ac:dyDescent="0.25">
      <c r="A145" s="11" t="s">
        <v>741</v>
      </c>
      <c r="B145" s="3">
        <v>3000000</v>
      </c>
      <c r="C145" s="11">
        <v>3</v>
      </c>
      <c r="D145" s="11">
        <f t="shared" si="6"/>
        <v>15</v>
      </c>
      <c r="E145" s="11">
        <f t="shared" si="7"/>
        <v>1</v>
      </c>
      <c r="F145" s="11">
        <f t="shared" si="5"/>
        <v>42000000</v>
      </c>
      <c r="G145" s="11" t="s">
        <v>742</v>
      </c>
    </row>
    <row r="146" spans="1:11" x14ac:dyDescent="0.25">
      <c r="A146" s="11" t="s">
        <v>743</v>
      </c>
      <c r="B146" s="3">
        <v>-200000</v>
      </c>
      <c r="C146" s="11">
        <v>5</v>
      </c>
      <c r="D146" s="11">
        <f t="shared" si="6"/>
        <v>12</v>
      </c>
      <c r="E146" s="11">
        <f t="shared" si="7"/>
        <v>0</v>
      </c>
      <c r="F146" s="11">
        <f t="shared" si="5"/>
        <v>-2400000</v>
      </c>
      <c r="G146" s="11" t="s">
        <v>158</v>
      </c>
    </row>
    <row r="147" spans="1:11" x14ac:dyDescent="0.25">
      <c r="A147" s="11" t="s">
        <v>744</v>
      </c>
      <c r="B147" s="3">
        <v>-200000</v>
      </c>
      <c r="C147" s="11">
        <v>1</v>
      </c>
      <c r="D147" s="11">
        <f t="shared" si="6"/>
        <v>7</v>
      </c>
      <c r="E147" s="11">
        <f t="shared" si="7"/>
        <v>0</v>
      </c>
      <c r="F147" s="11">
        <f t="shared" si="5"/>
        <v>-1400000</v>
      </c>
      <c r="G147" s="11" t="s">
        <v>158</v>
      </c>
      <c r="K147" t="s">
        <v>25</v>
      </c>
    </row>
    <row r="148" spans="1:11" x14ac:dyDescent="0.25">
      <c r="A148" s="11" t="s">
        <v>745</v>
      </c>
      <c r="B148" s="3">
        <v>-200000</v>
      </c>
      <c r="C148" s="11">
        <v>4</v>
      </c>
      <c r="D148" s="11">
        <f t="shared" si="6"/>
        <v>6</v>
      </c>
      <c r="E148" s="11">
        <f t="shared" si="7"/>
        <v>0</v>
      </c>
      <c r="F148" s="11">
        <f t="shared" si="5"/>
        <v>-1200000</v>
      </c>
      <c r="G148" s="11" t="s">
        <v>158</v>
      </c>
    </row>
    <row r="149" spans="1:11" x14ac:dyDescent="0.25">
      <c r="A149" s="11" t="s">
        <v>663</v>
      </c>
      <c r="B149" s="3">
        <v>-200000</v>
      </c>
      <c r="C149" s="11">
        <v>1</v>
      </c>
      <c r="D149" s="11">
        <f t="shared" si="6"/>
        <v>2</v>
      </c>
      <c r="E149" s="11">
        <f t="shared" si="7"/>
        <v>0</v>
      </c>
      <c r="F149" s="11">
        <f t="shared" si="5"/>
        <v>-400000</v>
      </c>
      <c r="G149" s="11" t="s">
        <v>158</v>
      </c>
    </row>
    <row r="150" spans="1:11" x14ac:dyDescent="0.25">
      <c r="A150" s="11" t="s">
        <v>752</v>
      </c>
      <c r="B150" s="3">
        <v>24073400</v>
      </c>
      <c r="C150" s="11">
        <v>1</v>
      </c>
      <c r="D150" s="11">
        <f t="shared" si="6"/>
        <v>1</v>
      </c>
      <c r="E150" s="11">
        <f t="shared" si="7"/>
        <v>1</v>
      </c>
      <c r="F150" s="11">
        <f t="shared" si="5"/>
        <v>0</v>
      </c>
      <c r="G150" s="11" t="s">
        <v>753</v>
      </c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42922843</v>
      </c>
      <c r="C160" s="11"/>
      <c r="D160" s="11"/>
      <c r="E160" s="11"/>
      <c r="F160" s="29">
        <f>SUM(F2:F158)</f>
        <v>7424078747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14998138.882828282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454</v>
      </c>
      <c r="B1" s="11" t="s">
        <v>452</v>
      </c>
      <c r="C1" s="11" t="s">
        <v>754</v>
      </c>
      <c r="D1" s="11" t="s">
        <v>453</v>
      </c>
      <c r="E1" s="11" t="s">
        <v>561</v>
      </c>
      <c r="F1" s="11" t="s">
        <v>464</v>
      </c>
      <c r="G1" s="11" t="s">
        <v>465</v>
      </c>
      <c r="H1" s="11" t="s">
        <v>8</v>
      </c>
      <c r="K1" s="11" t="s">
        <v>455</v>
      </c>
      <c r="L1" s="11" t="s">
        <v>456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9" si="0">E2-F2</f>
        <v>0</v>
      </c>
      <c r="H2" s="11" t="s">
        <v>528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532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560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604</v>
      </c>
      <c r="J5" s="2"/>
      <c r="K5" s="2" t="s">
        <v>457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640</v>
      </c>
      <c r="J6" s="2" t="s">
        <v>8</v>
      </c>
      <c r="K6" s="2" t="s">
        <v>267</v>
      </c>
      <c r="L6" s="2" t="s">
        <v>458</v>
      </c>
      <c r="M6" s="59" t="s">
        <v>459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715</v>
      </c>
      <c r="J7" s="60" t="s">
        <v>716</v>
      </c>
      <c r="K7" s="44">
        <v>24300000</v>
      </c>
      <c r="L7" s="3">
        <f>K7</f>
        <v>24300000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v>177000000</v>
      </c>
      <c r="G8" s="29">
        <f t="shared" si="0"/>
        <v>6781930.1174130142</v>
      </c>
      <c r="H8" s="11" t="s">
        <v>748</v>
      </c>
      <c r="J8" s="2" t="s">
        <v>717</v>
      </c>
      <c r="K8" s="44">
        <v>24300000</v>
      </c>
      <c r="L8" s="3">
        <v>0</v>
      </c>
      <c r="M8" s="3">
        <f t="shared" si="4"/>
        <v>24300000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>
        <f>K23</f>
        <v>175257811</v>
      </c>
      <c r="G9" s="29">
        <f t="shared" si="0"/>
        <v>14269722.013433248</v>
      </c>
      <c r="H9" s="11"/>
      <c r="J9" s="19" t="s">
        <v>301</v>
      </c>
      <c r="K9" s="44">
        <f>'مسکن ایلیا'!B160</f>
        <v>42922843</v>
      </c>
      <c r="L9" s="3">
        <f>K9-M9</f>
        <v>42922843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463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460</v>
      </c>
      <c r="K11" s="44">
        <f>سارا!D143</f>
        <v>74159484</v>
      </c>
      <c r="L11" s="3">
        <v>0</v>
      </c>
      <c r="M11" s="3">
        <f t="shared" si="5"/>
        <v>74159484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461</v>
      </c>
      <c r="K12" s="44">
        <f>'مسکن مریم یاران'!B90</f>
        <v>8078767</v>
      </c>
      <c r="L12" s="3">
        <v>0</v>
      </c>
      <c r="M12" s="3">
        <f t="shared" si="5"/>
        <v>8078767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462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723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-7900000</v>
      </c>
      <c r="M15" s="3">
        <f t="shared" si="5"/>
        <v>7900000</v>
      </c>
      <c r="N15" s="25"/>
      <c r="O15" s="11"/>
      <c r="P15" s="11" t="s">
        <v>302</v>
      </c>
      <c r="Q15" s="11" t="s">
        <v>458</v>
      </c>
      <c r="R15" s="11" t="s">
        <v>459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466</v>
      </c>
      <c r="K16" s="44">
        <v>200000</v>
      </c>
      <c r="L16" s="3">
        <f>K16</f>
        <v>200000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467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612</v>
      </c>
      <c r="K23" s="3">
        <f>SUM(K7:K22)</f>
        <v>175257811</v>
      </c>
      <c r="L23" s="3">
        <f>SUM(L7:L22)</f>
        <v>60572843</v>
      </c>
      <c r="M23" s="3">
        <f>SUM(M7:M22)</f>
        <v>114684968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613</v>
      </c>
      <c r="K24" s="3">
        <f>K9+K11+K12+K13+K10+K16+K17</f>
        <v>125657811</v>
      </c>
      <c r="L24" s="3">
        <f>L9+L16+L12+L10</f>
        <v>43172843</v>
      </c>
      <c r="M24" s="3">
        <f>M11+M12+M13+M17+M9</f>
        <v>82484968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J29" s="25"/>
      <c r="K29" s="25"/>
      <c r="L29" s="25"/>
      <c r="M29" s="25"/>
      <c r="N29" s="25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25"/>
      <c r="K30" s="25"/>
      <c r="L30" s="25"/>
      <c r="M30" s="25"/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56"/>
      <c r="K31" s="25"/>
      <c r="L31" s="56"/>
      <c r="M31" s="56"/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/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J33" s="25"/>
      <c r="K33" s="76"/>
      <c r="L33" s="28"/>
      <c r="M33" s="25"/>
      <c r="N33" s="25"/>
      <c r="O33" s="31" t="s">
        <v>25</v>
      </c>
      <c r="P33" s="32" t="s">
        <v>312</v>
      </c>
      <c r="Q33" s="1">
        <v>150000</v>
      </c>
      <c r="S33" s="49" t="s">
        <v>489</v>
      </c>
      <c r="T33" s="49" t="s">
        <v>487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J34" s="25"/>
      <c r="K34" s="25"/>
      <c r="L34" s="25"/>
      <c r="M34" s="25"/>
      <c r="N34" s="25"/>
      <c r="O34" s="25"/>
      <c r="P34" s="32" t="s">
        <v>313</v>
      </c>
      <c r="Q34" s="1">
        <v>300000</v>
      </c>
      <c r="S34" s="57">
        <v>500000</v>
      </c>
      <c r="T34" s="58" t="s">
        <v>488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492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572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J37" s="25"/>
      <c r="O37" s="25"/>
      <c r="P37" s="18" t="s">
        <v>316</v>
      </c>
      <c r="Q37" s="18">
        <v>300000</v>
      </c>
      <c r="S37" s="48">
        <v>250000</v>
      </c>
      <c r="T37" s="49" t="s">
        <v>493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J38" s="25"/>
      <c r="O38" s="25"/>
      <c r="P38" s="33" t="s">
        <v>317</v>
      </c>
      <c r="Q38" s="1">
        <v>200000</v>
      </c>
      <c r="S38" s="48">
        <v>180000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56"/>
      <c r="O39" s="25"/>
      <c r="P39" s="33" t="s">
        <v>318</v>
      </c>
      <c r="Q39" s="1">
        <v>20000</v>
      </c>
      <c r="S39" s="48">
        <f>SUM(S34:S38)</f>
        <v>1560000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 s="25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685</v>
      </c>
      <c r="U42" t="s">
        <v>688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333</v>
      </c>
      <c r="Q43" s="1">
        <v>150000</v>
      </c>
      <c r="S43">
        <v>1000000</v>
      </c>
      <c r="T43" s="73" t="s">
        <v>726</v>
      </c>
      <c r="U43" t="s">
        <v>688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625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491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494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334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336</v>
      </c>
      <c r="B3" s="3">
        <v>15000000</v>
      </c>
      <c r="C3" t="s">
        <v>337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349</v>
      </c>
      <c r="B4" s="3">
        <v>-3000000</v>
      </c>
      <c r="C4" t="s">
        <v>350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415</v>
      </c>
      <c r="B5" s="3">
        <v>-3200900</v>
      </c>
      <c r="C5" t="s">
        <v>417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427</v>
      </c>
      <c r="B6" s="3">
        <v>-3000900</v>
      </c>
      <c r="C6" t="s">
        <v>428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440</v>
      </c>
      <c r="B7" s="3">
        <v>-5805900</v>
      </c>
      <c r="C7" t="s">
        <v>441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482</v>
      </c>
      <c r="B8" s="3">
        <v>54417</v>
      </c>
      <c r="C8" s="9" t="s">
        <v>486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471</v>
      </c>
      <c r="B7" s="18">
        <v>-4000000</v>
      </c>
      <c r="C7" s="18">
        <f t="shared" si="1"/>
        <v>500000</v>
      </c>
      <c r="D7" s="18" t="s">
        <v>473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586</v>
      </c>
      <c r="H28" s="11" t="s">
        <v>180</v>
      </c>
      <c r="I28" s="11" t="s">
        <v>585</v>
      </c>
      <c r="J28" s="11" t="s">
        <v>577</v>
      </c>
    </row>
    <row r="29" spans="2:21" x14ac:dyDescent="0.25">
      <c r="G29" s="11">
        <f>$I$41-I29</f>
        <v>59500</v>
      </c>
      <c r="H29" s="11" t="s">
        <v>583</v>
      </c>
      <c r="I29" s="11">
        <v>165000</v>
      </c>
      <c r="J29" s="11" t="s">
        <v>578</v>
      </c>
    </row>
    <row r="30" spans="2:21" x14ac:dyDescent="0.25">
      <c r="G30" s="11">
        <f t="shared" ref="G30:G38" si="6">$I$41-I30</f>
        <v>24500</v>
      </c>
      <c r="H30" s="11" t="s">
        <v>584</v>
      </c>
      <c r="I30" s="11">
        <v>200000</v>
      </c>
      <c r="J30" s="11" t="s">
        <v>579</v>
      </c>
    </row>
    <row r="31" spans="2:21" x14ac:dyDescent="0.25">
      <c r="G31" s="11">
        <f t="shared" si="6"/>
        <v>0</v>
      </c>
      <c r="H31" s="11" t="s">
        <v>751</v>
      </c>
      <c r="I31" s="11">
        <v>224500</v>
      </c>
      <c r="J31" s="11" t="s">
        <v>490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572</v>
      </c>
    </row>
    <row r="33" spans="6:23" x14ac:dyDescent="0.25">
      <c r="G33" s="11">
        <f t="shared" si="6"/>
        <v>0</v>
      </c>
      <c r="H33" s="11" t="s">
        <v>751</v>
      </c>
      <c r="I33" s="11">
        <v>224500</v>
      </c>
      <c r="J33" s="11" t="s">
        <v>580</v>
      </c>
    </row>
    <row r="34" spans="6:23" x14ac:dyDescent="0.25">
      <c r="G34" s="11">
        <f t="shared" si="6"/>
        <v>0</v>
      </c>
      <c r="H34" s="11" t="s">
        <v>751</v>
      </c>
      <c r="I34" s="11">
        <v>224500</v>
      </c>
      <c r="J34" s="11" t="s">
        <v>581</v>
      </c>
    </row>
    <row r="35" spans="6:23" x14ac:dyDescent="0.25">
      <c r="G35" s="11">
        <f t="shared" si="6"/>
        <v>0</v>
      </c>
      <c r="H35" s="11" t="s">
        <v>751</v>
      </c>
      <c r="I35" s="11">
        <v>224500</v>
      </c>
      <c r="J35" s="11" t="s">
        <v>582</v>
      </c>
    </row>
    <row r="36" spans="6:23" ht="75" x14ac:dyDescent="0.25">
      <c r="F36" t="s">
        <v>25</v>
      </c>
      <c r="G36" s="11">
        <f t="shared" si="6"/>
        <v>5500</v>
      </c>
      <c r="H36" s="11" t="s">
        <v>673</v>
      </c>
      <c r="I36" s="11">
        <v>219000</v>
      </c>
      <c r="J36" s="11" t="s">
        <v>672</v>
      </c>
      <c r="O36" s="22" t="s">
        <v>693</v>
      </c>
    </row>
    <row r="37" spans="6:23" x14ac:dyDescent="0.25">
      <c r="G37" s="11">
        <f t="shared" si="6"/>
        <v>6500</v>
      </c>
      <c r="H37" s="11" t="s">
        <v>682</v>
      </c>
      <c r="I37" s="11">
        <v>218000</v>
      </c>
      <c r="J37" s="11" t="s">
        <v>683</v>
      </c>
    </row>
    <row r="38" spans="6:23" x14ac:dyDescent="0.25">
      <c r="G38" s="11">
        <f t="shared" si="6"/>
        <v>0</v>
      </c>
      <c r="H38" s="11" t="s">
        <v>750</v>
      </c>
      <c r="I38" s="11">
        <v>224500</v>
      </c>
      <c r="J38" s="11" t="s">
        <v>749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646</v>
      </c>
      <c r="P40" t="s">
        <v>645</v>
      </c>
      <c r="Q40" t="s">
        <v>644</v>
      </c>
      <c r="R40" t="s">
        <v>647</v>
      </c>
      <c r="S40" t="s">
        <v>691</v>
      </c>
      <c r="T40" t="s">
        <v>692</v>
      </c>
      <c r="U40" t="s">
        <v>648</v>
      </c>
      <c r="V40" t="s">
        <v>649</v>
      </c>
      <c r="W40" t="s">
        <v>650</v>
      </c>
    </row>
    <row r="41" spans="6:23" x14ac:dyDescent="0.25">
      <c r="G41" s="11"/>
      <c r="H41" s="11"/>
      <c r="I41" s="11">
        <v>224500</v>
      </c>
      <c r="J41" s="11" t="s">
        <v>587</v>
      </c>
      <c r="M41" t="s">
        <v>690</v>
      </c>
      <c r="N41" t="s">
        <v>651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689</v>
      </c>
      <c r="N42" t="s">
        <v>652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654</v>
      </c>
      <c r="Q50" t="s">
        <v>653</v>
      </c>
      <c r="R50" t="s">
        <v>645</v>
      </c>
      <c r="S50" t="s">
        <v>282</v>
      </c>
      <c r="U50" t="s">
        <v>694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659</v>
      </c>
      <c r="P52" t="s">
        <v>655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660</v>
      </c>
      <c r="P53" t="s">
        <v>656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661</v>
      </c>
      <c r="P54" t="s">
        <v>657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662</v>
      </c>
      <c r="P55" t="s">
        <v>658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755</v>
      </c>
      <c r="P56" t="s">
        <v>664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752</v>
      </c>
      <c r="P57" t="s">
        <v>665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2017-10-08T12:49:19Z</dcterms:modified>
</cp:coreProperties>
</file>