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H124" i="20" l="1"/>
  <c r="G37" i="10" l="1"/>
  <c r="G66" i="13" l="1"/>
  <c r="G67" i="13"/>
  <c r="G68" i="13"/>
  <c r="G69" i="13"/>
  <c r="G70" i="13"/>
  <c r="G71" i="13"/>
  <c r="F64" i="13"/>
  <c r="G64" i="13" s="1"/>
  <c r="F65" i="13"/>
  <c r="G65" i="13" s="1"/>
  <c r="F66" i="13"/>
  <c r="F67" i="13"/>
  <c r="F68" i="13"/>
  <c r="F69" i="13"/>
  <c r="F70" i="13"/>
  <c r="F71" i="13"/>
  <c r="E67" i="13"/>
  <c r="E68" i="13"/>
  <c r="E69" i="13"/>
  <c r="E64" i="13" s="1"/>
  <c r="E70" i="13"/>
  <c r="E65" i="13" s="1"/>
  <c r="E71" i="13"/>
  <c r="E66" i="13" s="1"/>
  <c r="G36" i="10" l="1"/>
  <c r="T42" i="10"/>
  <c r="S42" i="10"/>
  <c r="C129" i="20" l="1"/>
  <c r="B129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72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3" i="20" l="1"/>
  <c r="G122" i="20" s="1"/>
  <c r="J124" i="20"/>
  <c r="T41" i="10"/>
  <c r="W41" i="10" s="1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72" i="13" s="1"/>
  <c r="K66" i="20"/>
  <c r="J66" i="20"/>
  <c r="I66" i="20"/>
  <c r="F77" i="15"/>
  <c r="C51" i="18"/>
  <c r="G75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<sst xmlns="http://schemas.openxmlformats.org/spreadsheetml/2006/main" count="1643" uniqueCount="707">
  <si>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</si>
  <si>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</si>
  <si>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</si>
  <si>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</si>
  <si>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</si>
  <si>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</si>
  <si>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</si>
  <si>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</si>
  <si>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</si>
  <si>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</si>
  <si>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</si>
  <si>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</si>
  <si>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</si>
  <si>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</si>
  <si>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</si>
  <si>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</si>
  <si>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</si>
  <si>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</si>
  <si>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</si>
  <si>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</si>
  <si>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</si>
  <si>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</si>
  <si>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</si>
  <si>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</si>
  <si>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</si>
  <si>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</si>
  <si>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</si>
  <si>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</si>
  <si>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</si>
  <si>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</si>
  <si>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</si>
  <si>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</si>
  <si>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</si>
  <si>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</si>
  <si>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</si>
  <si>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</si>
  <si>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</si>
  <si>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</si>
  <si>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</si>
  <si>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</si>
  <si>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</si>
  <si>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</si>
  <si>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</si>
  <si>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</si>
  <si>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</si>
  <si>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</si>
  <si>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</si>
  <si>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</si>
  <si>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</si>
  <si>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</si>
  <si>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</si>
  <si>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</si>
  <si>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</si>
  <si>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</si>
  <si>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</si>
  <si>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</si>
  <si>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</si>
  <si>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</si>
  <si>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</si>
  <si>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</si>
  <si>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</si>
  <si>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</si>
  <si>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</si>
  <si>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</si>
  <si>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</si>
  <si>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</si>
  <si>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</si>
  <si>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</si>
  <si>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</si>
  <si>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</si>
  <si>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</si>
  <si>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</si>
  <si>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</si>
  <si>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</si>
  <si>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</si>
  <si>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</si>
  <si>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</si>
  <si>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</si>
  <si>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</si>
  <si>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</si>
  <si>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</si>
  <si>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</si>
  <si>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</si>
  <si>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</si>
  <si>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</si>
  <si>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</si>
  <si>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</si>
  <si>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</si>
  <si>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</si>
  <si>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</si>
  <si>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</si>
  <si>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</si>
  <si>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</si>
  <si>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</si>
  <si>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</si>
  <si>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</si>
  <si>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</si>
  <si>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</si>
  <si>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</si>
  <si>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</si>
  <si>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</si>
  <si>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</si>
  <si>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</si>
  <si>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</si>
  <si>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</si>
  <si>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</si>
  <si>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</si>
  <si>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</si>
  <si>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</si>
  <si>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</si>
  <si>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</si>
  <si>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</si>
  <si>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</si>
  <si>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</si>
  <si>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</si>
  <si>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</si>
  <si>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</si>
  <si>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</si>
  <si>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</si>
  <si>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</si>
  <si>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</si>
  <si>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</si>
  <si>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</si>
  <si>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</si>
  <si>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</si>
  <si>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</si>
  <si>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</si>
  <si>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</si>
  <si>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</si>
  <si>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</si>
  <si>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</si>
  <si>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</si>
  <si>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</si>
  <si>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</si>
  <si>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</si>
  <si>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</si>
  <si>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</si>
  <si>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</si>
  <si>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</si>
  <si>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</si>
  <si>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</si>
  <si>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</si>
  <si>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</si>
  <si>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</si>
  <si>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</si>
  <si>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</si>
  <si>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</si>
  <si>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</si>
  <si>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</si>
  <si>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</si>
  <si>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</si>
  <si>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</si>
  <si>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</si>
  <si>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</si>
  <si>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</si>
  <si>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</si>
  <si>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</si>
  <si>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</si>
  <si>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</si>
  <si>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</si>
  <si>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</si>
  <si>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</si>
  <si>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</si>
  <si>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</si>
  <si>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</si>
  <si>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</si>
  <si>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</si>
  <si>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</si>
  <si>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</si>
  <si>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</si>
  <si>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</si>
  <si>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</si>
  <si>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</si>
  <si>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</si>
  <si>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</si>
  <si>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</si>
  <si>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</si>
  <si>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</si>
  <si>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</si>
  <si>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</si>
  <si>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</si>
  <si>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</si>
  <si>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</si>
  <si>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</si>
  <si>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</si>
  <si>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</si>
  <si>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</si>
  <si>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</si>
  <si>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</si>
  <si>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</si>
  <si>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</si>
  <si>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</si>
  <si>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</si>
  <si>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</si>
  <si>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</si>
  <si>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</si>
  <si>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</si>
  <si>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</si>
  <si>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</si>
  <si>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</si>
  <si>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</si>
  <si>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</si>
  <si>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</si>
  <si>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</si>
  <si>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</si>
  <si>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</si>
  <si>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</si>
  <si>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</si>
  <si>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</si>
  <si>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</si>
  <si>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</si>
  <si>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</si>
  <si>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</si>
  <si>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</si>
  <si>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</si>
  <si>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</si>
  <si>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</si>
  <si>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</si>
  <si>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</si>
  <si>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</si>
  <si>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</si>
  <si>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</si>
  <si>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</si>
  <si>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</si>
  <si>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</si>
  <si>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</si>
  <si>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</si>
  <si>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</si>
  <si>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</si>
  <si>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</si>
  <si>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</si>
  <si>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</si>
  <si>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</si>
  <si>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</si>
  <si>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</si>
  <si>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</si>
  <si>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</si>
  <si>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</si>
  <si>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</si>
  <si>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</si>
  <si>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</si>
  <si>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</si>
  <si>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</si>
  <si>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</si>
  <si>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</si>
  <si>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</si>
  <si>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</si>
  <si>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</si>
  <si>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</si>
  <si>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</si>
  <si>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</si>
  <si>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</si>
  <si>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</si>
  <si>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</si>
  <si>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</si>
  <si>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</si>
  <si>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</si>
  <si>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</si>
  <si>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</si>
  <si>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</si>
  <si>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</si>
  <si>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</si>
  <si>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</si>
  <si>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</si>
  <si>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</si>
  <si>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</si>
  <si>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</si>
  <si>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</si>
  <si>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</si>
  <si>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</si>
  <si>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</si>
  <si>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</si>
  <si>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</si>
  <si>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</si>
  <si>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</si>
  <si>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</si>
  <si>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</si>
  <si>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</si>
  <si>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</si>
  <si>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</si>
  <si>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</si>
  <si>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</si>
  <si>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</si>
  <si>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</si>
  <si>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</si>
  <si>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</si>
  <si>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</si>
  <si>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</si>
  <si>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</si>
  <si>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</si>
  <si>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</si>
  <si>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</si>
  <si>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</si>
  <si>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</si>
  <si>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</si>
  <si>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</si>
  <si>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</si>
  <si>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</si>
  <si>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</si>
  <si>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</si>
  <si>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</si>
  <si>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</si>
  <si>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</si>
  <si>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</si>
  <si>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</si>
  <si>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</si>
  <si>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</si>
  <si>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</si>
  <si>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</si>
  <si>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</si>
  <si>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</si>
  <si>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</si>
  <si>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</si>
  <si>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</si>
  <si>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</si>
  <si>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</si>
  <si>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</si>
  <si>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</si>
  <si>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</si>
  <si>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</si>
  <si>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</si>
  <si>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</si>
  <si>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</si>
  <si>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</si>
  <si>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</si>
  <si>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</si>
  <si>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</si>
  <si>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</si>
  <si>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</si>
  <si>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</si>
  <si>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</si>
  <si>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</si>
  <si>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</si>
  <si>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</si>
  <si>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</si>
  <si>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</si>
  <si>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</si>
  <si>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</si>
  <si>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</si>
  <si>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</si>
  <si>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</si>
  <si>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</si>
  <si>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</si>
  <si>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</si>
  <si>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</si>
  <si>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</si>
  <si>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</si>
  <si>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</si>
  <si>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</si>
  <si>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</si>
  <si>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</si>
  <si>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</si>
  <si>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</si>
  <si>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</si>
  <si>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</si>
  <si>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</si>
  <si>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</si>
  <si>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</si>
  <si>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</si>
  <si>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</si>
  <si>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</si>
  <si>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</si>
  <si>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</si>
  <si>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</si>
  <si>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</si>
  <si>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</si>
  <si>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</si>
  <si>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</si>
  <si>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</si>
  <si>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</si>
  <si>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</si>
  <si>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</si>
  <si>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</si>
  <si>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</si>
  <si>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</si>
  <si>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</si>
  <si>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</si>
  <si>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</si>
  <si>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</si>
  <si>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</si>
  <si>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</si>
  <si>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</si>
  <si>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</si>
  <si>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</si>
  <si>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</si>
  <si>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</si>
  <si>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</si>
  <si>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</si>
  <si>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</si>
  <si>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</si>
  <si>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</si>
  <si>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</si>
  <si>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</si>
  <si>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</si>
  <si>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</si>
  <si>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</si>
  <si>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</si>
  <si>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</si>
  <si>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</si>
  <si>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</si>
  <si>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</si>
  <si>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</si>
  <si>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</si>
  <si>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</si>
  <si>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</si>
  <si>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</si>
  <si>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</si>
  <si>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</si>
  <si>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</si>
  <si>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</si>
  <si>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</si>
  <si>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</si>
  <si>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</si>
  <si>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</si>
  <si>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</si>
  <si>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</si>
  <si>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</si>
  <si>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</si>
  <si>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</si>
  <si>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</si>
  <si>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</si>
  <si>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</si>
  <si>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</si>
  <si>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</si>
  <si>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</si>
  <si>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</si>
  <si>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</si>
  <si>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</si>
  <si>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</si>
  <si>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</si>
  <si>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</si>
  <si>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</si>
  <si>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</si>
  <si>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</si>
  <si>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</si>
  <si>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</si>
  <si>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</si>
  <si>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</si>
  <si>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</si>
  <si>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</si>
  <si>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</si>
  <si>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</si>
  <si>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</si>
  <si>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</si>
  <si>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</si>
  <si>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</si>
  <si>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</si>
  <si>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</si>
  <si>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</si>
  <si>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</si>
  <si>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</si>
  <si>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</si>
  <si>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</si>
  <si>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</si>
  <si>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</si>
  <si>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</si>
  <si>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</si>
  <si>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</si>
  <si>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</si>
  <si>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</si>
  <si>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</si>
  <si>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</si>
  <si>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</si>
  <si>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</si>
  <si>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</si>
  <si>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</si>
  <si>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</si>
  <si>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</si>
  <si>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</si>
  <si>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</si>
  <si>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</si>
  <si>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</si>
  <si>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</si>
  <si>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</si>
  <si>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</si>
  <si>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</si>
  <si>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</si>
  <si>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</si>
  <si>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</si>
  <si>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</si>
  <si>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</si>
  <si>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</si>
  <si>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</si>
  <si>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</si>
  <si>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</si>
  <si>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</si>
  <si>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</si>
  <si>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</si>
  <si>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</si>
  <si>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</si>
  <si>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</si>
  <si>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</si>
  <si>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</si>
  <si>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</si>
  <si>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</si>
  <si>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</si>
  <si>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</si>
  <si>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</si>
  <si>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</si>
  <si>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</si>
  <si>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</si>
  <si>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</si>
  <si>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</si>
  <si>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</si>
  <si>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</si>
  <si>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</si>
  <si>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</si>
  <si>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</si>
  <si>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</si>
  <si>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</si>
  <si>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</si>
  <si>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</si>
  <si>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</si>
  <si>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</si>
  <si>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</si>
  <si>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</si>
  <si>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</si>
  <si>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</si>
  <si>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</si>
  <si>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</si>
  <si>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</si>
  <si>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</si>
  <si>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</si>
  <si>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</si>
  <si>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</si>
  <si>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</si>
  <si>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</si>
  <si>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</si>
  <si>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</si>
  <si>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</si>
  <si>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</si>
  <si>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</si>
  <si>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</si>
  <si>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</si>
  <si>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</si>
  <si>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</si>
  <si>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</si>
  <si>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</si>
  <si>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</si>
  <si>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</si>
  <si>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</si>
  <si>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</si>
  <si>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</si>
  <si>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</si>
  <si>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</si>
  <si>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</si>
  <si>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</si>
  <si>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</si>
  <si>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</si>
  <si>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</si>
  <si>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</si>
  <si>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</si>
  <si>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</si>
  <si>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</si>
  <si>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</si>
  <si>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</si>
  <si>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</si>
  <si>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</si>
  <si>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</si>
  <si>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</si>
  <si>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</si>
  <si>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</si>
  <si>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</si>
  <si>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</si>
  <si>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</si>
  <si>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</si>
  <si>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</si>
  <si>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</si>
  <si>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</si>
  <si>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</si>
  <si>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</si>
  <si>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</si>
  <si>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</si>
  <si>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</si>
  <si>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</si>
  <si>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</si>
  <si>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</si>
  <si>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</si>
  <si>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</si>
  <si>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</si>
  <si>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</si>
  <si>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</si>
  <si>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</si>
  <si>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</si>
  <si>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</si>
  <si>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</si>
  <si>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</si>
  <si>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</si>
  <si>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</si>
  <si>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</si>
  <si>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</si>
  <si>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</si>
  <si>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</si>
  <si>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</si>
  <si>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</si>
  <si>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</si>
  <si>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</si>
  <si>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</si>
  <si>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</si>
  <si>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</si>
  <si>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</si>
  <si>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</si>
  <si>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</si>
  <si>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</si>
  <si>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</si>
  <si>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</si>
  <si>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</si>
  <si>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</si>
  <si>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</si>
  <si>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</si>
  <si>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</si>
  <si>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</si>
  <si>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</si>
  <si>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</si>
  <si>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</si>
  <si>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</si>
  <si>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</si>
  <si>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</si>
  <si>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</si>
  <si>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</si>
  <si>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</si>
  <si>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</si>
  <si>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</si>
  <si>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</si>
  <si>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</si>
  <si>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</si>
  <si>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</si>
  <si>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</si>
  <si>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</si>
  <si>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</si>
  <si>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</si>
  <si>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</si>
  <si>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</si>
  <si>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</si>
  <si>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</si>
  <si>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</si>
  <si>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</si>
  <si>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</si>
  <si>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</si>
  <si>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</si>
  <si>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</si>
  <si>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</si>
  <si>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</si>
  <si>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</si>
  <si>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</si>
  <si>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</si>
  <si>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</si>
  <si>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</si>
  <si>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</si>
  <si>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</si>
  <si>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</si>
  <si>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</si>
  <si>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</si>
  <si>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</si>
  <si>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</si>
  <si>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</si>
  <si>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</si>
  <si>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</si>
  <si>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</si>
  <si>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</si>
  <si>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</si>
  <si>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</si>
  <si>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</si>
  <si>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</si>
  <si>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</si>
  <si>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</si>
  <si>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</si>
  <si>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</si>
  <si>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</si>
  <si>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</si>
  <si>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</si>
  <si>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</si>
  <si>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</si>
  <si>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</si>
  <si>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</si>
  <si>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</si>
  <si>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</si>
  <si>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</si>
  <si>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</si>
  <si>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</si>
  <si>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</si>
  <si>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</si>
  <si>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</si>
  <si>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</si>
  <si>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</si>
  <si>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</si>
  <si>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</si>
  <si>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</si>
  <si>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</si>
  <si>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</si>
  <si>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</si>
  <si>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</si>
  <si>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</si>
  <si>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</si>
  <si>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طلب علی(500 خانه، 500 علیرضا)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</si>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</sst>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684</v>
      </c>
      <c r="B4" s="18">
        <v>0</v>
      </c>
      <c r="C4" s="18">
        <v>800000</v>
      </c>
      <c r="D4" s="3">
        <f t="shared" si="0"/>
        <v>-800000</v>
      </c>
      <c r="E4" s="11" t="s">
        <v>685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703</v>
      </c>
      <c r="B5" s="18">
        <v>-3000000</v>
      </c>
      <c r="C5" s="18">
        <v>0</v>
      </c>
      <c r="D5" s="3">
        <f t="shared" si="0"/>
        <v>-3000000</v>
      </c>
      <c r="E5" s="20" t="s">
        <v>705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691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692</v>
      </c>
      <c r="P33" t="s">
        <v>60</v>
      </c>
      <c r="Q33" t="s">
        <v>61</v>
      </c>
    </row>
    <row r="34" spans="4:17" x14ac:dyDescent="0.25">
      <c r="D34" s="45">
        <v>200000</v>
      </c>
      <c r="E34" s="44" t="s">
        <v>695</v>
      </c>
    </row>
    <row r="35" spans="4:17" x14ac:dyDescent="0.25">
      <c r="D35" s="45">
        <v>27470</v>
      </c>
      <c r="E35" s="44" t="s">
        <v>702</v>
      </c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8712572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F125" sqref="F1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486</v>
      </c>
      <c r="H2" s="39">
        <f>IF(B2&gt;0,1,0)</f>
        <v>1</v>
      </c>
      <c r="I2" s="11">
        <f>B2*(G2-H2)</f>
        <v>8099500</v>
      </c>
      <c r="J2" s="56">
        <f>C2*(G2-H2)</f>
        <v>8099500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485</v>
      </c>
      <c r="H3" s="39">
        <f t="shared" ref="H3:H66" si="2">IF(B3&gt;0,1,0)</f>
        <v>1</v>
      </c>
      <c r="I3" s="11">
        <f t="shared" ref="I3:I66" si="3">B3*(G3-H3)</f>
        <v>9631600000</v>
      </c>
      <c r="J3" s="56">
        <f t="shared" ref="J3:J66" si="4">C3*(G3-H3)</f>
        <v>5511308000</v>
      </c>
      <c r="K3" s="56">
        <f t="shared" ref="K3:K66" si="5">D3*(G3-H3)</f>
        <v>4120292000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485</v>
      </c>
      <c r="H4" s="39">
        <f t="shared" si="2"/>
        <v>0</v>
      </c>
      <c r="I4" s="11">
        <f t="shared" si="3"/>
        <v>0</v>
      </c>
      <c r="J4" s="56">
        <f t="shared" si="4"/>
        <v>4122500</v>
      </c>
      <c r="K4" s="56">
        <f t="shared" si="5"/>
        <v>-4122500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483</v>
      </c>
      <c r="H5" s="39">
        <f t="shared" si="2"/>
        <v>1</v>
      </c>
      <c r="I5" s="11">
        <f t="shared" si="3"/>
        <v>964000000</v>
      </c>
      <c r="J5" s="56">
        <f t="shared" si="4"/>
        <v>0</v>
      </c>
      <c r="K5" s="56">
        <f t="shared" si="5"/>
        <v>964000000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476</v>
      </c>
      <c r="H6" s="39">
        <f t="shared" si="2"/>
        <v>0</v>
      </c>
      <c r="I6" s="11">
        <f t="shared" si="3"/>
        <v>-2380000</v>
      </c>
      <c r="J6" s="56">
        <f t="shared" si="4"/>
        <v>0</v>
      </c>
      <c r="K6" s="56">
        <f t="shared" si="5"/>
        <v>-2380000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472</v>
      </c>
      <c r="H7" s="39">
        <f t="shared" si="2"/>
        <v>0</v>
      </c>
      <c r="I7" s="11">
        <f t="shared" si="3"/>
        <v>-566636000</v>
      </c>
      <c r="J7" s="56">
        <f t="shared" si="4"/>
        <v>0</v>
      </c>
      <c r="K7" s="56">
        <f t="shared" si="5"/>
        <v>-566636000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471</v>
      </c>
      <c r="H8" s="39">
        <f t="shared" si="2"/>
        <v>0</v>
      </c>
      <c r="I8" s="11">
        <f t="shared" si="3"/>
        <v>-94200000</v>
      </c>
      <c r="J8" s="56">
        <f t="shared" si="4"/>
        <v>0</v>
      </c>
      <c r="K8" s="56">
        <f t="shared" si="5"/>
        <v>-94200000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469</v>
      </c>
      <c r="H9" s="39">
        <f t="shared" si="2"/>
        <v>0</v>
      </c>
      <c r="I9" s="11">
        <f t="shared" si="3"/>
        <v>-330879500</v>
      </c>
      <c r="J9" s="56">
        <f t="shared" si="4"/>
        <v>0</v>
      </c>
      <c r="K9" s="56">
        <f t="shared" si="5"/>
        <v>-330879500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460</v>
      </c>
      <c r="H10" s="39">
        <f t="shared" si="2"/>
        <v>0</v>
      </c>
      <c r="I10" s="11">
        <f t="shared" si="3"/>
        <v>-92000000</v>
      </c>
      <c r="J10" s="56">
        <f t="shared" si="4"/>
        <v>0</v>
      </c>
      <c r="K10" s="56">
        <f t="shared" si="5"/>
        <v>-92000000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460</v>
      </c>
      <c r="H11" s="39">
        <f t="shared" si="2"/>
        <v>1</v>
      </c>
      <c r="I11" s="11">
        <f t="shared" si="3"/>
        <v>459000000</v>
      </c>
      <c r="J11" s="56">
        <f t="shared" si="4"/>
        <v>0</v>
      </c>
      <c r="K11" s="56">
        <f t="shared" si="5"/>
        <v>459000000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456</v>
      </c>
      <c r="H12" s="39">
        <f t="shared" si="2"/>
        <v>0</v>
      </c>
      <c r="I12" s="11">
        <f t="shared" si="3"/>
        <v>-136800000</v>
      </c>
      <c r="J12" s="56">
        <f t="shared" si="4"/>
        <v>0</v>
      </c>
      <c r="K12" s="56">
        <f t="shared" si="5"/>
        <v>-136800000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451</v>
      </c>
      <c r="H13" s="39">
        <f t="shared" si="2"/>
        <v>0</v>
      </c>
      <c r="I13" s="11">
        <f t="shared" si="3"/>
        <v>-27962000</v>
      </c>
      <c r="J13" s="56">
        <f t="shared" si="4"/>
        <v>0</v>
      </c>
      <c r="K13" s="56">
        <f t="shared" si="5"/>
        <v>-27962000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451</v>
      </c>
      <c r="H14" s="39">
        <f t="shared" si="2"/>
        <v>1</v>
      </c>
      <c r="I14" s="11">
        <f t="shared" si="3"/>
        <v>900000000</v>
      </c>
      <c r="J14" s="56">
        <f t="shared" si="4"/>
        <v>0</v>
      </c>
      <c r="K14" s="56">
        <f t="shared" si="5"/>
        <v>900000000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450</v>
      </c>
      <c r="H15" s="39">
        <f t="shared" si="2"/>
        <v>1</v>
      </c>
      <c r="I15" s="11">
        <f t="shared" si="3"/>
        <v>808200000</v>
      </c>
      <c r="J15" s="56">
        <f t="shared" si="4"/>
        <v>0</v>
      </c>
      <c r="K15" s="56">
        <f t="shared" si="5"/>
        <v>808200000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450</v>
      </c>
      <c r="H16" s="39">
        <f t="shared" si="2"/>
        <v>0</v>
      </c>
      <c r="I16" s="11">
        <f t="shared" si="3"/>
        <v>-90000000</v>
      </c>
      <c r="J16" s="56">
        <f t="shared" si="4"/>
        <v>0</v>
      </c>
      <c r="K16" s="56">
        <f t="shared" si="5"/>
        <v>-90000000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446</v>
      </c>
      <c r="H17" s="39">
        <f t="shared" si="2"/>
        <v>0</v>
      </c>
      <c r="I17" s="11">
        <f t="shared" si="3"/>
        <v>-892000000</v>
      </c>
      <c r="J17" s="56">
        <f t="shared" si="4"/>
        <v>0</v>
      </c>
      <c r="K17" s="56">
        <f t="shared" si="5"/>
        <v>-892000000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445</v>
      </c>
      <c r="H18" s="39">
        <f t="shared" si="2"/>
        <v>0</v>
      </c>
      <c r="I18" s="11">
        <f t="shared" si="3"/>
        <v>-133500000</v>
      </c>
      <c r="J18" s="56">
        <f t="shared" si="4"/>
        <v>0</v>
      </c>
      <c r="K18" s="56">
        <f t="shared" si="5"/>
        <v>-133500000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444</v>
      </c>
      <c r="H19" s="39">
        <f t="shared" si="2"/>
        <v>0</v>
      </c>
      <c r="I19" s="11">
        <f t="shared" si="3"/>
        <v>-88800000</v>
      </c>
      <c r="J19" s="56">
        <f t="shared" si="4"/>
        <v>0</v>
      </c>
      <c r="K19" s="56">
        <f t="shared" si="5"/>
        <v>-88800000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442</v>
      </c>
      <c r="H20" s="39">
        <f t="shared" si="2"/>
        <v>1</v>
      </c>
      <c r="I20" s="11">
        <f t="shared" si="3"/>
        <v>119550249</v>
      </c>
      <c r="J20" s="56">
        <f t="shared" si="4"/>
        <v>65026332</v>
      </c>
      <c r="K20" s="56">
        <f t="shared" si="5"/>
        <v>54523917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440</v>
      </c>
      <c r="H21" s="39">
        <f t="shared" si="2"/>
        <v>0</v>
      </c>
      <c r="I21" s="11">
        <f t="shared" si="3"/>
        <v>-662508000</v>
      </c>
      <c r="J21" s="56">
        <f t="shared" si="4"/>
        <v>0</v>
      </c>
      <c r="K21" s="56">
        <f t="shared" si="5"/>
        <v>-662508000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437</v>
      </c>
      <c r="H22" s="39">
        <f t="shared" si="2"/>
        <v>1</v>
      </c>
      <c r="I22" s="11">
        <f t="shared" si="3"/>
        <v>1308000000</v>
      </c>
      <c r="J22" s="56">
        <f t="shared" si="4"/>
        <v>0</v>
      </c>
      <c r="K22" s="56">
        <f t="shared" si="5"/>
        <v>1308000000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436</v>
      </c>
      <c r="H23" s="39">
        <f t="shared" si="2"/>
        <v>1</v>
      </c>
      <c r="I23" s="11">
        <f t="shared" si="3"/>
        <v>435000000</v>
      </c>
      <c r="J23" s="56">
        <f t="shared" si="4"/>
        <v>0</v>
      </c>
      <c r="K23" s="56">
        <f t="shared" si="5"/>
        <v>435000000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435</v>
      </c>
      <c r="H24" s="39">
        <f t="shared" si="2"/>
        <v>0</v>
      </c>
      <c r="I24" s="11">
        <f t="shared" si="3"/>
        <v>-1305391500</v>
      </c>
      <c r="J24" s="56">
        <f t="shared" si="4"/>
        <v>0</v>
      </c>
      <c r="K24" s="56">
        <f t="shared" si="5"/>
        <v>-1305391500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420</v>
      </c>
      <c r="H25" s="39">
        <f t="shared" si="2"/>
        <v>1</v>
      </c>
      <c r="I25" s="11">
        <f t="shared" si="3"/>
        <v>628500000</v>
      </c>
      <c r="J25" s="56">
        <f t="shared" si="4"/>
        <v>0</v>
      </c>
      <c r="K25" s="56">
        <f t="shared" si="5"/>
        <v>628500000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412</v>
      </c>
      <c r="H26" s="39">
        <f t="shared" si="2"/>
        <v>0</v>
      </c>
      <c r="I26" s="11">
        <f t="shared" si="3"/>
        <v>-67568000</v>
      </c>
      <c r="J26" s="56">
        <f t="shared" si="4"/>
        <v>0</v>
      </c>
      <c r="K26" s="56">
        <f t="shared" si="5"/>
        <v>-67568000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411</v>
      </c>
      <c r="H27" s="39">
        <f t="shared" si="2"/>
        <v>1</v>
      </c>
      <c r="I27" s="11">
        <f t="shared" si="3"/>
        <v>81751130</v>
      </c>
      <c r="J27" s="56">
        <f t="shared" si="4"/>
        <v>44039330</v>
      </c>
      <c r="K27" s="56">
        <f t="shared" si="5"/>
        <v>37711800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409</v>
      </c>
      <c r="H28" s="39">
        <f t="shared" si="2"/>
        <v>0</v>
      </c>
      <c r="I28" s="11">
        <f t="shared" si="3"/>
        <v>-90389000</v>
      </c>
      <c r="J28" s="56">
        <f t="shared" si="4"/>
        <v>-90389000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409</v>
      </c>
      <c r="H29" s="39">
        <f t="shared" si="2"/>
        <v>0</v>
      </c>
      <c r="I29" s="11">
        <f t="shared" si="3"/>
        <v>-204704500</v>
      </c>
      <c r="J29" s="56">
        <f t="shared" si="4"/>
        <v>0</v>
      </c>
      <c r="K29" s="56">
        <f t="shared" si="5"/>
        <v>-204704500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409</v>
      </c>
      <c r="H30" s="39">
        <f t="shared" si="2"/>
        <v>0</v>
      </c>
      <c r="I30" s="11">
        <f t="shared" si="3"/>
        <v>-6135000000</v>
      </c>
      <c r="J30" s="56">
        <f t="shared" si="4"/>
        <v>-6135000000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392</v>
      </c>
      <c r="H31" s="39">
        <f t="shared" si="2"/>
        <v>0</v>
      </c>
      <c r="I31" s="11">
        <f t="shared" si="3"/>
        <v>-1180272800</v>
      </c>
      <c r="J31" s="56">
        <f t="shared" si="4"/>
        <v>0</v>
      </c>
      <c r="K31" s="56">
        <f t="shared" si="5"/>
        <v>-1180272800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390</v>
      </c>
      <c r="H32" s="39">
        <f t="shared" si="2"/>
        <v>0</v>
      </c>
      <c r="I32" s="11">
        <f t="shared" si="3"/>
        <v>-1172301000</v>
      </c>
      <c r="J32" s="56">
        <f t="shared" si="4"/>
        <v>0</v>
      </c>
      <c r="K32" s="56">
        <f t="shared" si="5"/>
        <v>-1172301000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389</v>
      </c>
      <c r="H33" s="39">
        <f t="shared" si="2"/>
        <v>0</v>
      </c>
      <c r="I33" s="11">
        <f t="shared" si="3"/>
        <v>-348349500</v>
      </c>
      <c r="J33" s="56">
        <f t="shared" si="4"/>
        <v>0</v>
      </c>
      <c r="K33" s="56">
        <f t="shared" si="5"/>
        <v>-348349500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389</v>
      </c>
      <c r="H34" s="39">
        <f t="shared" si="2"/>
        <v>0</v>
      </c>
      <c r="I34" s="11">
        <f t="shared" si="3"/>
        <v>0</v>
      </c>
      <c r="J34" s="56">
        <f t="shared" si="4"/>
        <v>389000000</v>
      </c>
      <c r="K34" s="56">
        <f t="shared" si="5"/>
        <v>-389000000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380</v>
      </c>
      <c r="H35" s="39">
        <f t="shared" si="2"/>
        <v>1</v>
      </c>
      <c r="I35" s="11">
        <f t="shared" si="3"/>
        <v>19886888</v>
      </c>
      <c r="J35" s="56">
        <f t="shared" si="4"/>
        <v>-8210277</v>
      </c>
      <c r="K35" s="56">
        <f t="shared" si="5"/>
        <v>28097165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380</v>
      </c>
      <c r="H36" s="39">
        <f t="shared" si="2"/>
        <v>0</v>
      </c>
      <c r="I36" s="11">
        <f t="shared" si="3"/>
        <v>0</v>
      </c>
      <c r="J36" s="56">
        <f t="shared" si="4"/>
        <v>8231940</v>
      </c>
      <c r="K36" s="56">
        <f t="shared" si="5"/>
        <v>-8231940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370</v>
      </c>
      <c r="H37" s="39">
        <f t="shared" si="2"/>
        <v>0</v>
      </c>
      <c r="I37" s="11">
        <f t="shared" si="3"/>
        <v>-20350000</v>
      </c>
      <c r="J37" s="56">
        <f t="shared" si="4"/>
        <v>0</v>
      </c>
      <c r="K37" s="56">
        <f t="shared" si="5"/>
        <v>-20350000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369</v>
      </c>
      <c r="H38" s="39">
        <f t="shared" si="2"/>
        <v>1</v>
      </c>
      <c r="I38" s="11">
        <f t="shared" si="3"/>
        <v>1104000000</v>
      </c>
      <c r="J38" s="56">
        <f t="shared" si="4"/>
        <v>1104000000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368</v>
      </c>
      <c r="H39" s="39">
        <f t="shared" si="2"/>
        <v>1</v>
      </c>
      <c r="I39" s="11">
        <f t="shared" si="3"/>
        <v>917500000</v>
      </c>
      <c r="J39" s="56">
        <f t="shared" si="4"/>
        <v>917500000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368</v>
      </c>
      <c r="H40" s="39">
        <f t="shared" si="2"/>
        <v>0</v>
      </c>
      <c r="I40" s="11">
        <f t="shared" si="3"/>
        <v>-18400000</v>
      </c>
      <c r="J40" s="56">
        <f t="shared" si="4"/>
        <v>0</v>
      </c>
      <c r="K40" s="56">
        <f t="shared" si="5"/>
        <v>-18400000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368</v>
      </c>
      <c r="H41" s="39">
        <f t="shared" si="2"/>
        <v>1</v>
      </c>
      <c r="I41" s="11">
        <f t="shared" si="3"/>
        <v>1101000000</v>
      </c>
      <c r="J41" s="56">
        <f t="shared" si="4"/>
        <v>0</v>
      </c>
      <c r="K41" s="56">
        <f t="shared" si="5"/>
        <v>1101000000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365</v>
      </c>
      <c r="H42" s="39">
        <f t="shared" si="2"/>
        <v>0</v>
      </c>
      <c r="I42" s="11">
        <f t="shared" si="3"/>
        <v>-32558000</v>
      </c>
      <c r="J42" s="56">
        <f t="shared" si="4"/>
        <v>0</v>
      </c>
      <c r="K42" s="56">
        <f t="shared" si="5"/>
        <v>-32558000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361</v>
      </c>
      <c r="H43" s="39">
        <f t="shared" si="2"/>
        <v>0</v>
      </c>
      <c r="I43" s="11">
        <f t="shared" si="3"/>
        <v>-72200000</v>
      </c>
      <c r="J43" s="56">
        <f t="shared" si="4"/>
        <v>0</v>
      </c>
      <c r="K43" s="56">
        <f t="shared" si="5"/>
        <v>-72200000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359</v>
      </c>
      <c r="H44" s="39">
        <f t="shared" si="2"/>
        <v>0</v>
      </c>
      <c r="I44" s="11">
        <f t="shared" si="3"/>
        <v>-71800000</v>
      </c>
      <c r="J44" s="56">
        <f t="shared" si="4"/>
        <v>0</v>
      </c>
      <c r="K44" s="56">
        <f t="shared" si="5"/>
        <v>-71800000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359</v>
      </c>
      <c r="H45" s="39">
        <f t="shared" si="2"/>
        <v>0</v>
      </c>
      <c r="I45" s="11">
        <f t="shared" si="3"/>
        <v>-201040000</v>
      </c>
      <c r="J45" s="56">
        <f t="shared" si="4"/>
        <v>0</v>
      </c>
      <c r="K45" s="56">
        <f t="shared" si="5"/>
        <v>-201040000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355</v>
      </c>
      <c r="H46" s="39">
        <f t="shared" si="2"/>
        <v>0</v>
      </c>
      <c r="I46" s="11">
        <f t="shared" si="3"/>
        <v>-250452500</v>
      </c>
      <c r="J46" s="56">
        <f t="shared" si="4"/>
        <v>0</v>
      </c>
      <c r="K46" s="56">
        <f t="shared" si="5"/>
        <v>-250452500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349</v>
      </c>
      <c r="H47" s="39">
        <f t="shared" si="2"/>
        <v>1</v>
      </c>
      <c r="I47" s="11">
        <f t="shared" si="3"/>
        <v>14338992</v>
      </c>
      <c r="J47" s="56">
        <f t="shared" si="4"/>
        <v>2336124</v>
      </c>
      <c r="K47" s="56">
        <f t="shared" si="5"/>
        <v>12002868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349</v>
      </c>
      <c r="H48" s="39">
        <f t="shared" si="2"/>
        <v>1</v>
      </c>
      <c r="I48" s="11">
        <f t="shared" si="3"/>
        <v>593235600</v>
      </c>
      <c r="J48" s="56">
        <f t="shared" si="4"/>
        <v>0</v>
      </c>
      <c r="K48" s="56">
        <f t="shared" si="5"/>
        <v>593235600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340</v>
      </c>
      <c r="H49" s="39">
        <f t="shared" si="2"/>
        <v>0</v>
      </c>
      <c r="I49" s="11">
        <f t="shared" si="3"/>
        <v>-52700000</v>
      </c>
      <c r="J49" s="56">
        <f t="shared" si="4"/>
        <v>0</v>
      </c>
      <c r="K49" s="56">
        <f t="shared" si="5"/>
        <v>-52700000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340</v>
      </c>
      <c r="H50" s="39">
        <f t="shared" si="2"/>
        <v>0</v>
      </c>
      <c r="I50" s="11">
        <f t="shared" si="3"/>
        <v>-46920000</v>
      </c>
      <c r="J50" s="56">
        <f t="shared" si="4"/>
        <v>0</v>
      </c>
      <c r="K50" s="56">
        <f t="shared" si="5"/>
        <v>-46920000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340</v>
      </c>
      <c r="H51" s="39">
        <f t="shared" si="2"/>
        <v>0</v>
      </c>
      <c r="I51" s="11">
        <f t="shared" si="3"/>
        <v>-251600000</v>
      </c>
      <c r="J51" s="56">
        <f t="shared" si="4"/>
        <v>0</v>
      </c>
      <c r="K51" s="56">
        <f t="shared" si="5"/>
        <v>-251600000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340</v>
      </c>
      <c r="H52" s="39">
        <f t="shared" si="2"/>
        <v>0</v>
      </c>
      <c r="I52" s="11">
        <f t="shared" si="3"/>
        <v>-68000000</v>
      </c>
      <c r="J52" s="56">
        <f t="shared" si="4"/>
        <v>0</v>
      </c>
      <c r="K52" s="56">
        <f t="shared" si="5"/>
        <v>-68000000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339</v>
      </c>
      <c r="H53" s="39">
        <f t="shared" si="2"/>
        <v>0</v>
      </c>
      <c r="I53" s="11">
        <f t="shared" si="3"/>
        <v>-357645000</v>
      </c>
      <c r="J53" s="56">
        <f t="shared" si="4"/>
        <v>0</v>
      </c>
      <c r="K53" s="56">
        <f t="shared" si="5"/>
        <v>-357645000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339</v>
      </c>
      <c r="H54" s="39">
        <f t="shared" si="2"/>
        <v>0</v>
      </c>
      <c r="I54" s="11">
        <f t="shared" si="3"/>
        <v>-67800000</v>
      </c>
      <c r="J54" s="56">
        <f t="shared" si="4"/>
        <v>0</v>
      </c>
      <c r="K54" s="56">
        <f t="shared" si="5"/>
        <v>-67800000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339</v>
      </c>
      <c r="H55" s="39">
        <f t="shared" si="2"/>
        <v>0</v>
      </c>
      <c r="I55" s="11">
        <f t="shared" si="3"/>
        <v>-339169500</v>
      </c>
      <c r="J55" s="56">
        <f t="shared" si="4"/>
        <v>0</v>
      </c>
      <c r="K55" s="56">
        <f t="shared" si="5"/>
        <v>-339169500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339</v>
      </c>
      <c r="H56" s="39">
        <f t="shared" si="2"/>
        <v>0</v>
      </c>
      <c r="I56" s="11">
        <f t="shared" si="3"/>
        <v>-12882000</v>
      </c>
      <c r="J56" s="56">
        <f t="shared" si="4"/>
        <v>0</v>
      </c>
      <c r="K56" s="56">
        <f t="shared" si="5"/>
        <v>-12882000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339</v>
      </c>
      <c r="H57" s="39">
        <f t="shared" si="2"/>
        <v>0</v>
      </c>
      <c r="I57" s="11">
        <f t="shared" si="3"/>
        <v>-35595000</v>
      </c>
      <c r="J57" s="56">
        <f t="shared" si="4"/>
        <v>0</v>
      </c>
      <c r="K57" s="56">
        <f t="shared" si="5"/>
        <v>-35595000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339</v>
      </c>
      <c r="H58" s="39">
        <f t="shared" si="2"/>
        <v>0</v>
      </c>
      <c r="I58" s="11">
        <f t="shared" si="3"/>
        <v>-20340000</v>
      </c>
      <c r="J58" s="56">
        <f t="shared" si="4"/>
        <v>0</v>
      </c>
      <c r="K58" s="56">
        <f t="shared" si="5"/>
        <v>-20340000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336</v>
      </c>
      <c r="H59" s="39">
        <f t="shared" si="2"/>
        <v>1</v>
      </c>
      <c r="I59" s="11">
        <f t="shared" si="3"/>
        <v>335000000</v>
      </c>
      <c r="J59" s="56">
        <f t="shared" si="4"/>
        <v>335000000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335</v>
      </c>
      <c r="H60" s="39">
        <f t="shared" si="2"/>
        <v>1</v>
      </c>
      <c r="I60" s="11">
        <f t="shared" si="3"/>
        <v>1169000000</v>
      </c>
      <c r="J60" s="56">
        <f t="shared" si="4"/>
        <v>1169000000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333</v>
      </c>
      <c r="H61" s="39">
        <f t="shared" si="2"/>
        <v>1</v>
      </c>
      <c r="I61" s="11">
        <f t="shared" si="3"/>
        <v>332000000</v>
      </c>
      <c r="J61" s="56">
        <f t="shared" si="4"/>
        <v>332000000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333</v>
      </c>
      <c r="H62" s="39">
        <f t="shared" si="2"/>
        <v>1</v>
      </c>
      <c r="I62" s="11">
        <f t="shared" si="3"/>
        <v>996000000</v>
      </c>
      <c r="J62" s="56">
        <f t="shared" si="4"/>
        <v>996000000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331</v>
      </c>
      <c r="H63" s="39">
        <f t="shared" si="2"/>
        <v>0</v>
      </c>
      <c r="I63" s="11">
        <f t="shared" si="3"/>
        <v>-66200000</v>
      </c>
      <c r="J63" s="56">
        <f t="shared" si="4"/>
        <v>0</v>
      </c>
      <c r="K63" s="56">
        <f t="shared" si="5"/>
        <v>-66200000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326</v>
      </c>
      <c r="H64" s="39">
        <f t="shared" si="2"/>
        <v>0</v>
      </c>
      <c r="I64" s="11">
        <f t="shared" si="3"/>
        <v>-16300000</v>
      </c>
      <c r="J64" s="56">
        <f t="shared" si="4"/>
        <v>0</v>
      </c>
      <c r="K64" s="56">
        <f t="shared" si="5"/>
        <v>-16300000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322</v>
      </c>
      <c r="H65" s="39">
        <f t="shared" si="2"/>
        <v>0</v>
      </c>
      <c r="I65" s="11">
        <f t="shared" si="3"/>
        <v>-64400000</v>
      </c>
      <c r="J65" s="56">
        <f t="shared" si="4"/>
        <v>0</v>
      </c>
      <c r="K65" s="56">
        <f t="shared" si="5"/>
        <v>-64400000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319</v>
      </c>
      <c r="H66" s="39">
        <f t="shared" si="2"/>
        <v>0</v>
      </c>
      <c r="I66" s="11">
        <f t="shared" si="3"/>
        <v>-54230000</v>
      </c>
      <c r="J66" s="56">
        <f t="shared" si="4"/>
        <v>0</v>
      </c>
      <c r="K66" s="56">
        <f t="shared" si="5"/>
        <v>-54230000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318</v>
      </c>
      <c r="H67" s="39">
        <f t="shared" ref="H67:H124" si="8">IF(B67&gt;0,1,0)</f>
        <v>1</v>
      </c>
      <c r="I67" s="11">
        <f t="shared" ref="I67:I119" si="9">B67*(G67-H67)</f>
        <v>28950025</v>
      </c>
      <c r="J67" s="56">
        <f t="shared" ref="J67:J124" si="10">C67*(G67-H67)</f>
        <v>20834191</v>
      </c>
      <c r="K67" s="56">
        <f t="shared" ref="K67:K124" si="11">D67*(G67-H67)</f>
        <v>8115834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300</v>
      </c>
      <c r="H68" s="39">
        <f t="shared" si="8"/>
        <v>0</v>
      </c>
      <c r="I68" s="11">
        <f t="shared" si="9"/>
        <v>-43500000</v>
      </c>
      <c r="J68" s="56">
        <f t="shared" si="10"/>
        <v>0</v>
      </c>
      <c r="K68" s="56">
        <f t="shared" si="11"/>
        <v>-43500000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293</v>
      </c>
      <c r="H69" s="39">
        <f t="shared" si="8"/>
        <v>1</v>
      </c>
      <c r="I69" s="11">
        <f t="shared" si="9"/>
        <v>286160000</v>
      </c>
      <c r="J69" s="56">
        <f t="shared" si="10"/>
        <v>0</v>
      </c>
      <c r="K69" s="56">
        <f t="shared" si="11"/>
        <v>286160000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290</v>
      </c>
      <c r="H70" s="39">
        <f t="shared" si="8"/>
        <v>0</v>
      </c>
      <c r="I70" s="11">
        <f t="shared" si="9"/>
        <v>-13340000</v>
      </c>
      <c r="J70" s="56">
        <f t="shared" si="10"/>
        <v>0</v>
      </c>
      <c r="K70" s="56">
        <f t="shared" si="11"/>
        <v>-13340000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288</v>
      </c>
      <c r="H71" s="39">
        <f t="shared" si="8"/>
        <v>1</v>
      </c>
      <c r="I71" s="11">
        <f t="shared" si="9"/>
        <v>33102006</v>
      </c>
      <c r="J71" s="56">
        <f t="shared" si="10"/>
        <v>29794044</v>
      </c>
      <c r="K71" s="56">
        <f t="shared" si="11"/>
        <v>3307962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287</v>
      </c>
      <c r="H72" s="39">
        <f t="shared" si="8"/>
        <v>0</v>
      </c>
      <c r="I72" s="11">
        <f t="shared" si="9"/>
        <v>-43615103</v>
      </c>
      <c r="J72" s="56">
        <f t="shared" si="10"/>
        <v>0</v>
      </c>
      <c r="K72" s="56">
        <f t="shared" si="11"/>
        <v>-43615103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286</v>
      </c>
      <c r="H73" s="39">
        <f t="shared" si="8"/>
        <v>0</v>
      </c>
      <c r="I73" s="11">
        <f t="shared" si="9"/>
        <v>-230373000</v>
      </c>
      <c r="J73" s="56">
        <f t="shared" si="10"/>
        <v>0</v>
      </c>
      <c r="K73" s="56">
        <f t="shared" si="11"/>
        <v>-230373000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279</v>
      </c>
      <c r="H74" s="39">
        <f t="shared" si="8"/>
        <v>1</v>
      </c>
      <c r="I74" s="11">
        <f t="shared" si="9"/>
        <v>1944610000</v>
      </c>
      <c r="J74" s="56">
        <f t="shared" si="10"/>
        <v>0</v>
      </c>
      <c r="K74" s="56">
        <f t="shared" si="11"/>
        <v>1944610000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278</v>
      </c>
      <c r="H75" s="39">
        <f t="shared" si="8"/>
        <v>1</v>
      </c>
      <c r="I75" s="11">
        <f t="shared" si="9"/>
        <v>831000000</v>
      </c>
      <c r="J75" s="56">
        <f t="shared" si="10"/>
        <v>0</v>
      </c>
      <c r="K75" s="56">
        <f t="shared" si="11"/>
        <v>831000000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276</v>
      </c>
      <c r="H76" s="39">
        <f t="shared" si="8"/>
        <v>1</v>
      </c>
      <c r="I76" s="11">
        <f t="shared" si="9"/>
        <v>825000000</v>
      </c>
      <c r="J76" s="56">
        <f t="shared" si="10"/>
        <v>0</v>
      </c>
      <c r="K76" s="56">
        <f t="shared" si="11"/>
        <v>825000000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275</v>
      </c>
      <c r="H77" s="39">
        <f t="shared" si="8"/>
        <v>1</v>
      </c>
      <c r="I77" s="11">
        <f t="shared" si="9"/>
        <v>822000000</v>
      </c>
      <c r="J77" s="56">
        <f t="shared" si="10"/>
        <v>0</v>
      </c>
      <c r="K77" s="56">
        <f t="shared" si="11"/>
        <v>822000000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274</v>
      </c>
      <c r="H78" s="39">
        <f t="shared" si="8"/>
        <v>0</v>
      </c>
      <c r="I78" s="11">
        <f t="shared" si="9"/>
        <v>-876800000</v>
      </c>
      <c r="J78" s="56">
        <f t="shared" si="10"/>
        <v>-876800000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273</v>
      </c>
      <c r="H79" s="39">
        <f t="shared" si="8"/>
        <v>0</v>
      </c>
      <c r="I79" s="11">
        <f t="shared" si="9"/>
        <v>-218400000</v>
      </c>
      <c r="J79" s="56">
        <f t="shared" si="10"/>
        <v>-218400000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272</v>
      </c>
      <c r="H80" s="39">
        <f t="shared" si="8"/>
        <v>0</v>
      </c>
      <c r="I80" s="11">
        <f t="shared" si="9"/>
        <v>-13162896</v>
      </c>
      <c r="J80" s="56">
        <f t="shared" si="10"/>
        <v>0</v>
      </c>
      <c r="K80" s="56">
        <f t="shared" si="11"/>
        <v>-13162896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271</v>
      </c>
      <c r="H81" s="39">
        <f t="shared" si="8"/>
        <v>0</v>
      </c>
      <c r="I81" s="11">
        <f t="shared" si="9"/>
        <v>-37940000</v>
      </c>
      <c r="J81" s="56">
        <f t="shared" si="10"/>
        <v>0</v>
      </c>
      <c r="K81" s="56">
        <f t="shared" si="11"/>
        <v>-37940000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270</v>
      </c>
      <c r="H82" s="39">
        <f t="shared" si="8"/>
        <v>0</v>
      </c>
      <c r="I82" s="11">
        <f t="shared" si="9"/>
        <v>-67500000</v>
      </c>
      <c r="J82" s="56">
        <f t="shared" si="10"/>
        <v>0</v>
      </c>
      <c r="K82" s="56">
        <f t="shared" si="11"/>
        <v>-67500000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269</v>
      </c>
      <c r="H83" s="39">
        <f t="shared" si="8"/>
        <v>0</v>
      </c>
      <c r="I83" s="11">
        <f t="shared" si="9"/>
        <v>-53800000</v>
      </c>
      <c r="J83" s="56">
        <f t="shared" si="10"/>
        <v>0</v>
      </c>
      <c r="K83" s="56">
        <f t="shared" si="11"/>
        <v>-53800000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266</v>
      </c>
      <c r="H84" s="39">
        <f t="shared" si="8"/>
        <v>1</v>
      </c>
      <c r="I84" s="11">
        <f t="shared" si="9"/>
        <v>433328000</v>
      </c>
      <c r="J84" s="56">
        <f t="shared" si="10"/>
        <v>0</v>
      </c>
      <c r="K84" s="56">
        <f t="shared" si="11"/>
        <v>433328000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262</v>
      </c>
      <c r="H85" s="39">
        <f t="shared" si="8"/>
        <v>1</v>
      </c>
      <c r="I85" s="11">
        <f t="shared" si="9"/>
        <v>652500000</v>
      </c>
      <c r="J85" s="56">
        <f t="shared" si="10"/>
        <v>0</v>
      </c>
      <c r="K85" s="56">
        <f t="shared" si="11"/>
        <v>652500000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258</v>
      </c>
      <c r="H86" s="39">
        <f t="shared" si="8"/>
        <v>1</v>
      </c>
      <c r="I86" s="11">
        <f t="shared" si="9"/>
        <v>47879100</v>
      </c>
      <c r="J86" s="56">
        <f t="shared" si="10"/>
        <v>21832150</v>
      </c>
      <c r="K86" s="56">
        <f t="shared" si="11"/>
        <v>26046950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255</v>
      </c>
      <c r="H87" s="39">
        <f t="shared" si="8"/>
        <v>0</v>
      </c>
      <c r="I87" s="11">
        <f t="shared" si="9"/>
        <v>-51000000</v>
      </c>
      <c r="J87" s="56">
        <f t="shared" si="10"/>
        <v>0</v>
      </c>
      <c r="K87" s="56">
        <f t="shared" si="11"/>
        <v>-51000000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254</v>
      </c>
      <c r="H88" s="39">
        <f t="shared" si="8"/>
        <v>0</v>
      </c>
      <c r="I88" s="11">
        <f t="shared" si="9"/>
        <v>-29972000</v>
      </c>
      <c r="J88" s="56">
        <f t="shared" si="10"/>
        <v>-17526000</v>
      </c>
      <c r="K88" s="56">
        <f t="shared" si="11"/>
        <v>-12446000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246</v>
      </c>
      <c r="H89" s="39">
        <f t="shared" si="8"/>
        <v>0</v>
      </c>
      <c r="I89" s="11">
        <f t="shared" si="9"/>
        <v>-787421400</v>
      </c>
      <c r="J89" s="56">
        <f t="shared" si="10"/>
        <v>0</v>
      </c>
      <c r="K89" s="56">
        <f t="shared" si="11"/>
        <v>-787421400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245</v>
      </c>
      <c r="H90" s="39">
        <f t="shared" si="8"/>
        <v>0</v>
      </c>
      <c r="I90" s="11">
        <f t="shared" si="9"/>
        <v>-784220500</v>
      </c>
      <c r="J90" s="56">
        <f t="shared" si="10"/>
        <v>0</v>
      </c>
      <c r="K90" s="56">
        <f t="shared" si="11"/>
        <v>-784220500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244</v>
      </c>
      <c r="H91" s="39">
        <f t="shared" si="8"/>
        <v>0</v>
      </c>
      <c r="I91" s="11">
        <f t="shared" si="9"/>
        <v>-781019600</v>
      </c>
      <c r="J91" s="56">
        <f t="shared" si="10"/>
        <v>0</v>
      </c>
      <c r="K91" s="56">
        <f t="shared" si="11"/>
        <v>-781019600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243</v>
      </c>
      <c r="H92" s="39">
        <f t="shared" si="8"/>
        <v>0</v>
      </c>
      <c r="I92" s="11">
        <f t="shared" si="9"/>
        <v>-777818700</v>
      </c>
      <c r="J92" s="56">
        <f t="shared" si="10"/>
        <v>0</v>
      </c>
      <c r="K92" s="56">
        <f t="shared" si="11"/>
        <v>-777818700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242</v>
      </c>
      <c r="H93" s="39">
        <f t="shared" si="8"/>
        <v>0</v>
      </c>
      <c r="I93" s="11">
        <f t="shared" si="9"/>
        <v>-774617800</v>
      </c>
      <c r="J93" s="56">
        <f t="shared" si="10"/>
        <v>0</v>
      </c>
      <c r="K93" s="56">
        <f t="shared" si="11"/>
        <v>-774617800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241</v>
      </c>
      <c r="H94" s="39">
        <f t="shared" si="8"/>
        <v>0</v>
      </c>
      <c r="I94" s="11">
        <f t="shared" si="9"/>
        <v>-771416900</v>
      </c>
      <c r="J94" s="56">
        <f t="shared" si="10"/>
        <v>0</v>
      </c>
      <c r="K94" s="56">
        <f t="shared" si="11"/>
        <v>-771416900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239</v>
      </c>
      <c r="H95" s="39">
        <f t="shared" si="8"/>
        <v>0</v>
      </c>
      <c r="I95" s="11">
        <f t="shared" si="9"/>
        <v>-285986444</v>
      </c>
      <c r="J95" s="56">
        <f t="shared" si="10"/>
        <v>0</v>
      </c>
      <c r="K95" s="56">
        <f t="shared" si="11"/>
        <v>-285986444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229</v>
      </c>
      <c r="H96" s="39">
        <f t="shared" si="8"/>
        <v>0</v>
      </c>
      <c r="I96" s="11">
        <f t="shared" si="9"/>
        <v>-45800000</v>
      </c>
      <c r="J96" s="56">
        <f t="shared" si="10"/>
        <v>0</v>
      </c>
      <c r="K96" s="56">
        <f t="shared" si="11"/>
        <v>-45800000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228</v>
      </c>
      <c r="H97" s="39">
        <f t="shared" si="8"/>
        <v>1</v>
      </c>
      <c r="I97" s="11">
        <f t="shared" si="9"/>
        <v>36219666</v>
      </c>
      <c r="J97" s="56">
        <f t="shared" si="10"/>
        <v>15646202</v>
      </c>
      <c r="K97" s="56">
        <f t="shared" si="11"/>
        <v>20573464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223</v>
      </c>
      <c r="H98" s="39">
        <f t="shared" si="8"/>
        <v>1</v>
      </c>
      <c r="I98" s="11">
        <f t="shared" si="9"/>
        <v>25389696</v>
      </c>
      <c r="J98" s="56">
        <f t="shared" si="10"/>
        <v>0</v>
      </c>
      <c r="K98" s="56">
        <f t="shared" si="11"/>
        <v>25389696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220</v>
      </c>
      <c r="H99" s="39">
        <f t="shared" si="8"/>
        <v>0</v>
      </c>
      <c r="I99" s="11">
        <f t="shared" si="9"/>
        <v>-291500000</v>
      </c>
      <c r="J99" s="56">
        <f t="shared" si="10"/>
        <v>0</v>
      </c>
      <c r="K99" s="56">
        <f t="shared" si="11"/>
        <v>-291500000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215</v>
      </c>
      <c r="H100" s="39">
        <f t="shared" si="8"/>
        <v>1</v>
      </c>
      <c r="I100" s="11">
        <f t="shared" si="9"/>
        <v>283550000</v>
      </c>
      <c r="J100" s="56">
        <f t="shared" si="10"/>
        <v>0</v>
      </c>
      <c r="K100" s="56">
        <f t="shared" si="11"/>
        <v>283550000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198</v>
      </c>
      <c r="H101" s="39">
        <f t="shared" si="8"/>
        <v>1</v>
      </c>
      <c r="I101" s="11">
        <f t="shared" si="9"/>
        <v>13168465</v>
      </c>
      <c r="J101" s="56">
        <f t="shared" si="10"/>
        <v>13168465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195</v>
      </c>
      <c r="H102" s="39">
        <f t="shared" si="8"/>
        <v>1</v>
      </c>
      <c r="I102" s="11">
        <f t="shared" si="9"/>
        <v>582000000</v>
      </c>
      <c r="J102" s="56">
        <f t="shared" si="10"/>
        <v>0</v>
      </c>
      <c r="K102" s="56">
        <f t="shared" si="11"/>
        <v>582000000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188</v>
      </c>
      <c r="H103" s="39">
        <f t="shared" si="8"/>
        <v>0</v>
      </c>
      <c r="I103" s="11">
        <f t="shared" si="9"/>
        <v>-188000000</v>
      </c>
      <c r="J103" s="56">
        <f t="shared" si="10"/>
        <v>-188000000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178</v>
      </c>
      <c r="H104" s="39">
        <f t="shared" si="8"/>
        <v>1</v>
      </c>
      <c r="I104" s="11">
        <f t="shared" si="9"/>
        <v>531000000</v>
      </c>
      <c r="J104" s="56">
        <f t="shared" si="10"/>
        <v>531000000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177</v>
      </c>
      <c r="H105" s="39">
        <f t="shared" si="8"/>
        <v>1</v>
      </c>
      <c r="I105" s="11">
        <f t="shared" si="9"/>
        <v>197120000</v>
      </c>
      <c r="J105" s="56">
        <f t="shared" si="10"/>
        <v>197120000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177</v>
      </c>
      <c r="H106" s="39">
        <f t="shared" si="8"/>
        <v>0</v>
      </c>
      <c r="I106" s="11">
        <f t="shared" si="9"/>
        <v>-531000000</v>
      </c>
      <c r="J106" s="56">
        <f t="shared" si="10"/>
        <v>0</v>
      </c>
      <c r="K106" s="56">
        <f t="shared" si="11"/>
        <v>-531000000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168</v>
      </c>
      <c r="H107" s="39">
        <f t="shared" si="8"/>
        <v>1</v>
      </c>
      <c r="I107" s="11">
        <f t="shared" si="9"/>
        <v>15112498</v>
      </c>
      <c r="J107" s="56">
        <f t="shared" si="10"/>
        <v>12544205</v>
      </c>
      <c r="K107" s="56">
        <f t="shared" si="11"/>
        <v>2568293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166</v>
      </c>
      <c r="H108" s="39">
        <f t="shared" si="8"/>
        <v>0</v>
      </c>
      <c r="I108" s="11">
        <f t="shared" si="9"/>
        <v>-282316200</v>
      </c>
      <c r="J108" s="56">
        <f t="shared" si="10"/>
        <v>0</v>
      </c>
      <c r="K108" s="56">
        <f t="shared" si="11"/>
        <v>-282316200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162</v>
      </c>
      <c r="H109" s="39">
        <f t="shared" si="8"/>
        <v>0</v>
      </c>
      <c r="I109" s="11">
        <f t="shared" si="9"/>
        <v>-162081000</v>
      </c>
      <c r="J109" s="56">
        <f t="shared" si="10"/>
        <v>0</v>
      </c>
      <c r="K109" s="56">
        <f t="shared" si="11"/>
        <v>-162081000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159</v>
      </c>
      <c r="H110" s="39">
        <f t="shared" si="8"/>
        <v>1</v>
      </c>
      <c r="I110" s="11">
        <f t="shared" si="9"/>
        <v>3160000000</v>
      </c>
      <c r="J110" s="56">
        <f t="shared" si="10"/>
        <v>0</v>
      </c>
      <c r="K110" s="56">
        <f t="shared" si="11"/>
        <v>3160000000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139</v>
      </c>
      <c r="H111" s="39">
        <f t="shared" si="8"/>
        <v>1</v>
      </c>
      <c r="I111" s="11">
        <f t="shared" si="9"/>
        <v>24105564</v>
      </c>
      <c r="J111" s="56">
        <f t="shared" si="10"/>
        <v>12056094</v>
      </c>
      <c r="K111" s="56">
        <f t="shared" si="11"/>
        <v>12049470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123</v>
      </c>
      <c r="H112" s="39">
        <f t="shared" si="8"/>
        <v>0</v>
      </c>
      <c r="I112" s="11">
        <f t="shared" si="9"/>
        <v>-3493200000</v>
      </c>
      <c r="J112" s="56">
        <f t="shared" si="10"/>
        <v>0</v>
      </c>
      <c r="K112" s="56">
        <f t="shared" si="11"/>
        <v>-3493200000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108</v>
      </c>
      <c r="H113" s="39">
        <f t="shared" si="8"/>
        <v>1</v>
      </c>
      <c r="I113" s="11">
        <f t="shared" si="9"/>
        <v>17445280</v>
      </c>
      <c r="J113" s="56">
        <f t="shared" si="10"/>
        <v>13108677</v>
      </c>
      <c r="K113" s="56">
        <f t="shared" si="11"/>
        <v>4336603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108</v>
      </c>
      <c r="H114" s="39">
        <f t="shared" si="8"/>
        <v>0</v>
      </c>
      <c r="I114" s="11">
        <f t="shared" si="9"/>
        <v>-615600</v>
      </c>
      <c r="J114" s="56">
        <f t="shared" si="10"/>
        <v>-270000</v>
      </c>
      <c r="K114" s="56">
        <f t="shared" si="11"/>
        <v>-345600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95</v>
      </c>
      <c r="H115" s="39">
        <f t="shared" si="8"/>
        <v>0</v>
      </c>
      <c r="I115" s="11">
        <f t="shared" si="9"/>
        <v>0</v>
      </c>
      <c r="J115" s="56">
        <f t="shared" si="10"/>
        <v>47500000</v>
      </c>
      <c r="K115" s="56">
        <f t="shared" si="11"/>
        <v>-47500000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87</v>
      </c>
      <c r="H116" s="39">
        <f t="shared" si="8"/>
        <v>0</v>
      </c>
      <c r="I116" s="11">
        <f t="shared" si="9"/>
        <v>-13920000</v>
      </c>
      <c r="J116" s="56">
        <f t="shared" si="10"/>
        <v>0</v>
      </c>
      <c r="K116" s="56">
        <f t="shared" si="11"/>
        <v>-13920000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78</v>
      </c>
      <c r="H117" s="39">
        <f t="shared" si="8"/>
        <v>1</v>
      </c>
      <c r="I117" s="11">
        <f t="shared" si="9"/>
        <v>113960</v>
      </c>
      <c r="J117" s="56">
        <f t="shared" si="10"/>
        <v>8234457</v>
      </c>
      <c r="K117" s="56">
        <f t="shared" si="11"/>
        <v>-8120497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56</v>
      </c>
      <c r="H118" s="39">
        <f t="shared" si="8"/>
        <v>1</v>
      </c>
      <c r="I118" s="11">
        <f t="shared" si="9"/>
        <v>2166972500</v>
      </c>
      <c r="J118" s="56">
        <f t="shared" si="10"/>
        <v>0</v>
      </c>
      <c r="K118" s="56">
        <f t="shared" si="11"/>
        <v>2166972500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47</v>
      </c>
      <c r="H119" s="39">
        <f t="shared" si="8"/>
        <v>1</v>
      </c>
      <c r="I119" s="11">
        <f t="shared" si="9"/>
        <v>4393966</v>
      </c>
      <c r="J119" s="56">
        <f t="shared" si="10"/>
        <v>5062484</v>
      </c>
      <c r="K119" s="56">
        <f t="shared" si="11"/>
        <v>-668518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43</v>
      </c>
      <c r="H120" s="11">
        <f t="shared" si="8"/>
        <v>1</v>
      </c>
      <c r="I120" s="11">
        <f t="shared" ref="I120:I126" si="13">B120*(G120-H120)</f>
        <v>84000000</v>
      </c>
      <c r="J120" s="11">
        <f t="shared" si="10"/>
        <v>0</v>
      </c>
      <c r="K120" s="11">
        <f t="shared" si="11"/>
        <v>84000000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9">
        <f t="shared" si="7"/>
        <v>17</v>
      </c>
      <c r="H121" s="11">
        <f t="shared" si="8"/>
        <v>1</v>
      </c>
      <c r="I121" s="11">
        <f t="shared" si="13"/>
        <v>41600000</v>
      </c>
      <c r="J121" s="11">
        <f t="shared" si="10"/>
        <v>0</v>
      </c>
      <c r="K121" s="11">
        <f t="shared" si="11"/>
        <v>41600000</v>
      </c>
    </row>
    <row r="122" spans="1:15" x14ac:dyDescent="0.25">
      <c r="A122" s="11" t="s">
        <v>653</v>
      </c>
      <c r="B122" s="42">
        <v>384551</v>
      </c>
      <c r="C122" s="42">
        <v>110908</v>
      </c>
      <c r="D122" s="42">
        <f t="shared" si="12"/>
        <v>273643</v>
      </c>
      <c r="E122" s="25" t="s">
        <v>654</v>
      </c>
      <c r="F122" s="11">
        <v>1</v>
      </c>
      <c r="G122" s="39">
        <f t="shared" si="7"/>
        <v>16</v>
      </c>
      <c r="H122" s="11">
        <f t="shared" si="8"/>
        <v>1</v>
      </c>
      <c r="I122" s="11">
        <f t="shared" si="13"/>
        <v>5768265</v>
      </c>
      <c r="J122" s="11">
        <f t="shared" si="10"/>
        <v>1663620</v>
      </c>
      <c r="K122" s="11">
        <f t="shared" si="11"/>
        <v>4104645</v>
      </c>
      <c r="N122" t="s">
        <v>25</v>
      </c>
    </row>
    <row r="123" spans="1:15" x14ac:dyDescent="0.25">
      <c r="A123" s="11" t="s">
        <v>684</v>
      </c>
      <c r="B123" s="18">
        <v>0</v>
      </c>
      <c r="C123" s="18">
        <v>800000</v>
      </c>
      <c r="D123" s="18">
        <f t="shared" si="12"/>
        <v>-800000</v>
      </c>
      <c r="E123" s="11" t="s">
        <v>685</v>
      </c>
      <c r="F123" s="11">
        <v>14</v>
      </c>
      <c r="G123" s="39">
        <f t="shared" si="7"/>
        <v>15</v>
      </c>
      <c r="H123" s="11">
        <f t="shared" si="8"/>
        <v>0</v>
      </c>
      <c r="I123" s="11">
        <f t="shared" si="13"/>
        <v>0</v>
      </c>
      <c r="J123" s="11">
        <f t="shared" si="10"/>
        <v>12000000</v>
      </c>
      <c r="K123" s="11">
        <f t="shared" si="11"/>
        <v>-12000000</v>
      </c>
    </row>
    <row r="124" spans="1:15" x14ac:dyDescent="0.25">
      <c r="A124" s="11" t="s">
        <v>703</v>
      </c>
      <c r="B124" s="18">
        <v>-3000000</v>
      </c>
      <c r="C124" s="18">
        <v>0</v>
      </c>
      <c r="D124" s="18">
        <f t="shared" si="12"/>
        <v>-3000000</v>
      </c>
      <c r="E124" s="11" t="s">
        <v>705</v>
      </c>
      <c r="F124" s="11">
        <v>1</v>
      </c>
      <c r="G124" s="39">
        <f t="shared" si="7"/>
        <v>1</v>
      </c>
      <c r="H124" s="11">
        <f t="shared" si="8"/>
        <v>0</v>
      </c>
      <c r="I124" s="11">
        <f t="shared" si="13"/>
        <v>-3000000</v>
      </c>
      <c r="J124" s="11">
        <f t="shared" si="10"/>
        <v>0</v>
      </c>
      <c r="K124" s="11">
        <f t="shared" si="11"/>
        <v>-3000000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41536398</v>
      </c>
      <c r="C129" s="31">
        <f>SUM(C2:C127)</f>
        <v>12804426</v>
      </c>
      <c r="D129" s="31">
        <f>SUM(D2:D127)</f>
        <v>28731972</v>
      </c>
      <c r="E129" s="11"/>
      <c r="F129" s="11"/>
      <c r="G129" s="11"/>
      <c r="H129" s="11"/>
      <c r="I129" s="31">
        <f>SUM(I2:I126)</f>
        <v>7622590407</v>
      </c>
      <c r="J129" s="31">
        <f>SUM(J2:J126)</f>
        <v>4292633038</v>
      </c>
      <c r="K129" s="31">
        <f>SUM(K2:K126)</f>
        <v>3329957369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15684342.401234567</v>
      </c>
      <c r="J132" s="31">
        <f>J129/G2</f>
        <v>8832578.2674897127</v>
      </c>
      <c r="K132" s="31">
        <f>K129/G2</f>
        <v>6851764.1337448563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815827.68843353493</v>
      </c>
      <c r="K136">
        <f>K129/I129*1448696</f>
        <v>632868.31156646507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625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635</v>
      </c>
    </row>
    <row r="35" spans="4:17" x14ac:dyDescent="0.25">
      <c r="D35" s="45">
        <v>200000</v>
      </c>
      <c r="E35" s="44" t="s">
        <v>641</v>
      </c>
    </row>
    <row r="36" spans="4:17" x14ac:dyDescent="0.25">
      <c r="D36" s="45">
        <v>-120000</v>
      </c>
      <c r="E36" s="44" t="s">
        <v>642</v>
      </c>
    </row>
    <row r="37" spans="4:17" x14ac:dyDescent="0.25">
      <c r="D37" s="7">
        <v>200000</v>
      </c>
      <c r="E37" s="44" t="s">
        <v>643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Normal="100" workbookViewId="0">
      <pane ySplit="1" topLeftCell="A56" activePane="bottomLeft" state="frozen"/>
      <selection pane="bottomLeft" activeCell="D66" sqref="D6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71" si="4">B34*(E34-F34)</f>
        <v>3351200000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71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41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41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41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41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684</v>
      </c>
      <c r="B60" s="41">
        <v>-338000</v>
      </c>
      <c r="C60" s="11" t="s">
        <v>686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687</v>
      </c>
      <c r="B61" s="41">
        <v>-150000</v>
      </c>
      <c r="C61" s="11" t="s">
        <v>688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693</v>
      </c>
      <c r="B62" s="41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696</v>
      </c>
      <c r="B63" s="41">
        <v>-200000</v>
      </c>
      <c r="C63" s="11" t="s">
        <v>158</v>
      </c>
      <c r="D63" s="11">
        <v>0</v>
      </c>
      <c r="E63" s="11">
        <f>D63+E68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41">
        <v>-87000</v>
      </c>
      <c r="C64" s="11" t="s">
        <v>697</v>
      </c>
      <c r="D64" s="11">
        <v>4</v>
      </c>
      <c r="E64" s="11">
        <f t="shared" ref="E64:E71" si="6">D64+E69</f>
        <v>4</v>
      </c>
      <c r="F64" s="11">
        <f t="shared" si="5"/>
        <v>0</v>
      </c>
      <c r="G64" s="11">
        <f t="shared" si="4"/>
        <v>-348000</v>
      </c>
    </row>
    <row r="65" spans="1:7" x14ac:dyDescent="0.25">
      <c r="A65" s="11" t="s">
        <v>703</v>
      </c>
      <c r="B65" s="41">
        <v>-27470</v>
      </c>
      <c r="C65" s="11" t="s">
        <v>704</v>
      </c>
      <c r="D65" s="11">
        <v>1</v>
      </c>
      <c r="E65" s="11">
        <f t="shared" si="6"/>
        <v>1</v>
      </c>
      <c r="F65" s="11">
        <f t="shared" si="5"/>
        <v>0</v>
      </c>
      <c r="G65" s="11">
        <f t="shared" si="4"/>
        <v>-27470</v>
      </c>
    </row>
    <row r="66" spans="1:7" x14ac:dyDescent="0.25">
      <c r="A66" s="11"/>
      <c r="B66" s="41"/>
      <c r="C66" s="11"/>
      <c r="D66" s="11"/>
      <c r="E66" s="11">
        <f t="shared" si="6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41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41"/>
      <c r="C68" s="11"/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7" x14ac:dyDescent="0.25">
      <c r="A69" s="11"/>
      <c r="B69" s="11"/>
      <c r="C69" s="11"/>
      <c r="D69" s="11">
        <v>0</v>
      </c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7" x14ac:dyDescent="0.25">
      <c r="A70" s="11"/>
      <c r="B70" s="11"/>
      <c r="C70" s="11"/>
      <c r="D70" s="11">
        <v>0</v>
      </c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7" x14ac:dyDescent="0.25">
      <c r="A71" s="11"/>
      <c r="B71" s="11"/>
      <c r="C71" s="11"/>
      <c r="D71" s="11">
        <v>0</v>
      </c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7" x14ac:dyDescent="0.25">
      <c r="A72" s="11"/>
      <c r="B72" s="31">
        <f>SUM(B2:B70)</f>
        <v>1780277</v>
      </c>
      <c r="C72" s="11"/>
      <c r="D72" s="11"/>
      <c r="E72" s="11"/>
      <c r="F72" s="11"/>
      <c r="G72" s="31">
        <f>SUM(G2:G71)</f>
        <v>14419088762</v>
      </c>
    </row>
    <row r="73" spans="1:7" x14ac:dyDescent="0.25">
      <c r="A73" s="11"/>
      <c r="B73" s="11" t="s">
        <v>283</v>
      </c>
      <c r="C73" s="11"/>
      <c r="D73" s="11"/>
      <c r="E73" s="11"/>
      <c r="F73" s="11"/>
      <c r="G73" s="11" t="s">
        <v>284</v>
      </c>
    </row>
    <row r="74" spans="1:7" x14ac:dyDescent="0.25">
      <c r="A74" s="11"/>
      <c r="B74" s="11"/>
      <c r="C74" s="11"/>
      <c r="D74" s="11"/>
      <c r="E74" s="11"/>
      <c r="F74" s="11"/>
      <c r="G74" s="11"/>
    </row>
    <row r="75" spans="1:7" x14ac:dyDescent="0.25">
      <c r="A75" s="11"/>
      <c r="B75" s="11"/>
      <c r="C75" s="11"/>
      <c r="D75" s="11"/>
      <c r="E75" s="11"/>
      <c r="F75" s="11"/>
      <c r="G75" s="3">
        <f>G72/E2</f>
        <v>58614181.959349595</v>
      </c>
    </row>
    <row r="76" spans="1:7" x14ac:dyDescent="0.25">
      <c r="A76" s="11"/>
      <c r="B76" s="11"/>
      <c r="C76" s="11"/>
      <c r="D76" s="11"/>
      <c r="E76" s="11"/>
      <c r="F76" s="11"/>
      <c r="G76" s="11" t="s">
        <v>286</v>
      </c>
    </row>
    <row r="83" spans="7:7" x14ac:dyDescent="0.25">
      <c r="G83" t="s">
        <v>595</v>
      </c>
    </row>
    <row r="84" spans="7:7" x14ac:dyDescent="0.25">
      <c r="G84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25" activePane="bottomLeft" state="frozen"/>
      <selection pane="bottomLeft" activeCell="D144" sqref="D14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432</v>
      </c>
      <c r="E2" s="11">
        <f>IF(B2&gt;0,1,0)</f>
        <v>1</v>
      </c>
      <c r="F2" s="11">
        <f>B2*(D2-E2)</f>
        <v>41677700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430</v>
      </c>
      <c r="E3" s="11">
        <f t="shared" ref="E3:E66" si="1">IF(B3&gt;0,1,0)</f>
        <v>1</v>
      </c>
      <c r="F3" s="11">
        <f t="shared" ref="F3:F66" si="2">B3*(D3-E3)</f>
        <v>1287000000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427</v>
      </c>
      <c r="E4" s="11">
        <f t="shared" si="1"/>
        <v>0</v>
      </c>
      <c r="F4" s="11">
        <f t="shared" si="2"/>
        <v>-85400000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425</v>
      </c>
      <c r="E5" s="11">
        <f t="shared" si="1"/>
        <v>0</v>
      </c>
      <c r="F5" s="11">
        <f t="shared" si="2"/>
        <v>-42500000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424</v>
      </c>
      <c r="E6" s="11">
        <f t="shared" si="1"/>
        <v>0</v>
      </c>
      <c r="F6" s="11">
        <f t="shared" si="2"/>
        <v>-23320000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423</v>
      </c>
      <c r="E7" s="11">
        <f t="shared" si="1"/>
        <v>0</v>
      </c>
      <c r="F7" s="11">
        <f t="shared" si="2"/>
        <v>-84600000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419</v>
      </c>
      <c r="E8" s="11">
        <f t="shared" si="1"/>
        <v>0</v>
      </c>
      <c r="F8" s="11">
        <f t="shared" si="2"/>
        <v>-83800000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409</v>
      </c>
      <c r="E9" s="11">
        <f t="shared" si="1"/>
        <v>0</v>
      </c>
      <c r="F9" s="11">
        <f t="shared" si="2"/>
        <v>-388754500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408</v>
      </c>
      <c r="E10" s="11">
        <f t="shared" si="1"/>
        <v>1</v>
      </c>
      <c r="F10" s="11">
        <f t="shared" si="2"/>
        <v>814000000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406</v>
      </c>
      <c r="E11" s="11">
        <f t="shared" si="1"/>
        <v>0</v>
      </c>
      <c r="F11" s="11">
        <f t="shared" si="2"/>
        <v>-432390000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403</v>
      </c>
      <c r="E12" s="11">
        <f t="shared" si="1"/>
        <v>0</v>
      </c>
      <c r="F12" s="11">
        <f t="shared" si="2"/>
        <v>-18135000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402</v>
      </c>
      <c r="E13" s="11">
        <f t="shared" si="1"/>
        <v>0</v>
      </c>
      <c r="F13" s="11">
        <f t="shared" si="2"/>
        <v>-804281400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398</v>
      </c>
      <c r="E14" s="11">
        <f t="shared" si="1"/>
        <v>0</v>
      </c>
      <c r="F14" s="11">
        <f t="shared" si="2"/>
        <v>-79600000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396</v>
      </c>
      <c r="E15" s="11">
        <f t="shared" si="1"/>
        <v>1</v>
      </c>
      <c r="F15" s="11">
        <f t="shared" si="2"/>
        <v>790000000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396</v>
      </c>
      <c r="E16" s="11">
        <f t="shared" si="1"/>
        <v>1</v>
      </c>
      <c r="F16" s="11">
        <f t="shared" si="2"/>
        <v>790000000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396</v>
      </c>
      <c r="E17" s="11">
        <f t="shared" si="1"/>
        <v>1</v>
      </c>
      <c r="F17" s="11">
        <f t="shared" si="2"/>
        <v>474000000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396</v>
      </c>
      <c r="E18" s="11">
        <f t="shared" si="1"/>
        <v>1</v>
      </c>
      <c r="F18" s="11">
        <f t="shared" si="2"/>
        <v>395000000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395</v>
      </c>
      <c r="E19" s="11">
        <f t="shared" si="1"/>
        <v>1</v>
      </c>
      <c r="F19" s="11">
        <f t="shared" si="2"/>
        <v>1182000000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395</v>
      </c>
      <c r="E20" s="11">
        <f t="shared" si="1"/>
        <v>0</v>
      </c>
      <c r="F20" s="11">
        <f t="shared" si="2"/>
        <v>-170916500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395</v>
      </c>
      <c r="E21" s="11">
        <f t="shared" si="1"/>
        <v>0</v>
      </c>
      <c r="F21" s="11">
        <f t="shared" si="2"/>
        <v>-170916500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395</v>
      </c>
      <c r="E22" s="11">
        <f t="shared" si="1"/>
        <v>0</v>
      </c>
      <c r="F22" s="11">
        <f t="shared" si="2"/>
        <v>-170916500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395</v>
      </c>
      <c r="E23" s="11">
        <f t="shared" si="1"/>
        <v>0</v>
      </c>
      <c r="F23" s="11">
        <f t="shared" si="2"/>
        <v>-170916500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395</v>
      </c>
      <c r="E24" s="11">
        <f t="shared" si="1"/>
        <v>0</v>
      </c>
      <c r="F24" s="11">
        <f t="shared" si="2"/>
        <v>-170916500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395</v>
      </c>
      <c r="E25" s="11">
        <f t="shared" si="1"/>
        <v>0</v>
      </c>
      <c r="F25" s="11">
        <f t="shared" si="2"/>
        <v>-79000000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394</v>
      </c>
      <c r="E26" s="11">
        <f t="shared" si="1"/>
        <v>1</v>
      </c>
      <c r="F26" s="11">
        <f t="shared" si="2"/>
        <v>1179000000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392</v>
      </c>
      <c r="E27" s="11">
        <f t="shared" si="1"/>
        <v>0</v>
      </c>
      <c r="F27" s="11">
        <f t="shared" si="2"/>
        <v>-78400000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391</v>
      </c>
      <c r="E28" s="11">
        <f t="shared" si="1"/>
        <v>1</v>
      </c>
      <c r="F28" s="11">
        <f t="shared" si="2"/>
        <v>780000000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390</v>
      </c>
      <c r="E29" s="11">
        <f t="shared" si="1"/>
        <v>0</v>
      </c>
      <c r="F29" s="11">
        <f t="shared" si="2"/>
        <v>-2730312000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389</v>
      </c>
      <c r="E30" s="11">
        <f t="shared" si="1"/>
        <v>0</v>
      </c>
      <c r="F30" s="11">
        <f t="shared" si="2"/>
        <v>-1167350100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388</v>
      </c>
      <c r="E31" s="11">
        <f t="shared" si="1"/>
        <v>0</v>
      </c>
      <c r="F31" s="11">
        <f t="shared" si="2"/>
        <v>-658009200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385</v>
      </c>
      <c r="E32" s="11">
        <f t="shared" si="1"/>
        <v>1</v>
      </c>
      <c r="F32" s="11">
        <f t="shared" si="2"/>
        <v>381811200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379</v>
      </c>
      <c r="E33" s="11">
        <f t="shared" si="1"/>
        <v>1</v>
      </c>
      <c r="F33" s="11">
        <f t="shared" si="2"/>
        <v>13264398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378</v>
      </c>
      <c r="E34" s="11">
        <f t="shared" si="1"/>
        <v>0</v>
      </c>
      <c r="F34" s="11">
        <f t="shared" si="2"/>
        <v>-321300000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370</v>
      </c>
      <c r="E35" s="11">
        <f t="shared" si="1"/>
        <v>0</v>
      </c>
      <c r="F35" s="11">
        <f t="shared" si="2"/>
        <v>-70485000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369</v>
      </c>
      <c r="E36" s="11">
        <f t="shared" si="1"/>
        <v>1</v>
      </c>
      <c r="F36" s="11">
        <f t="shared" si="2"/>
        <v>73600000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369</v>
      </c>
      <c r="E37" s="11">
        <f t="shared" si="1"/>
        <v>0</v>
      </c>
      <c r="F37" s="11">
        <f t="shared" si="2"/>
        <v>-73800000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347</v>
      </c>
      <c r="E38" s="11">
        <f t="shared" si="1"/>
        <v>1</v>
      </c>
      <c r="F38" s="11">
        <f t="shared" si="2"/>
        <v>104078876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346</v>
      </c>
      <c r="E39" s="11">
        <f t="shared" si="1"/>
        <v>0</v>
      </c>
      <c r="F39" s="11">
        <f t="shared" si="2"/>
        <v>-32870000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346</v>
      </c>
      <c r="E40" s="11">
        <f t="shared" si="1"/>
        <v>0</v>
      </c>
      <c r="F40" s="11">
        <f t="shared" si="2"/>
        <v>-30483638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341</v>
      </c>
      <c r="E41" s="11">
        <f t="shared" si="1"/>
        <v>0</v>
      </c>
      <c r="F41" s="11">
        <f t="shared" si="2"/>
        <v>-40920000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319</v>
      </c>
      <c r="E42" s="11">
        <f t="shared" si="1"/>
        <v>1</v>
      </c>
      <c r="F42" s="11">
        <f t="shared" si="2"/>
        <v>318064872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315</v>
      </c>
      <c r="E43" s="11">
        <f t="shared" si="1"/>
        <v>0</v>
      </c>
      <c r="F43" s="11">
        <f t="shared" si="2"/>
        <v>-25200000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311</v>
      </c>
      <c r="E44" s="11">
        <f t="shared" si="1"/>
        <v>0</v>
      </c>
      <c r="F44" s="11">
        <f t="shared" si="2"/>
        <v>-65630019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310</v>
      </c>
      <c r="E45" s="11">
        <f t="shared" si="1"/>
        <v>0</v>
      </c>
      <c r="F45" s="11">
        <f t="shared" si="2"/>
        <v>-62000000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309</v>
      </c>
      <c r="E46" s="11">
        <f t="shared" si="1"/>
        <v>0</v>
      </c>
      <c r="F46" s="11">
        <f t="shared" si="2"/>
        <v>-29355000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307</v>
      </c>
      <c r="E47" s="11">
        <f t="shared" si="1"/>
        <v>0</v>
      </c>
      <c r="F47" s="11">
        <f t="shared" si="2"/>
        <v>-13815000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307</v>
      </c>
      <c r="E48" s="11">
        <f t="shared" si="1"/>
        <v>0</v>
      </c>
      <c r="F48" s="11">
        <f t="shared" si="2"/>
        <v>-19703260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304</v>
      </c>
      <c r="E49" s="11">
        <f t="shared" si="1"/>
        <v>0</v>
      </c>
      <c r="F49" s="11">
        <f t="shared" si="2"/>
        <v>-8355136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303</v>
      </c>
      <c r="E50" s="11">
        <f t="shared" si="1"/>
        <v>0</v>
      </c>
      <c r="F50" s="11">
        <f t="shared" si="2"/>
        <v>-42723000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303</v>
      </c>
      <c r="E51" s="11">
        <f t="shared" si="1"/>
        <v>0</v>
      </c>
      <c r="F51" s="11">
        <f t="shared" si="2"/>
        <v>-8104038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302</v>
      </c>
      <c r="E52" s="11">
        <f t="shared" si="1"/>
        <v>0</v>
      </c>
      <c r="F52" s="11">
        <f t="shared" si="2"/>
        <v>-16096600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301</v>
      </c>
      <c r="E53" s="11">
        <f t="shared" si="1"/>
        <v>1</v>
      </c>
      <c r="F53" s="11">
        <f t="shared" si="2"/>
        <v>300000000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295</v>
      </c>
      <c r="E54" s="11">
        <f t="shared" si="1"/>
        <v>0</v>
      </c>
      <c r="F54" s="11">
        <f t="shared" si="2"/>
        <v>-6195000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294</v>
      </c>
      <c r="E55" s="11">
        <f t="shared" si="1"/>
        <v>0</v>
      </c>
      <c r="F55" s="11">
        <f t="shared" si="2"/>
        <v>-288267000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294</v>
      </c>
      <c r="E56" s="11">
        <f t="shared" si="1"/>
        <v>0</v>
      </c>
      <c r="F56" s="11">
        <f t="shared" si="2"/>
        <v>-13230000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281</v>
      </c>
      <c r="E57" s="11">
        <f t="shared" si="1"/>
        <v>1</v>
      </c>
      <c r="F57" s="11">
        <f t="shared" si="2"/>
        <v>841452920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281</v>
      </c>
      <c r="E58" s="11">
        <f t="shared" si="1"/>
        <v>1</v>
      </c>
      <c r="F58" s="11">
        <f t="shared" si="2"/>
        <v>560000000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280</v>
      </c>
      <c r="E59" s="11">
        <f t="shared" si="1"/>
        <v>1</v>
      </c>
      <c r="F59" s="11">
        <f t="shared" si="2"/>
        <v>558000000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280</v>
      </c>
      <c r="E60" s="11">
        <f t="shared" si="1"/>
        <v>0</v>
      </c>
      <c r="F60" s="11">
        <f t="shared" si="2"/>
        <v>-1960420000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256</v>
      </c>
      <c r="E61" s="11">
        <f t="shared" si="1"/>
        <v>1</v>
      </c>
      <c r="F61" s="11">
        <f t="shared" si="2"/>
        <v>765000000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255</v>
      </c>
      <c r="E62" s="11">
        <f t="shared" si="1"/>
        <v>0</v>
      </c>
      <c r="F62" s="11">
        <f t="shared" si="2"/>
        <v>-6912795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255</v>
      </c>
      <c r="E63" s="11">
        <f t="shared" si="1"/>
        <v>0</v>
      </c>
      <c r="F63" s="11">
        <f t="shared" si="2"/>
        <v>-8412195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255</v>
      </c>
      <c r="E64" s="11">
        <f t="shared" si="1"/>
        <v>1</v>
      </c>
      <c r="F64" s="11">
        <f t="shared" si="2"/>
        <v>762000000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255</v>
      </c>
      <c r="E65" s="11">
        <f t="shared" si="1"/>
        <v>1</v>
      </c>
      <c r="F65" s="11">
        <f t="shared" si="2"/>
        <v>754380000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255</v>
      </c>
      <c r="E66" s="11">
        <f t="shared" si="1"/>
        <v>1</v>
      </c>
      <c r="F66" s="11">
        <f t="shared" si="2"/>
        <v>254000000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255</v>
      </c>
      <c r="E67" s="11">
        <f t="shared" ref="E67:E130" si="4">IF(B67&gt;0,1,0)</f>
        <v>1</v>
      </c>
      <c r="F67" s="11">
        <f t="shared" ref="F67:F146" si="5">B67*(D67-E67)</f>
        <v>7620000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254</v>
      </c>
      <c r="E68" s="11">
        <f t="shared" si="4"/>
        <v>1</v>
      </c>
      <c r="F68" s="11">
        <f t="shared" si="5"/>
        <v>7590000000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253</v>
      </c>
      <c r="E69" s="11">
        <f t="shared" si="4"/>
        <v>0</v>
      </c>
      <c r="F69" s="11">
        <f t="shared" si="5"/>
        <v>-50600000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253</v>
      </c>
      <c r="E70" s="11">
        <f t="shared" si="4"/>
        <v>1</v>
      </c>
      <c r="F70" s="11">
        <f t="shared" si="5"/>
        <v>352800000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253</v>
      </c>
      <c r="E71" s="11">
        <f t="shared" si="4"/>
        <v>1</v>
      </c>
      <c r="F71" s="11">
        <f t="shared" si="5"/>
        <v>655200000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253</v>
      </c>
      <c r="E72" s="11">
        <f t="shared" si="4"/>
        <v>0</v>
      </c>
      <c r="F72" s="11">
        <f t="shared" si="5"/>
        <v>-253000000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251</v>
      </c>
      <c r="E73" s="11">
        <f t="shared" si="4"/>
        <v>1</v>
      </c>
      <c r="F73" s="11">
        <f t="shared" si="5"/>
        <v>3750000000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246</v>
      </c>
      <c r="E74" s="11">
        <f t="shared" si="4"/>
        <v>0</v>
      </c>
      <c r="F74" s="11">
        <f t="shared" si="5"/>
        <v>-3691033200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244</v>
      </c>
      <c r="E75" s="11">
        <f t="shared" si="4"/>
        <v>0</v>
      </c>
      <c r="F75" s="11">
        <f t="shared" si="5"/>
        <v>-732000000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244</v>
      </c>
      <c r="E76" s="11">
        <f t="shared" si="4"/>
        <v>0</v>
      </c>
      <c r="F76" s="11">
        <f t="shared" si="5"/>
        <v>-48800000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244</v>
      </c>
      <c r="E77" s="11">
        <f t="shared" si="4"/>
        <v>0</v>
      </c>
      <c r="F77" s="11">
        <f t="shared" si="5"/>
        <v>-2928732000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240</v>
      </c>
      <c r="E78" s="11">
        <f t="shared" si="4"/>
        <v>0</v>
      </c>
      <c r="F78" s="11">
        <f t="shared" si="5"/>
        <v>-720216000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235</v>
      </c>
      <c r="E79" s="11">
        <f t="shared" si="4"/>
        <v>1</v>
      </c>
      <c r="F79" s="11">
        <f t="shared" si="5"/>
        <v>5382000000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230</v>
      </c>
      <c r="E80" s="11">
        <f t="shared" si="4"/>
        <v>0</v>
      </c>
      <c r="F80" s="11">
        <f t="shared" si="5"/>
        <v>-138115000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230</v>
      </c>
      <c r="E81" s="11">
        <f t="shared" si="4"/>
        <v>0</v>
      </c>
      <c r="F81" s="11">
        <f t="shared" si="5"/>
        <v>-46000000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229</v>
      </c>
      <c r="E82" s="11">
        <f t="shared" si="4"/>
        <v>1</v>
      </c>
      <c r="F82" s="11">
        <f t="shared" si="5"/>
        <v>64574388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229</v>
      </c>
      <c r="E83" s="11">
        <f t="shared" si="4"/>
        <v>0</v>
      </c>
      <c r="F83" s="11">
        <f t="shared" si="5"/>
        <v>-45800000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227</v>
      </c>
      <c r="E84" s="11">
        <f t="shared" si="4"/>
        <v>1</v>
      </c>
      <c r="F84" s="11">
        <f t="shared" si="5"/>
        <v>452000000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224</v>
      </c>
      <c r="E85" s="11">
        <f t="shared" si="4"/>
        <v>0</v>
      </c>
      <c r="F85" s="11">
        <f t="shared" si="5"/>
        <v>-44800000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218</v>
      </c>
      <c r="E86" s="11">
        <f t="shared" si="4"/>
        <v>0</v>
      </c>
      <c r="F86" s="11">
        <f t="shared" si="5"/>
        <v>-43600000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216</v>
      </c>
      <c r="E87" s="11">
        <f t="shared" si="4"/>
        <v>0</v>
      </c>
      <c r="F87" s="11">
        <f t="shared" si="5"/>
        <v>-286200000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201</v>
      </c>
      <c r="E88" s="11">
        <f t="shared" si="4"/>
        <v>0</v>
      </c>
      <c r="F88" s="11">
        <f t="shared" si="5"/>
        <v>-100500000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201</v>
      </c>
      <c r="E89" s="11">
        <f t="shared" si="4"/>
        <v>0</v>
      </c>
      <c r="F89" s="11">
        <f t="shared" si="5"/>
        <v>-24120000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199</v>
      </c>
      <c r="E90" s="11">
        <f t="shared" si="4"/>
        <v>1</v>
      </c>
      <c r="F90" s="11">
        <f t="shared" si="5"/>
        <v>84784590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196</v>
      </c>
      <c r="E91" s="11">
        <f t="shared" si="4"/>
        <v>0</v>
      </c>
      <c r="F91" s="11">
        <f t="shared" si="5"/>
        <v>-588392000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194</v>
      </c>
      <c r="E92" s="11">
        <f t="shared" si="4"/>
        <v>0</v>
      </c>
      <c r="F92" s="11">
        <f t="shared" si="5"/>
        <v>-39770000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194</v>
      </c>
      <c r="E93" s="11">
        <f t="shared" si="4"/>
        <v>0</v>
      </c>
      <c r="F93" s="11">
        <f t="shared" si="5"/>
        <v>-67997000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183</v>
      </c>
      <c r="E94" s="11">
        <f t="shared" si="4"/>
        <v>1</v>
      </c>
      <c r="F94" s="11">
        <f t="shared" si="5"/>
        <v>182000000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178</v>
      </c>
      <c r="E95" s="11">
        <f t="shared" si="4"/>
        <v>1</v>
      </c>
      <c r="F95" s="11">
        <f t="shared" si="5"/>
        <v>1593000000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176</v>
      </c>
      <c r="E96" s="11">
        <f t="shared" si="4"/>
        <v>0</v>
      </c>
      <c r="F96" s="11">
        <f t="shared" si="5"/>
        <v>-4576000000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176</v>
      </c>
      <c r="E97" s="11">
        <f t="shared" si="4"/>
        <v>0</v>
      </c>
      <c r="F97" s="11">
        <f t="shared" si="5"/>
        <v>-4576000000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176</v>
      </c>
      <c r="E98" s="11">
        <f t="shared" si="4"/>
        <v>1</v>
      </c>
      <c r="F98" s="11">
        <f t="shared" si="5"/>
        <v>4550000000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176</v>
      </c>
      <c r="E99" s="11">
        <f t="shared" si="4"/>
        <v>0</v>
      </c>
      <c r="F99" s="11">
        <f t="shared" si="5"/>
        <v>-35200000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174</v>
      </c>
      <c r="E100" s="11">
        <f t="shared" si="4"/>
        <v>1</v>
      </c>
      <c r="F100" s="11">
        <f t="shared" si="5"/>
        <v>5051600000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169</v>
      </c>
      <c r="E101" s="11">
        <f t="shared" si="4"/>
        <v>1</v>
      </c>
      <c r="F101" s="11">
        <f t="shared" si="5"/>
        <v>67190760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168</v>
      </c>
      <c r="E102" s="11">
        <f t="shared" si="4"/>
        <v>1</v>
      </c>
      <c r="F102" s="11">
        <f t="shared" si="5"/>
        <v>334000000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167</v>
      </c>
      <c r="E103" s="11">
        <f t="shared" si="4"/>
        <v>1</v>
      </c>
      <c r="F103" s="11">
        <f t="shared" si="5"/>
        <v>1245000000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167</v>
      </c>
      <c r="E104" s="11">
        <f t="shared" si="4"/>
        <v>0</v>
      </c>
      <c r="F104" s="11">
        <f t="shared" si="5"/>
        <v>-11022000000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167</v>
      </c>
      <c r="E105" s="11">
        <f t="shared" si="4"/>
        <v>0</v>
      </c>
      <c r="F105" s="11">
        <f t="shared" si="5"/>
        <v>-24215000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165</v>
      </c>
      <c r="E106" s="11">
        <f t="shared" si="4"/>
        <v>1</v>
      </c>
      <c r="F106" s="11">
        <f t="shared" si="5"/>
        <v>984000000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163</v>
      </c>
      <c r="E107" s="11">
        <f t="shared" si="4"/>
        <v>0</v>
      </c>
      <c r="F107" s="11">
        <f t="shared" si="5"/>
        <v>-978961700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160</v>
      </c>
      <c r="E108" s="11">
        <f t="shared" si="4"/>
        <v>1</v>
      </c>
      <c r="F108" s="11">
        <f t="shared" si="5"/>
        <v>954000000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148</v>
      </c>
      <c r="E109" s="11">
        <f t="shared" si="4"/>
        <v>0</v>
      </c>
      <c r="F109" s="11">
        <f t="shared" si="5"/>
        <v>-17760000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147</v>
      </c>
      <c r="E110" s="11">
        <f t="shared" si="4"/>
        <v>1</v>
      </c>
      <c r="F110" s="11">
        <f t="shared" si="5"/>
        <v>584000000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146</v>
      </c>
      <c r="E111" s="11">
        <f t="shared" si="4"/>
        <v>1</v>
      </c>
      <c r="F111" s="11">
        <f t="shared" si="5"/>
        <v>406000000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142</v>
      </c>
      <c r="E112" s="11">
        <f t="shared" si="4"/>
        <v>0</v>
      </c>
      <c r="F112" s="11">
        <f t="shared" si="5"/>
        <v>-28400000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141</v>
      </c>
      <c r="E113" s="11">
        <f t="shared" si="4"/>
        <v>1</v>
      </c>
      <c r="F113" s="11">
        <f t="shared" si="5"/>
        <v>10123400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124</v>
      </c>
      <c r="E114" s="11">
        <f t="shared" si="4"/>
        <v>0</v>
      </c>
      <c r="F114" s="11">
        <f t="shared" si="5"/>
        <v>-24800000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123</v>
      </c>
      <c r="E115" s="11">
        <f t="shared" si="4"/>
        <v>0</v>
      </c>
      <c r="F115" s="25">
        <f t="shared" si="5"/>
        <v>-1353000000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123</v>
      </c>
      <c r="E116" s="11">
        <f t="shared" si="4"/>
        <v>0</v>
      </c>
      <c r="F116" s="11">
        <f t="shared" si="5"/>
        <v>-24600000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121</v>
      </c>
      <c r="E117" s="11">
        <f t="shared" si="4"/>
        <v>0</v>
      </c>
      <c r="F117" s="11">
        <f t="shared" si="5"/>
        <v>-54510500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121</v>
      </c>
      <c r="E118" s="11">
        <f t="shared" si="4"/>
        <v>0</v>
      </c>
      <c r="F118" s="11">
        <f t="shared" si="5"/>
        <v>-24200000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115</v>
      </c>
      <c r="E119" s="11">
        <f t="shared" si="4"/>
        <v>0</v>
      </c>
      <c r="F119" s="11">
        <f t="shared" si="5"/>
        <v>-17773250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115</v>
      </c>
      <c r="E120" s="11">
        <f t="shared" si="4"/>
        <v>0</v>
      </c>
      <c r="F120" s="11">
        <f t="shared" si="5"/>
        <v>-36800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114</v>
      </c>
      <c r="E121" s="11">
        <f t="shared" si="4"/>
        <v>0</v>
      </c>
      <c r="F121" s="11">
        <f t="shared" si="5"/>
        <v>-49248000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108</v>
      </c>
      <c r="E122" s="11">
        <f t="shared" si="4"/>
        <v>1</v>
      </c>
      <c r="F122" s="11">
        <f t="shared" si="5"/>
        <v>7922601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87</v>
      </c>
      <c r="E123" s="11">
        <f t="shared" si="4"/>
        <v>0</v>
      </c>
      <c r="F123" s="11">
        <f t="shared" si="5"/>
        <v>-4524000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46</v>
      </c>
      <c r="E124" s="11">
        <f t="shared" si="4"/>
        <v>1</v>
      </c>
      <c r="F124" s="11">
        <f t="shared" si="5"/>
        <v>53415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45</v>
      </c>
      <c r="E125" s="11">
        <f t="shared" si="4"/>
        <v>1</v>
      </c>
      <c r="F125" s="11">
        <f t="shared" si="5"/>
        <v>105600000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43</v>
      </c>
      <c r="E126" s="11">
        <f t="shared" si="4"/>
        <v>1</v>
      </c>
      <c r="F126" s="11">
        <f t="shared" si="5"/>
        <v>56397600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43</v>
      </c>
      <c r="E127" s="11">
        <f t="shared" si="4"/>
        <v>1</v>
      </c>
      <c r="F127" s="11">
        <f t="shared" si="5"/>
        <v>56397600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31</v>
      </c>
      <c r="E128" s="11">
        <f t="shared" si="4"/>
        <v>0</v>
      </c>
      <c r="F128" s="11">
        <f t="shared" si="5"/>
        <v>-6200000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29</v>
      </c>
      <c r="E129" s="11">
        <f t="shared" si="4"/>
        <v>0</v>
      </c>
      <c r="F129" s="11">
        <f>B129*(D129-E129)</f>
        <v>-452922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28</v>
      </c>
      <c r="E130" s="11">
        <f t="shared" si="4"/>
        <v>0</v>
      </c>
      <c r="F130" s="11">
        <f t="shared" si="5"/>
        <v>-5600000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27</v>
      </c>
      <c r="E131" s="11">
        <f t="shared" ref="E131:E146" si="7">IF(B131&gt;0,1,0)</f>
        <v>0</v>
      </c>
      <c r="F131" s="11">
        <f t="shared" si="5"/>
        <v>-5400000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26</v>
      </c>
      <c r="E132" s="11">
        <f t="shared" si="7"/>
        <v>0</v>
      </c>
      <c r="F132" s="11">
        <f t="shared" si="5"/>
        <v>-10140000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26</v>
      </c>
      <c r="E133" s="11">
        <f t="shared" si="7"/>
        <v>0</v>
      </c>
      <c r="F133" s="11">
        <f t="shared" si="5"/>
        <v>-637000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25</v>
      </c>
      <c r="E134" s="11">
        <f t="shared" si="7"/>
        <v>0</v>
      </c>
      <c r="F134" s="11">
        <f t="shared" si="5"/>
        <v>-2375000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21</v>
      </c>
      <c r="E135" s="11">
        <f t="shared" si="7"/>
        <v>0</v>
      </c>
      <c r="F135" s="11">
        <f t="shared" si="5"/>
        <v>-4200000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19</v>
      </c>
      <c r="E136" s="11">
        <f t="shared" si="7"/>
        <v>1</v>
      </c>
      <c r="F136" s="11">
        <f t="shared" si="5"/>
        <v>900000000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18</v>
      </c>
      <c r="E137" s="11">
        <f t="shared" si="7"/>
        <v>1</v>
      </c>
      <c r="F137" s="11">
        <f t="shared" si="5"/>
        <v>204000000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16</v>
      </c>
      <c r="E138" s="11">
        <f t="shared" si="7"/>
        <v>1</v>
      </c>
      <c r="F138" s="11">
        <f t="shared" si="5"/>
        <v>30000000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15</v>
      </c>
      <c r="E139" s="11">
        <f t="shared" si="7"/>
        <v>1</v>
      </c>
      <c r="F139" s="11">
        <f t="shared" si="5"/>
        <v>1225532</v>
      </c>
      <c r="G139" s="11" t="s">
        <v>382</v>
      </c>
    </row>
    <row r="140" spans="1:11" x14ac:dyDescent="0.25">
      <c r="A140" s="11" t="s">
        <v>698</v>
      </c>
      <c r="B140" s="3">
        <v>-3000900</v>
      </c>
      <c r="C140" s="11">
        <v>1</v>
      </c>
      <c r="D140" s="11">
        <f t="shared" si="6"/>
        <v>2</v>
      </c>
      <c r="E140" s="11">
        <f t="shared" si="7"/>
        <v>0</v>
      </c>
      <c r="F140" s="11">
        <f t="shared" si="5"/>
        <v>-6001800</v>
      </c>
      <c r="G140" s="11" t="s">
        <v>699</v>
      </c>
    </row>
    <row r="141" spans="1:11" x14ac:dyDescent="0.25">
      <c r="A141" s="11" t="s">
        <v>700</v>
      </c>
      <c r="B141" s="3">
        <v>-3000900</v>
      </c>
      <c r="C141" s="11">
        <v>1</v>
      </c>
      <c r="D141" s="11">
        <f t="shared" si="6"/>
        <v>1</v>
      </c>
      <c r="E141" s="11">
        <f t="shared" si="7"/>
        <v>0</v>
      </c>
      <c r="F141" s="11">
        <f t="shared" si="5"/>
        <v>-3000900</v>
      </c>
      <c r="G141" s="11" t="s">
        <v>699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61893311</v>
      </c>
      <c r="C148" s="11"/>
      <c r="D148" s="11"/>
      <c r="E148" s="11"/>
      <c r="F148" s="31">
        <f>SUM(F2:F146)</f>
        <v>5620195399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13009711.571759259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M34" zoomScaleNormal="100" workbookViewId="0">
      <selection activeCell="T46" sqref="T4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165751003.02739727</v>
      </c>
      <c r="G7" s="31">
        <f t="shared" si="0"/>
        <v>12418075.913502753</v>
      </c>
      <c r="H7" s="11"/>
      <c r="J7" s="62" t="s">
        <v>651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یاران'!B72</f>
        <v>1780277</v>
      </c>
      <c r="L12" s="3">
        <v>0</v>
      </c>
      <c r="M12" s="3">
        <f t="shared" si="5"/>
        <v>1780277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694</v>
      </c>
      <c r="K14" s="46">
        <v>1000000</v>
      </c>
      <c r="L14" s="3">
        <v>1000000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-8700000</v>
      </c>
      <c r="M15" s="3">
        <f t="shared" si="5"/>
        <v>8700000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175000</v>
      </c>
      <c r="L16" s="3">
        <f>K16</f>
        <v>175000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100000</v>
      </c>
      <c r="L17" s="3">
        <v>0</v>
      </c>
      <c r="M17" s="3">
        <f t="shared" si="5"/>
        <v>100000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165751003.02739727</v>
      </c>
      <c r="L23" s="3">
        <f>SUM(L7:L22)</f>
        <v>56367461.684931509</v>
      </c>
      <c r="M23" s="3">
        <f>SUM(M7:M22)</f>
        <v>109383541.34246576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92827277</v>
      </c>
      <c r="L24" s="3">
        <f>L9+L16+L12+L10</f>
        <v>16118311</v>
      </c>
      <c r="M24" s="3">
        <f>M11+M12+M13+M17+M9</f>
        <v>76708966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646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740000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638</v>
      </c>
      <c r="O39" s="27"/>
      <c r="P39" s="35" t="s">
        <v>318</v>
      </c>
      <c r="Q39" s="1">
        <v>20000</v>
      </c>
      <c r="S39" s="50">
        <f>SUM(S34:S38)</f>
        <v>1900000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>
        <v>3000000</v>
      </c>
      <c r="T42" s="75" t="s">
        <v>703</v>
      </c>
      <c r="U42" t="s">
        <v>706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632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2" workbookViewId="0">
      <selection activeCell="H38" sqref="H3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690</v>
      </c>
      <c r="I36" s="11">
        <v>219000</v>
      </c>
      <c r="J36" s="11" t="s">
        <v>689</v>
      </c>
      <c r="O36" s="22" t="s">
        <v>656</v>
      </c>
    </row>
    <row r="37" spans="6:23" x14ac:dyDescent="0.25">
      <c r="G37" s="11">
        <f t="shared" si="6"/>
        <v>2000</v>
      </c>
      <c r="H37" s="11" t="s">
        <v>700</v>
      </c>
      <c r="I37" s="11">
        <v>218000</v>
      </c>
      <c r="J37" s="11" t="s">
        <v>701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659</v>
      </c>
      <c r="P40" t="s">
        <v>658</v>
      </c>
      <c r="Q40" t="s">
        <v>657</v>
      </c>
      <c r="R40" t="s">
        <v>660</v>
      </c>
      <c r="S40" t="s">
        <v>662</v>
      </c>
      <c r="T40" t="s">
        <v>661</v>
      </c>
      <c r="U40" t="s">
        <v>663</v>
      </c>
      <c r="V40" t="s">
        <v>664</v>
      </c>
      <c r="W40" t="s">
        <v>665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666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667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669</v>
      </c>
      <c r="Q50" t="s">
        <v>668</v>
      </c>
      <c r="R50" t="s">
        <v>658</v>
      </c>
      <c r="S50" t="s">
        <v>282</v>
      </c>
    </row>
    <row r="51" spans="15:20" x14ac:dyDescent="0.25">
      <c r="O51" t="s">
        <v>675</v>
      </c>
      <c r="P51" t="s">
        <v>670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676</v>
      </c>
      <c r="P52" t="s">
        <v>671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677</v>
      </c>
      <c r="P53" t="s">
        <v>672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678</v>
      </c>
      <c r="P54" t="s">
        <v>673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679</v>
      </c>
      <c r="P55" t="s">
        <v>674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680</v>
      </c>
      <c r="P56" t="s">
        <v>681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677</v>
      </c>
      <c r="P57" t="s">
        <v>682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2017-08-07T14:14:25Z</dcterms:modified>
</cp:coreProperties>
</file>