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L44" i="18"/>
  <c r="V183" i="18" l="1"/>
  <c r="W183" i="18" s="1"/>
  <c r="V182" i="18"/>
  <c r="W182" i="18" s="1"/>
  <c r="X182" i="18"/>
  <c r="V181" i="18"/>
  <c r="X181" i="18" s="1"/>
  <c r="W181" i="18"/>
  <c r="S183" i="18"/>
  <c r="J239" i="52"/>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6" i="52" l="1"/>
  <c r="P244" i="52"/>
  <c r="P243" i="52"/>
  <c r="P242" i="52"/>
  <c r="P241" i="52"/>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<sst xmlns="http://schemas.openxmlformats.org/spreadsheetml/2006/main" count="12906" uniqueCount="5414">
  <si>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</si>
  <si>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</si>
  <si>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</si>
  <si>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</si>
  <si>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</si>
  <si>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</si>
  <si>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</si>
  <si>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</si>
  <si>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</si>
  <si>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</si>
  <si>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</si>
  <si>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</si>
  <si>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</si>
  <si>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</si>
  <si>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</si>
  <si>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</si>
  <si>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</si>
  <si>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</si>
  <si>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</si>
  <si>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</si>
  <si>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</si>
  <si>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</si>
  <si>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</si>
  <si>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</si>
  <si>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</si>
  <si>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</si>
  <si>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</si>
  <si>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</si>
  <si>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</si>
  <si>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</si>
  <si>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</si>
  <si>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</si>
  <si>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</si>
  <si>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</si>
  <si>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</si>
  <si>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</si>
  <si>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</si>
  <si>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</si>
  <si>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</si>
  <si>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</si>
  <si>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</si>
  <si>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</si>
  <si>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</si>
  <si>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</si>
  <si>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</si>
  <si>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</si>
  <si>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</si>
  <si>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</si>
  <si>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</si>
  <si>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</si>
  <si>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</si>
  <si>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</si>
  <si>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</si>
  <si>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</si>
  <si>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</si>
  <si>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</si>
  <si>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</si>
  <si>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</si>
  <si>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</si>
  <si>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</si>
  <si>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</si>
  <si>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</si>
  <si>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</si>
  <si>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</si>
  <si>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</si>
  <si>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</si>
  <si>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</si>
  <si>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</si>
  <si>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</si>
  <si>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</si>
  <si>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</si>
  <si>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</si>
  <si>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</si>
  <si>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</si>
  <si>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</si>
  <si>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</si>
  <si>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</si>
  <si>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</si>
  <si>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</si>
  <si>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</si>
  <si>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</si>
  <si>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</si>
  <si>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</si>
  <si>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</si>
  <si>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</si>
  <si>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</si>
  <si>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</si>
  <si>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</si>
  <si>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</si>
  <si>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</si>
  <si>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</si>
  <si>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</si>
  <si>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</si>
  <si>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</si>
  <si>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</si>
  <si>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</si>
  <si>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</si>
  <si>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</si>
  <si>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</si>
  <si>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</si>
  <si>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</si>
  <si>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</si>
  <si>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</si>
  <si>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</si>
  <si>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</si>
  <si>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</si>
  <si>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</si>
  <si>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</si>
  <si>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</si>
  <si>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</si>
  <si>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</si>
  <si>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</si>
  <si>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</si>
  <si>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</si>
  <si>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</si>
  <si>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</si>
  <si>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</si>
  <si>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</si>
  <si>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</si>
  <si>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</si>
  <si>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</si>
  <si>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</si>
  <si>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</si>
  <si>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</si>
  <si>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</si>
  <si>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</si>
  <si>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</si>
  <si>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</si>
  <si>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</si>
  <si>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</si>
  <si>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</si>
  <si>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</si>
  <si>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</si>
  <si>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</si>
  <si>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</si>
  <si>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</si>
  <si>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</si>
  <si>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</si>
  <si>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</si>
  <si>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</si>
  <si>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</si>
  <si>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</si>
  <si>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</si>
  <si>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</si>
  <si>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</si>
  <si>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</si>
  <si>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</si>
  <si>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</si>
  <si>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</si>
  <si>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</si>
  <si>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</si>
  <si>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</si>
  <si>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</si>
  <si>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</si>
  <si>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</si>
  <si>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</si>
  <si>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</si>
  <si>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</si>
  <si>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</si>
  <si>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</si>
  <si>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</si>
  <si>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</si>
  <si>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</si>
  <si>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</si>
  <si>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</si>
  <si>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</si>
  <si>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</si>
  <si>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</si>
  <si>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</si>
  <si>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</si>
  <si>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</si>
  <si>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</si>
  <si>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</si>
  <si>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</si>
  <si>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</si>
  <si>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</si>
  <si>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</si>
  <si>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</si>
  <si>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</si>
  <si>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</si>
  <si>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</si>
  <si>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</si>
  <si>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</si>
  <si>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</si>
  <si>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</si>
  <si>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</si>
  <si>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</si>
  <si>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</si>
  <si>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</si>
  <si>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</si>
  <si>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</si>
  <si>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</si>
  <si>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</si>
  <si>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</si>
  <si>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</si>
  <si>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</si>
  <si>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</si>
  <si>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</si>
  <si>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</si>
  <si>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</si>
  <si>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</si>
  <si>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</si>
  <si>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</si>
  <si>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</si>
  <si>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</si>
  <si>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</si>
  <si>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</si>
  <si>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</si>
  <si>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</si>
  <si>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</si>
  <si>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</si>
  <si>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</si>
  <si>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</si>
  <si>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</si>
  <si>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</si>
  <si>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</si>
  <si>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</si>
  <si>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</si>
  <si>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</si>
  <si>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</si>
  <si>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</si>
  <si>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</si>
  <si>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</si>
  <si>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</si>
  <si>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</si>
  <si>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</si>
  <si>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</si>
  <si>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</si>
  <si>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</si>
  <si>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</si>
  <si>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</si>
  <si>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</si>
  <si>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</si>
  <si>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</si>
  <si>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</si>
  <si>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</si>
  <si>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</si>
  <si>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</si>
  <si>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</si>
  <si>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</si>
  <si>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</si>
  <si>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</si>
  <si>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</si>
  <si>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</si>
  <si>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</si>
  <si>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</si>
  <si>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</si>
  <si>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</si>
  <si>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</si>
  <si>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</si>
  <si>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</si>
  <si>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</si>
  <si>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</si>
  <si>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</si>
  <si>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</si>
  <si>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</si>
  <si>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</si>
  <si>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</si>
  <si>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</si>
  <si>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</si>
  <si>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</si>
  <si>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</si>
  <si>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</si>
  <si>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</si>
  <si>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</si>
  <si>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</si>
  <si>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</si>
  <si>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</si>
  <si>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</si>
  <si>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</si>
  <si>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</si>
  <si>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</si>
  <si>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</si>
  <si>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</si>
  <si>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</si>
  <si>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</si>
  <si>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</si>
  <si>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</si>
  <si>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</si>
  <si>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</si>
  <si>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</si>
  <si>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</si>
  <si>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</si>
  <si>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</si>
  <si>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</si>
  <si>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</si>
  <si>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</si>
  <si>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</si>
  <si>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</si>
  <si>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</si>
  <si>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</si>
  <si>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</si>
  <si>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</si>
  <si>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</si>
  <si>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</si>
  <si>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</si>
  <si>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</si>
  <si>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</si>
  <si>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</si>
  <si>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</si>
  <si>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</si>
  <si>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</si>
  <si>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</si>
  <si>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</si>
  <si>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</si>
  <si>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</si>
  <si>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</si>
  <si>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</si>
  <si>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</si>
  <si>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</si>
  <si>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</si>
  <si>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</si>
  <si>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</si>
  <si>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</si>
  <si>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</si>
  <si>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</si>
  <si>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</si>
  <si>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</si>
  <si>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</si>
  <si>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</si>
  <si>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</si>
  <si>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</si>
  <si>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</si>
  <si>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</si>
  <si>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</si>
  <si>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</si>
  <si>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</si>
  <si>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</si>
  <si>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</si>
  <si>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</si>
  <si>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</si>
  <si>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</si>
  <si>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</si>
  <si>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</si>
  <si>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</si>
  <si>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</si>
  <si>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</si>
  <si>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</si>
  <si>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</si>
  <si>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</si>
  <si>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</si>
  <si>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</si>
  <si>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</si>
  <si>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</si>
  <si>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</si>
  <si>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</si>
  <si>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</si>
  <si>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</si>
  <si>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</si>
  <si>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</si>
  <si>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</si>
  <si>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</si>
  <si>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</si>
  <si>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</si>
  <si>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</si>
  <si>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</si>
  <si>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</si>
  <si>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</si>
  <si>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</si>
  <si>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</si>
  <si>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</si>
  <si>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</si>
  <si>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</si>
  <si>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</si>
  <si>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</si>
  <si>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</si>
  <si>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</si>
  <si>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</si>
  <si>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</si>
  <si>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</si>
  <si>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</si>
  <si>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</si>
  <si>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</si>
  <si>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</si>
  <si>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</si>
  <si>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</si>
  <si>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</si>
  <si>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</si>
  <si>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</si>
  <si>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</si>
  <si>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</si>
  <si>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</si>
  <si>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</si>
  <si>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</si>
  <si>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</si>
  <si>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</si>
  <si>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</si>
  <si>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</si>
  <si>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</si>
  <si>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</si>
  <si>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</si>
  <si>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</si>
  <si>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</si>
  <si>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</si>
  <si>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</si>
  <si>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</si>
  <si>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</si>
  <si>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</si>
  <si>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</si>
  <si>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</si>
  <si>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</si>
  <si>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</si>
  <si>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</si>
  <si>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</si>
  <si>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</si>
  <si>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</si>
  <si>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</si>
  <si>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</si>
  <si>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</si>
  <si>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</si>
  <si>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</si>
  <si>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</si>
  <si>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</si>
  <si>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</si>
  <si>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</si>
  <si>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</si>
  <si>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</si>
  <si>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</si>
  <si>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</si>
  <si>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</si>
  <si>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</si>
  <si>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</si>
  <si>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</si>
  <si>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</si>
  <si>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</si>
  <si>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</si>
  <si>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</si>
  <si>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</si>
  <si>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</si>
  <si>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</si>
  <si>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</si>
  <si>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</si>
  <si>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</si>
  <si>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</si>
  <si>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</si>
  <si>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</si>
  <si>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</si>
  <si>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</si>
  <si>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</si>
  <si>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</si>
  <si>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</si>
  <si>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</si>
  <si>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</si>
  <si>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</si>
  <si>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</si>
  <si>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</si>
  <si>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</si>
  <si>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</si>
  <si>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</si>
  <si>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</si>
  <si>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</si>
  <si>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</si>
  <si>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</si>
  <si>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</si>
  <si>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</si>
  <si>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</si>
  <si>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</si>
  <si>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</si>
  <si>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</si>
  <si>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</si>
  <si>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</si>
  <si>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</si>
  <si>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</si>
  <si>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</si>
  <si>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</si>
  <si>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</si>
  <si>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</si>
  <si>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</si>
  <si>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</si>
  <si>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</si>
  <si>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</si>
  <si>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</si>
  <si>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</si>
  <si>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</si>
  <si>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</si>
  <si>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</si>
  <si>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</si>
  <si>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</si>
  <si>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</si>
  <si>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</si>
  <si>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</si>
  <si>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</si>
  <si>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</si>
  <si>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</si>
  <si>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</si>
  <si>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</si>
  <si>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</si>
  <si>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</si>
  <si>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</si>
  <si>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</si>
  <si>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</si>
  <si>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</si>
  <si>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</si>
  <si>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</si>
  <si>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</si>
  <si>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</si>
  <si>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</si>
  <si>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</si>
  <si>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</si>
  <si>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</si>
  <si>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</si>
  <si>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</si>
  <si>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</si>
  <si>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</si>
  <si>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</si>
  <si>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</si>
  <si>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</si>
  <si>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</si>
  <si>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</si>
  <si>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</si>
  <si>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</si>
  <si>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</si>
  <si>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</si>
  <si>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</si>
  <si>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</si>
  <si>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</si>
  <si>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</si>
  <si>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</si>
  <si>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</si>
  <si>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</si>
  <si>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</si>
  <si>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</si>
  <si>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</si>
  <si>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</si>
  <si>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</si>
  <si>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</si>
  <si>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</si>
  <si>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</si>
  <si>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</si>
  <si>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</si>
  <si>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</si>
  <si>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</si>
  <si>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</si>
  <si>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</si>
  <si>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</si>
  <si>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</si>
  <si>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</si>
  <si>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</si>
  <si>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</si>
  <si>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</si>
  <si>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</si>
  <si>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</si>
  <si>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</si>
  <si>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</si>
  <si>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</si>
  <si>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</si>
  <si>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</si>
  <si>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</si>
  <si>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</si>
  <si>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</si>
  <si>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</si>
  <si>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</si>
  <si>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</si>
  <si>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</si>
  <si>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</si>
  <si>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</si>
  <si>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</si>
  <si>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</si>
  <si>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</si>
  <si>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</si>
  <si>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</si>
  <si>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</si>
  <si>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</si>
  <si>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</si>
  <si>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</si>
  <si>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</si>
  <si>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</si>
  <si>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</si>
  <si>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</si>
  <si>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</si>
  <si>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</si>
  <si>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</si>
  <si>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</si>
  <si>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</si>
  <si>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</si>
  <si>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</si>
  <si>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</si>
  <si>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</si>
  <si>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</si>
  <si>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</si>
  <si>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</si>
  <si>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</si>
  <si>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</si>
  <si>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</si>
  <si>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</si>
  <si>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</si>
  <si>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</si>
  <si>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</si>
  <si>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</si>
  <si>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</si>
  <si>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</si>
  <si>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</si>
  <si>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</si>
  <si>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</si>
  <si>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</si>
  <si>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</si>
  <si>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</si>
  <si>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</si>
  <si>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</si>
  <si>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</si>
  <si>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</si>
  <si>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</si>
  <si>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</si>
  <si>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</si>
  <si>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</si>
  <si>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</si>
  <si>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</si>
  <si>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</si>
  <si>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</si>
  <si>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</si>
  <si>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</si>
  <si>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</si>
  <si>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</si>
  <si>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</si>
  <si>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</si>
  <si>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</si>
  <si>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</si>
  <si>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</si>
  <si>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</si>
  <si>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</si>
  <si>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</si>
  <si>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</si>
  <si>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</si>
  <si>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</si>
  <si>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</si>
  <si>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</si>
  <si>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</si>
  <si>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</si>
  <si>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</si>
  <si>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</si>
  <si>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</si>
  <si>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</si>
  <si>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</si>
  <si>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</si>
  <si>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</si>
  <si>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</si>
  <si>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</si>
  <si>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</si>
  <si>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</si>
  <si>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</si>
  <si>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</si>
  <si>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</si>
  <si>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</si>
  <si>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</si>
  <si>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</si>
  <si>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</si>
  <si>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</si>
  <si>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</si>
  <si>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</si>
  <si>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</si>
  <si>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</si>
  <si>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</si>
  <si>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</si>
  <si>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</si>
  <si>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</si>
  <si>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</si>
  <si>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</si>
  <si>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</si>
  <si>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</si>
  <si>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</si>
  <si>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</si>
  <si>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</si>
  <si>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</si>
  <si>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</si>
  <si>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</si>
  <si>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</si>
  <si>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</si>
  <si>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</si>
  <si>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</si>
  <si>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</si>
  <si>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</si>
  <si>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</si>
  <si>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</si>
  <si>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</si>
  <si>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</si>
  <si>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</si>
  <si>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</si>
  <si>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</si>
  <si>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</si>
  <si>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</si>
  <si>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</si>
  <si>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</si>
  <si>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</si>
  <si>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</si>
  <si>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</si>
  <si>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</si>
  <si>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</si>
  <si>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</si>
  <si>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</si>
  <si>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</si>
  <si>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</si>
  <si>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</si>
  <si>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</si>
  <si>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</si>
  <si>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</si>
  <si>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</si>
  <si>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</si>
  <si>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</si>
  <si>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</si>
  <si>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</si>
  <si>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</si>
  <si>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</si>
  <si>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</si>
  <si>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</si>
  <si>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</si>
  <si>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</si>
  <si>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</si>
  <si>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</si>
  <si>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</si>
  <si>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</si>
  <si>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</si>
  <si>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</si>
  <si>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</si>
  <si>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</si>
  <si>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</si>
  <si>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</si>
  <si>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</si>
  <si>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</si>
  <si>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</si>
  <si>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</si>
  <si>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</si>
  <si>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</si>
  <si>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</si>
  <si>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</si>
  <si>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</si>
  <si>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</si>
  <si>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</si>
  <si>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</si>
  <si>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</si>
  <si>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</si>
  <si>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</si>
  <si>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</si>
  <si>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</si>
  <si>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</si>
  <si>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</si>
  <si>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</si>
  <si>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</si>
  <si>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</si>
  <si>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</si>
  <si>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</si>
  <si>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</si>
  <si>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</si>
  <si>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</si>
  <si>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</si>
  <si>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</si>
  <si>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</si>
  <si>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</si>
  <si>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</si>
  <si>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</si>
  <si>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</si>
  <si>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</si>
  <si>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</si>
  <si>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</si>
  <si>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</si>
  <si>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</si>
  <si>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</si>
  <si>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</si>
  <si>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</si>
  <si>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</si>
  <si>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</si>
  <si>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</si>
  <si>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</si>
  <si>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</si>
  <si>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</si>
  <si>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</si>
  <si>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</si>
  <si>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</si>
  <si>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</si>
  <si>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</si>
  <si>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</si>
  <si>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</si>
  <si>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</si>
  <si>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</si>
  <si>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</si>
  <si>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</si>
  <si>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</si>
  <si>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</si>
  <si>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</si>
  <si>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</si>
  <si>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</si>
  <si>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</si>
  <si>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</si>
  <si>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</si>
  <si>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</si>
  <si>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</si>
  <si>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</si>
  <si>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</si>
  <si>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</si>
  <si>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</si>
  <si>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</si>
  <si>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</si>
  <si>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</si>
  <si>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</si>
  <si>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</si>
  <si>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</si>
  <si>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</si>
  <si>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</si>
  <si>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</si>
  <si>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</si>
  <si>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</si>
  <si>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</si>
  <si>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</si>
  <si>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</si>
  <si>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</si>
  <si>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</si>
  <si>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</si>
  <si>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</si>
  <si>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</si>
  <si>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</si>
  <si>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</si>
  <si>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</si>
  <si>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</si>
  <si>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</si>
  <si>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</si>
  <si>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</si>
  <si>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</si>
  <si>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</si>
  <si>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</si>
  <si>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</si>
  <si>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</si>
  <si>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</si>
  <si>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</si>
  <si>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</si>
  <si>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</si>
  <si>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</si>
  <si>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</si>
  <si>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</si>
  <si>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</si>
  <si>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</si>
  <si>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</si>
  <si>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</si>
  <si>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</si>
  <si>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</si>
  <si>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</si>
  <si>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</si>
  <si>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</si>
  <si>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</si>
  <si>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</si>
  <si>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</si>
  <si>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</si>
  <si>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</si>
  <si>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</si>
  <si>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</si>
  <si>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</si>
  <si>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</si>
  <si>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</si>
  <si>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</si>
  <si>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</si>
  <si>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</si>
  <si>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</si>
  <si>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</si>
  <si>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</si>
  <si>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</si>
  <si>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</si>
  <si>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</si>
  <si>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</si>
  <si>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</si>
  <si>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</si>
  <si>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</si>
  <si>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</si>
  <si>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</si>
  <si>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</si>
  <si>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</si>
  <si>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</si>
  <si>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</si>
  <si>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</si>
  <si>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</si>
  <si>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</si>
  <si>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</si>
  <si>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</si>
  <si>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</si>
  <si>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</si>
  <si>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</si>
  <si>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</si>
  <si>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</si>
  <si>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</si>
  <si>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</si>
  <si>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</si>
  <si>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</si>
  <si>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</si>
  <si>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</si>
  <si>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</si>
  <si>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</si>
  <si>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</si>
  <si>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</si>
  <si>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</si>
  <si>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</si>
  <si>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</si>
  <si>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</si>
  <si>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</si>
  <si>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</si>
  <si>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</si>
  <si>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</si>
  <si>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</si>
  <si>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</si>
  <si>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</si>
  <si>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</si>
  <si>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</si>
  <si>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</si>
  <si>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</si>
  <si>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</si>
  <si>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</si>
  <si>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</si>
  <si>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</si>
  <si>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</si>
  <si>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</si>
  <si>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</si>
  <si>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</si>
  <si>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</si>
  <si>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</si>
  <si>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</si>
  <si>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</si>
  <si>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</si>
  <si>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</si>
  <si>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</si>
  <si>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</si>
  <si>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</si>
  <si>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</si>
  <si>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</si>
  <si>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</si>
  <si>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</si>
  <si>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</si>
  <si>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</si>
  <si>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</si>
  <si>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</si>
  <si>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</si>
  <si>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</si>
  <si>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</si>
  <si>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</si>
  <si>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</si>
  <si>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</si>
  <si>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</si>
  <si>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</si>
  <si>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</si>
  <si>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</si>
  <si>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</si>
  <si>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</si>
  <si>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</si>
  <si>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</si>
  <si>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</si>
  <si>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</si>
  <si>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</si>
  <si>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</si>
  <si>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</si>
  <si>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</si>
  <si>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</si>
  <si>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</si>
  <si>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</si>
  <si>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</si>
  <si>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</si>
  <si>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</si>
  <si>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</si>
  <si>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</si>
  <si>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</si>
  <si>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</si>
  <si>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</si>
  <si>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</si>
  <si>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</si>
  <si>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</si>
  <si>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</si>
  <si>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</si>
  <si>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</si>
  <si>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</si>
  <si>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</si>
  <si>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</si>
  <si>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</si>
  <si>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</si>
  <si>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</si>
  <si>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</si>
  <si>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</si>
  <si>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</si>
  <si>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</si>
  <si>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</si>
  <si>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</si>
  <si>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</si>
  <si>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</si>
  <si>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</si>
  <si>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</si>
  <si>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</si>
  <si>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</si>
  <si>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</si>
  <si>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</si>
  <si>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</si>
  <si>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</si>
  <si>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</si>
  <si>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</si>
  <si>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</si>
  <si>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</si>
  <si>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</si>
  <si>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</si>
  <si>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</si>
  <si>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</si>
  <si>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</si>
  <si>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</si>
  <si>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</si>
  <si>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</si>
  <si>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</si>
  <si>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</si>
  <si>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</si>
  <si>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</si>
  <si>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</si>
  <si>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</si>
  <si>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</si>
  <si>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</si>
  <si>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</si>
  <si>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</si>
  <si>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</si>
  <si>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</si>
  <si>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</si>
  <si>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</si>
  <si>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</si>
  <si>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</si>
  <si>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</si>
  <si>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</si>
  <si>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</si>
  <si>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</si>
  <si>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</si>
  <si>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</si>
  <si>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</si>
  <si>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</si>
  <si>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</si>
  <si>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</si>
  <si>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</si>
  <si>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</si>
  <si>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</si>
  <si>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</si>
  <si>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</si>
  <si>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</si>
  <si>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</si>
  <si>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</si>
  <si>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</si>
  <si>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</si>
  <si>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</si>
  <si>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</si>
  <si>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</si>
  <si>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</si>
  <si>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</si>
  <si>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</si>
  <si>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</si>
  <si>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</si>
  <si>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</si>
  <si>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</si>
  <si>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</si>
  <si>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</si>
  <si>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</si>
  <si>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</si>
  <si>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</si>
  <si>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</si>
  <si>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</si>
  <si>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</si>
  <si>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</si>
  <si>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</si>
  <si>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</si>
  <si>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</si>
  <si>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</si>
  <si>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</si>
  <si>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</si>
  <si>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</si>
  <si>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</si>
  <si>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</si>
  <si>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</si>
  <si>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</si>
  <si>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</si>
  <si>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</si>
  <si>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</si>
  <si>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</si>
  <si>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</si>
  <si>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</si>
  <si>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</si>
  <si>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</si>
  <si>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</si>
  <si>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</si>
  <si>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</si>
  <si>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</si>
  <si>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</si>
  <si>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</si>
  <si>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</si>
  <si>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</si>
  <si>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</si>
  <si>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</si>
  <si>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</si>
  <si>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</si>
  <si>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</si>
  <si>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</si>
  <si>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</si>
  <si>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</si>
  <si>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</si>
  <si>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</si>
  <si>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</si>
  <si>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</si>
  <si>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</si>
  <si>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</si>
  <si>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</si>
  <si>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</si>
  <si>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</si>
  <si>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</si>
  <si>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</si>
  <si>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</si>
  <si>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</si>
  <si>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</si>
  <si>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</si>
  <si>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</si>
  <si>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</si>
  <si>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</si>
  <si>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</si>
  <si>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</si>
  <si>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</si>
  <si>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</si>
  <si>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</si>
  <si>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</si>
  <si>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</si>
  <si>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</si>
  <si>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</si>
  <si>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</si>
  <si>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</si>
  <si>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</si>
  <si>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</si>
  <si>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</si>
  <si>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</si>
  <si>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</si>
  <si>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</si>
  <si>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</si>
  <si>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</si>
  <si>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</si>
  <si>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</si>
  <si>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</si>
  <si>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</si>
  <si>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</si>
  <si>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</si>
  <si>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</si>
  <si>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</si>
  <si>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</si>
  <si>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</si>
  <si>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</si>
  <si>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</si>
  <si>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</si>
  <si>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</si>
  <si>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</si>
  <si>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</si>
  <si>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</si>
  <si>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</si>
  <si>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</si>
  <si>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</si>
  <si>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</si>
  <si>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</si>
  <si>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</si>
  <si>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</si>
  <si>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</si>
  <si>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</si>
  <si>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</si>
  <si>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</si>
  <si>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</si>
  <si>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</si>
  <si>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</si>
  <si>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</si>
  <si>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</si>
  <si>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</si>
  <si>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</si>
  <si>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</si>
  <si>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</si>
  <si>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</si>
  <si>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</si>
  <si>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</si>
  <si>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</si>
  <si>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</si>
  <si>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</si>
  <si>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</si>
  <si>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</si>
  <si>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</si>
  <si>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</si>
  <si>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</si>
  <si>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</si>
  <si>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</si>
  <si>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</si>
  <si>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</si>
  <si>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</si>
  <si>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</si>
  <si>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</si>
  <si>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</si>
  <si>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</si>
  <si>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</si>
  <si>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</si>
  <si>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</si>
  <si>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</si>
  <si>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</si>
  <si>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</si>
  <si>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</si>
  <si>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</si>
  <si>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</si>
  <si>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</si>
  <si>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</si>
  <si>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</si>
  <si>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</si>
  <si>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</si>
  <si>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</si>
  <si>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</si>
  <si>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</si>
  <si>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</si>
  <si>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</si>
  <si>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</si>
  <si>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</si>
  <si>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</si>
  <si>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</si>
  <si>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</si>
  <si>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</si>
  <si>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</si>
  <si>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</si>
  <si>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</si>
  <si>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</si>
  <si>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</si>
  <si>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</si>
  <si>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</si>
  <si>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</si>
  <si>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</si>
  <si>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</si>
  <si>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</si>
  <si>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</si>
  <si>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</si>
  <si>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</si>
  <si>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</si>
  <si>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</si>
  <si>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</si>
  <si>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</si>
  <si>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</si>
  <si>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</si>
  <si>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</si>
  <si>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</si>
  <si>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</si>
  <si>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</si>
  <si>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</si>
  <si>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</si>
  <si>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</si>
  <si>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</si>
  <si>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</si>
  <si>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</si>
  <si>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</si>
  <si>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</si>
  <si>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</si>
  <si>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</si>
  <si>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</si>
  <si>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</si>
  <si>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</si>
  <si>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</si>
  <si>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</si>
  <si>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</si>
  <si>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</si>
  <si>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</si>
  <si>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</si>
  <si>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</si>
  <si>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</si>
  <si>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</si>
  <si>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</si>
  <si>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</si>
  <si>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</si>
  <si>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</si>
  <si>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</si>
  <si>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</si>
  <si>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</si>
  <si>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</si>
  <si>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</si>
  <si>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</si>
  <si>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</si>
  <si>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</si>
  <si>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</si>
  <si>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</si>
  <si>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</si>
  <si>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</si>
  <si>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</si>
  <si>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</si>
  <si>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</si>
  <si>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</si>
  <si>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</si>
  <si>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</si>
  <si>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</si>
  <si>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</si>
  <si>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</si>
  <si>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</si>
  <si>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</si>
  <si>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</si>
  <si>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</si>
  <si>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</si>
  <si>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</si>
  <si>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</si>
  <si>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</si>
  <si>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</si>
  <si>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</si>
  <si>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</si>
  <si>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</si>
  <si>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</si>
  <si>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</si>
  <si>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</si>
  <si>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</si>
  <si>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</si>
  <si>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</si>
  <si>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</si>
  <si>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</si>
  <si>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</si>
  <si>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</si>
  <si>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</si>
  <si>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</si>
  <si>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</si>
  <si>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</si>
  <si>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</si>
  <si>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</si>
  <si>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</si>
  <si>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</si>
  <si>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</si>
  <si>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</si>
  <si>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</si>
  <si>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</si>
  <si>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</si>
  <si>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</si>
  <si>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</si>
  <si>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</si>
  <si>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</si>
  <si>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</si>
  <si>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</si>
  <si>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</si>
  <si>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</si>
  <si>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</si>
  <si>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</si>
  <si>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</si>
  <si>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</si>
  <si>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</si>
  <si>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</si>
  <si>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</si>
  <si>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</si>
  <si>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</si>
  <si>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</si>
  <si>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</si>
  <si>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</si>
  <si>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</si>
  <si>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</si>
  <si>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</si>
  <si>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</si>
  <si>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</si>
  <si>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</si>
  <si>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</si>
  <si>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</si>
  <si>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</si>
  <si>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</si>
  <si>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</si>
  <si>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</si>
  <si>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</si>
  <si>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</si>
  <si>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</si>
  <si>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</si>
  <si>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</si>
  <si>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</si>
  <si>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</si>
  <si>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</si>
  <si>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</si>
  <si>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</si>
  <si>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</si>
  <si>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</si>
  <si>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</si>
  <si>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</si>
  <si>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</si>
  <si>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</si>
  <si>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</si>
  <si>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</si>
  <si>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</si>
  <si>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</si>
  <si>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</si>
  <si>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</si>
  <si>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</si>
  <si>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</si>
  <si>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</si>
  <si>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</si>
  <si>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</si>
  <si>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</si>
  <si>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</si>
  <si>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</si>
  <si>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</si>
  <si>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</si>
  <si>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</si>
  <si>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</si>
  <si>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</si>
  <si>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</si>
  <si>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</si>
  <si>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</si>
  <si>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</si>
  <si>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</si>
  <si>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</si>
  <si>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</si>
  <si>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</si>
  <si>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</si>
  <si>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</si>
  <si>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</si>
  <si>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</si>
  <si>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</si>
  <si>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</si>
  <si>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</si>
  <si>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</si>
  <si>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</si>
  <si>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</si>
  <si>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</si>
  <si>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</si>
  <si>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</si>
  <si>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</si>
  <si>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</si>
  <si>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</si>
  <si>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</si>
  <si>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</si>
  <si>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</si>
  <si>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</si>
  <si>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</si>
  <si>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</si>
  <si>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</si>
  <si>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</si>
  <si>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</si>
  <si>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</si>
  <si>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</si>
  <si>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</si>
  <si>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</si>
  <si>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</si>
  <si>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</si>
  <si>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</si>
  <si>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</si>
  <si>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</si>
  <si>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</si>
  <si>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</si>
  <si>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</si>
  <si>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</si>
  <si>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</si>
  <si>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</si>
  <si>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</si>
  <si>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</si>
  <si>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</si>
  <si>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</si>
  <si>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</si>
  <si>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</si>
  <si>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</si>
  <si>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</si>
  <si>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</si>
  <si>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</si>
  <si>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</si>
  <si>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</si>
  <si>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</si>
  <si>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</si>
  <si>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</si>
  <si>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</si>
  <si>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</si>
  <si>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</si>
  <si>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</si>
  <si>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</si>
  <si>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</si>
  <si>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</si>
  <si>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</si>
  <si>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</si>
  <si>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</si>
  <si>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</si>
  <si>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</si>
  <si>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</si>
  <si>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</si>
  <si>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</si>
  <si>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</si>
  <si>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</si>
  <si>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</si>
  <si>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</si>
  <si>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</si>
  <si>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</si>
  <si>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</si>
  <si>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</si>
  <si>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</si>
  <si>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</si>
  <si>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</si>
  <si>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</si>
  <si>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</si>
  <si>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</si>
  <si>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</si>
  <si>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</si>
  <si>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</si>
  <si>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</si>
  <si>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</si>
  <si>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</si>
  <si>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</si>
  <si>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</si>
  <si>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</si>
  <si>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</si>
  <si>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</si>
  <si>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</si>
  <si>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</si>
  <si>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</si>
  <si>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</si>
  <si>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</si>
  <si>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</si>
  <si>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</si>
  <si>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</si>
  <si>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</si>
  <si>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</si>
  <si>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</si>
  <si>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</si>
  <si>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</si>
  <si>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</si>
  <si>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</si>
  <si>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</si>
  <si>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</si>
  <si>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</si>
  <si>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</si>
  <si>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</si>
  <si>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</si>
  <si>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</si>
  <si>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</si>
  <si>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</si>
  <si>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</si>
  <si>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</si>
  <si>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</si>
  <si>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</si>
  <si>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</si>
  <si>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</si>
  <si>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</si>
  <si>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</si>
  <si>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</si>
  <si>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</si>
  <si>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</si>
  <si>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</si>
  <si>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</si>
  <si>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</si>
  <si>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</si>
  <si>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</si>
  <si>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</si>
  <si>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</si>
  <si>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</si>
  <si>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</si>
  <si>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</si>
  <si>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</si>
  <si>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</si>
  <si>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</si>
  <si>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</si>
  <si>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</si>
  <si>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</si>
  <si>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</si>
  <si>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</si>
  <si>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</si>
  <si>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</si>
  <si>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</si>
  <si>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</si>
  <si>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</si>
  <si>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</si>
  <si>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</si>
  <si>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</si>
  <si>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</si>
  <si>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</si>
  <si>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</si>
  <si>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</si>
  <si>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</si>
  <si>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</si>
  <si>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</si>
  <si>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</si>
  <si>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</si>
  <si>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</si>
  <si>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</si>
  <si>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</si>
  <si>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</si>
  <si>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</si>
  <si>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</si>
  <si>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</si>
  <si>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</si>
  <si>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</si>
  <si>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</si>
  <si>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</si>
  <si>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</si>
  <si>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</si>
  <si>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</si>
  <si>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</si>
  <si>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</si>
  <si>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</si>
  <si>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</si>
  <si>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</si>
  <si>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</si>
  <si>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</si>
  <si>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</si>
  <si>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</si>
  <si>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</si>
  <si>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</si>
  <si>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</si>
  <si>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</si>
  <si>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</si>
  <si>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</si>
  <si>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</si>
  <si>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</si>
  <si>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</si>
  <si>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</si>
  <si>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</si>
  <si>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</si>
  <si>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</si>
  <si>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</si>
  <si>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</si>
  <si>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</si>
  <si>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</si>
  <si>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</si>
  <si>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</si>
  <si>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</si>
  <si>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</si>
  <si>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</si>
  <si>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</si>
  <si>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</si>
  <si>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</si>
  <si>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</si>
  <si>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</si>
  <si>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</si>
  <si>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</si>
  <si>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</si>
  <si>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</si>
  <si>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</si>
  <si>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</si>
  <si>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</si>
  <si>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</si>
  <si>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</si>
  <si>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</si>
  <si>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</si>
  <si>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</si>
  <si>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</si>
  <si>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</si>
  <si>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</si>
  <si>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</si>
  <si>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</si>
  <si>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</si>
  <si>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</si>
  <si>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</si>
  <si>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</si>
  <si>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</si>
  <si>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</si>
  <si>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</si>
  <si>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</si>
  <si>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</si>
  <si>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</si>
  <si>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</si>
  <si>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</si>
  <si>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</si>
  <si>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</si>
  <si>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</si>
  <si>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</si>
  <si>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</si>
  <si>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</si>
  <si>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</si>
  <si>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</si>
  <si>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</si>
  <si>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</si>
  <si>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</si>
  <si>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</si>
  <si>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</si>
  <si>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</si>
  <si>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</si>
  <si>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</si>
  <si>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</si>
  <si>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</si>
  <si>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</si>
  <si>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</si>
  <si>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</si>
  <si>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</si>
  <si>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</si>
  <si>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</si>
  <si>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</si>
  <si>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</si>
  <si>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</si>
  <si>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</si>
  <si>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</si>
  <si>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</si>
  <si>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</si>
  <si>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</si>
  <si>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</si>
  <si>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</si>
  <si>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</si>
  <si>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</si>
  <si>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</si>
  <si>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</si>
  <si>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</si>
  <si>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</si>
  <si>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</si>
  <si>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</si>
  <si>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</si>
  <si>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</si>
  <si>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</si>
  <si>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</si>
  <si>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</si>
  <si>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</si>
  <si>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</si>
  <si>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</si>
  <si>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</si>
  <si>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</si>
  <si>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</si>
  <si>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</si>
  <si>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</si>
  <si>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</si>
  <si>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</si>
  <si>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</si>
  <si>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</si>
  <si>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</si>
  <si>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</si>
  <si>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</si>
  <si>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</si>
  <si>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</si>
  <si>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</si>
  <si>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</si>
  <si>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</si>
  <si>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</si>
  <si>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</si>
  <si>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</si>
  <si>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</si>
  <si>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</si>
  <si>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</si>
  <si>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</si>
  <si>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</si>
  <si>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</si>
  <si>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</si>
  <si>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</si>
  <si>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</si>
  <si>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</si>
  <si>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</si>
  <si>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</si>
  <si>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</si>
  <si>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</si>
  <si>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</si>
  <si>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</si>
  <si>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</si>
  <si>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</si>
  <si>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</si>
  <si>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</si>
  <si>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</si>
  <si>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</si>
  <si>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</si>
  <si>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</si>
  <si>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</si>
  <si>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</si>
  <si>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</si>
  <si>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</si>
  <si>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</si>
  <si>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</si>
  <si>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</si>
  <si>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</si>
  <si>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</si>
  <si>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</si>
  <si>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</si>
  <si>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</si>
  <si>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</si>
  <si>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</si>
  <si>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</si>
  <si>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</si>
  <si>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</si>
  <si>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</si>
  <si>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</si>
  <si>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</si>
  <si>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</si>
  <si>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</si>
  <si>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</si>
  <si>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</si>
  <si>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</si>
  <si>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</si>
  <si>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</si>
  <si>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</si>
  <si>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</si>
  <si>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</si>
  <si>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</si>
  <si>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</si>
  <si>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</si>
  <si>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</si>
  <si>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</si>
  <si>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</si>
  <si>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</si>
  <si>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</si>
  <si>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</si>
  <si>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</si>
  <si>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</si>
  <si>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</si>
  <si>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</si>
  <si>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</si>
  <si>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</si>
  <si>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</si>
  <si>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</si>
  <si>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</si>
  <si>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</si>
  <si>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</si>
  <si>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</si>
  <si>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</si>
  <si>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</si>
  <si>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</si>
  <si>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</si>
  <si>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</si>
  <si>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</si>
  <si>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</si>
  <si>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</si>
  <si>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</si>
  <si>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</si>
  <si>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</si>
  <si>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</si>
  <si>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</si>
  <si>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</si>
  <si>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</si>
  <si>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</si>
  <si>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</si>
  <si>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</si>
  <si>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</si>
  <si>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</si>
  <si>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</si>
  <si>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</si>
  <si>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</si>
  <si>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</si>
  <si>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</si>
  <si>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</si>
  <si>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</si>
  <si>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</si>
  <si>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</si>
  <si>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</si>
  <si>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</si>
  <si>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</si>
  <si>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</si>
  <si>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</si>
  <si>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</si>
  <si>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</si>
  <si>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</si>
  <si>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</si>
  <si>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</si>
  <si>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</si>
  <si>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</si>
  <si>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</si>
  <si>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</si>
  <si>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</si>
  <si>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</si>
  <si>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</si>
  <si>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</si>
  <si>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</si>
  <si>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</si>
  <si>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</si>
  <si>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</si>
  <si>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</si>
  <si>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</si>
  <si>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</si>
  <si>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</si>
  <si>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</si>
  <si>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</si>
  <si>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</si>
  <si>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</si>
  <si>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</si>
  <si>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</si>
  <si>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</si>
  <si>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</si>
  <si>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</si>
  <si>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</si>
  <si>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</si>
  <si>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</si>
  <si>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</si>
  <si>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</si>
  <si>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</si>
  <si>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</si>
  <si>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</si>
  <si>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</si>
  <si>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</si>
  <si>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</si>
  <si>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</si>
  <si>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</si>
  <si>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</si>
  <si>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</si>
  <si>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</si>
  <si>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</si>
  <si>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</si>
  <si>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</si>
  <si>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</si>
  <si>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</si>
  <si>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</si>
  <si>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</si>
  <si>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</si>
  <si>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</si>
  <si>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</si>
  <si>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</si>
  <si>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</si>
  <si>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</si>
  <si>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</si>
  <si>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</si>
  <si>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</si>
  <si>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</si>
  <si>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</si>
  <si>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</si>
  <si>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</si>
  <si>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</si>
  <si>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</si>
  <si>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</si>
  <si>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</si>
  <si>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</si>
  <si>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</si>
  <si>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</si>
  <si>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</si>
  <si>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</si>
  <si>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</si>
  <si>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</si>
  <si>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</si>
  <si>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</si>
  <si>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</si>
  <si>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</si>
  <si>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</si>
  <si>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</si>
  <si>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</si>
  <si>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</si>
  <si>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</si>
  <si>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</si>
  <si>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</si>
  <si>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</si>
  <si>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</si>
  <si>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</si>
  <si>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</si>
  <si>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</si>
  <si>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</si>
  <si>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</si>
  <si>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</si>
  <si>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</si>
  <si>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</si>
  <si>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</si>
  <si>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</si>
  <si>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</si>
  <si>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</si>
  <si>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</si>
  <si>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</si>
  <si>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</si>
  <si>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</si>
  <si>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</si>
  <si>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</si>
  <si>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</si>
  <si>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</si>
  <si>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</si>
  <si>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</si>
  <si>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</si>
  <si>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</si>
  <si>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</si>
  <si>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</si>
  <si>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</si>
  <si>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</si>
  <si>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</si>
  <si>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</si>
  <si>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</si>
  <si>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</si>
  <si>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</si>
  <si>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</si>
  <si>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</si>
  <si>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</si>
  <si>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</si>
  <si>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</si>
  <si>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</si>
  <si>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</si>
  <si>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</si>
  <si>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</si>
  <si>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</si>
  <si>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</si>
  <si>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</si>
  <si>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</si>
  <si>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</si>
  <si>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</si>
  <si>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</si>
  <si>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</si>
  <si>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</si>
  <si>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</si>
  <si>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</si>
  <si>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</si>
  <si>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</si>
  <si>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</si>
  <si>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</si>
  <si>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</si>
  <si>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</si>
  <si>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</si>
  <si>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</si>
  <si>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</si>
  <si>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</si>
  <si>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</si>
  <si>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</si>
  <si>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</si>
  <si>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</si>
  <si>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</si>
  <si>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</si>
  <si>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</si>
  <si>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</si>
  <si>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</si>
  <si>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</si>
  <si>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</si>
  <si>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</si>
  <si>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</si>
  <si>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</si>
  <si>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</si>
  <si>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</si>
  <si>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</si>
  <si>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</si>
  <si>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</si>
  <si>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</si>
  <si>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</si>
  <si>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</si>
  <si>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</si>
  <si>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</si>
  <si>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</si>
  <si>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</si>
  <si>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</si>
  <si>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</si>
  <si>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</si>
  <si>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</si>
  <si>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</si>
  <si>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</si>
  <si>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</si>
  <si>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</si>
  <si>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</si>
  <si>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</si>
  <si>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</si>
  <si>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</si>
  <si>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</si>
  <si>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</si>
  <si>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</si>
  <si>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</si>
  <si>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</si>
  <si>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</si>
  <si>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</si>
  <si>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</si>
  <si>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</si>
  <si>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</si>
  <si>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</si>
  <si>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</si>
  <si>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</si>
  <si>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</si>
  <si>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</si>
  <si>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</si>
  <si>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</si>
  <si>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</si>
  <si>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</si>
  <si>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</si>
  <si>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</si>
  <si>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</si>
  <si>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</si>
  <si>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</si>
  <si>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</si>
  <si>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</si>
  <si>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</si>
  <si>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</si>
  <si>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</si>
  <si>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</si>
  <si>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</si>
  <si>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</si>
  <si>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</si>
  <si>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</si>
  <si>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</si>
  <si>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</si>
  <si>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</si>
  <si>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</si>
  <si>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</si>
  <si>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</si>
  <si>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</si>
  <si>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</si>
  <si>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</si>
  <si>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</si>
  <si>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</si>
  <si>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</si>
  <si>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</si>
  <si>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</si>
  <si>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</si>
  <si>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</si>
  <si>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</si>
  <si>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</si>
  <si>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</si>
  <si>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</si>
  <si>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</si>
  <si>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</si>
  <si>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</si>
  <si>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</si>
  <si>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</si>
  <si>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</si>
  <si>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</si>
  <si>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</si>
  <si>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</si>
  <si>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</si>
  <si>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</si>
  <si>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</si>
  <si>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</si>
  <si>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</si>
  <si>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</si>
  <si>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</si>
  <si>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</si>
  <si>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</si>
  <si>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</si>
  <si>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</si>
  <si>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</si>
  <si>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</si>
  <si>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</si>
  <si>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</si>
  <si>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</si>
  <si>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</si>
  <si>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</si>
  <si>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</si>
  <si>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</si>
  <si>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</si>
  <si>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</si>
  <si>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</si>
  <si>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</si>
  <si>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</si>
  <si>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</si>
  <si>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</si>
  <si>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</si>
  <si>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</si>
  <si>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</si>
  <si>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</si>
  <si>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</si>
  <si>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</si>
  <si>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</si>
  <si>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</si>
  <si>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</si>
  <si>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</si>
  <si>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</si>
  <si>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</si>
  <si>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</si>
  <si>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</si>
  <si>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</si>
  <si>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</si>
  <si>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</si>
  <si>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</si>
  <si>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</si>
  <si>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</si>
  <si>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</si>
  <si>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</si>
  <si>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</si>
  <si>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</si>
  <si>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</si>
  <si>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</si>
  <si>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</si>
  <si>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</si>
  <si>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</si>
  <si>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</si>
  <si>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</si>
  <si>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</si>
  <si>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</si>
  <si>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</si>
  <si>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</si>
  <si>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</si>
  <si>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</si>
  <si>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</si>
  <si>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</si>
  <si>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</si>
  <si>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</si>
  <si>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</si>
  <si>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</si>
  <si>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</si>
  <si>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</si>
  <si>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</si>
  <si>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</si>
  <si>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</si>
  <si>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</si>
  <si>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</si>
  <si>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</si>
  <si>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</si>
  <si>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</si>
  <si>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</si>
  <si>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</si>
  <si>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</si>
  <si>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</si>
  <si>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</si>
  <si>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</si>
  <si>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</si>
  <si>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</si>
  <si>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</si>
  <si>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</si>
  <si>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</si>
  <si>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</si>
  <si>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</si>
  <si>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</si>
  <si>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</si>
  <si>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</si>
  <si>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</si>
  <si>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</si>
  <si>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</si>
  <si>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</si>
  <si>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</si>
  <si>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</si>
  <si>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</si>
  <si>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</si>
  <si>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</si>
  <si>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</si>
  <si>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</si>
  <si>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</si>
  <si>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</si>
  <si>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</si>
  <si>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</si>
  <si>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</si>
  <si>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</si>
  <si>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</si>
  <si>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</si>
  <si>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</si>
  <si>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</si>
  <si>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</si>
  <si>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</si>
  <si>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</si>
  <si>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</si>
  <si>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</si>
  <si>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</si>
  <si>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</si>
  <si>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</si>
  <si>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</si>
  <si>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</si>
  <si>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</si>
  <si>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</si>
  <si>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</si>
  <si>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</si>
  <si>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</si>
  <si>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</si>
  <si>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</si>
  <si>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</si>
  <si>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</si>
  <si>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</si>
  <si>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</si>
  <si>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</si>
  <si>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</si>
  <si>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</si>
  <si>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</si>
  <si>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</si>
  <si>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</si>
  <si>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</si>
  <si>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</si>
  <si>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</si>
  <si>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</si>
  <si>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</si>
  <si>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</si>
  <si>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</si>
  <si>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</si>
  <si>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</si>
  <si>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</si>
  <si>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</si>
  <si>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</si>
  <si>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</si>
  <si>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</si>
  <si>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</si>
  <si>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</si>
  <si>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</si>
  <si>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</si>
  <si>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</si>
  <si>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</si>
  <si>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</si>
  <si>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</si>
  <si>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</si>
  <si>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</si>
  <si>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</si>
  <si>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</si>
  <si>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</si>
  <si>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</si>
  <si>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</si>
  <si>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</si>
  <si>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</si>
  <si>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</si>
  <si>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</si>
  <si>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</si>
  <si>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</si>
  <si>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</si>
  <si>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</si>
  <si>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</si>
  <si>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</si>
  <si>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</si>
  <si>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</si>
  <si>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</si>
  <si>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</si>
  <si>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</si>
  <si>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</si>
  <si>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</si>
  <si>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</si>
  <si>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</si>
  <si>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</si>
  <si>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</si>
  <si>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</si>
  <si>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</si>
  <si>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</si>
  <si>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</si>
  <si>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</si>
  <si>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</si>
  <si>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</si>
  <si>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</si>
  <si>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</si>
  <si>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</si>
  <si>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</si>
  <si>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</si>
  <si>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</si>
  <si>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</si>
  <si>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</si>
  <si>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</si>
  <si>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</si>
  <si>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</si>
  <si>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</si>
  <si>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</si>
  <si>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</si>
  <si>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</si>
  <si>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</si>
  <si>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</si>
  <si>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</si>
  <si>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</si>
  <si>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</si>
  <si>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</si>
  <si>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</si>
  <si>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</si>
  <si>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</si>
  <si>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</si>
  <si>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</si>
  <si>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</si>
  <si>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</si>
  <si>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</si>
  <si>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</si>
  <si>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</si>
  <si>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</si>
  <si>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</si>
  <si>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</si>
  <si>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</si>
  <si>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</si>
  <si>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</si>
  <si>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</si>
  <si>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</si>
  <si>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</si>
  <si>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</si>
  <si>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</si>
  <si>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</si>
  <si>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</si>
  <si>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</si>
  <si>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</si>
  <si>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</si>
  <si>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</si>
  <si>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</si>
  <si>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</si>
  <si>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</si>
  <si>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</si>
  <si>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</si>
  <si>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</si>
  <si>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</si>
  <si>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</si>
  <si>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</si>
  <si>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</si>
  <si>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</si>
  <si>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</si>
  <si>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</si>
  <si>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</si>
  <si>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</si>
  <si>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</si>
  <si>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</si>
  <si>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</si>
  <si>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</si>
  <si>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</si>
  <si>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</si>
  <si>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</si>
  <si>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</si>
  <si>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</si>
  <si>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</si>
  <si>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</si>
  <si>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</si>
  <si>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</si>
  <si>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</si>
  <si>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</si>
  <si>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</si>
  <si>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</si>
  <si>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</si>
  <si>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</si>
  <si>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</si>
  <si>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</si>
  <si>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</si>
  <si>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</si>
  <si>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</si>
  <si>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</si>
  <si>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</si>
  <si>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</si>
  <si>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</si>
  <si>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</si>
  <si>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</si>
  <si>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</si>
  <si>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</si>
  <si>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</si>
  <si>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</si>
  <si>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</si>
  <si>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</si>
  <si>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</si>
  <si>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</si>
  <si>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</si>
  <si>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</si>
  <si>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</si>
  <si>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</si>
  <si>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</si>
  <si>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</si>
  <si>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</si>
  <si>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</si>
  <si>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</si>
  <si>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</si>
  <si>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</si>
  <si>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</si>
  <si>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</si>
  <si>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</si>
  <si>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</si>
  <si>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</si>
  <si>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</si>
  <si>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</si>
  <si>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</si>
  <si>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</si>
  <si>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</si>
  <si>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</si>
  <si>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</si>
  <si>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</si>
  <si>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</si>
  <si>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</si>
  <si>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</si>
  <si>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</si>
  <si>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</si>
  <si>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</si>
  <si>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</si>
  <si>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</si>
  <si>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</si>
  <si>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</si>
  <si>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</si>
  <si>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</si>
  <si>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</si>
  <si>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</si>
  <si>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</si>
  <si>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</si>
  <si>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</si>
  <si>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</si>
  <si>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</si>
  <si>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</si>
  <si>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</si>
  <si>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</si>
  <si>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</si>
  <si>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</si>
  <si>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</si>
  <si>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</si>
  <si>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</si>
  <si>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</si>
  <si>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</si>
  <si>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</si>
  <si>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</si>
  <si>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</si>
  <si>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</si>
  <si>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</si>
  <si>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</si>
  <si>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</si>
  <si>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</si>
  <si>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</si>
  <si>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</si>
  <si>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</si>
  <si>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</si>
  <si>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</si>
  <si>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</si>
  <si>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</si>
  <si>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</si>
  <si>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</si>
  <si>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</si>
  <si>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</si>
  <si>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</si>
  <si>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</si>
  <si>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</si>
  <si>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</si>
  <si>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</si>
  <si>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</si>
  <si>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</si>
  <si>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</si>
  <si>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</si>
  <si>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</si>
  <si>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</si>
  <si>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</si>
  <si>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</si>
  <si>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</si>
  <si>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</si>
  <si>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</si>
  <si>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</si>
  <si>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</si>
  <si>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</si>
  <si>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</si>
  <si>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</si>
  <si>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</si>
  <si>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</si>
  <si>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</si>
  <si>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</si>
  <si>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</si>
  <si>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</si>
  <si>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</si>
  <si>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</si>
  <si>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</si>
  <si>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</si>
  <si>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</si>
  <si>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</si>
  <si>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</si>
  <si>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</si>
  <si>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</si>
  <si>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</si>
  <si>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</si>
  <si>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</si>
  <si>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</si>
  <si>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</si>
  <si>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</si>
  <si>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</si>
  <si>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</si>
  <si>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</si>
  <si>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</si>
  <si>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</si>
  <si>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</si>
  <si>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</si>
  <si>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</si>
  <si>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</si>
  <si>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</si>
  <si>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</si>
  <si>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</si>
  <si>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</si>
  <si>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</si>
  <si>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</si>
  <si>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</si>
  <si>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</si>
  <si>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</si>
  <si>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</si>
  <si>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</si>
  <si>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</si>
  <si>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</si>
  <si>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</si>
  <si>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</si>
  <si>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</si>
  <si>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</si>
  <si>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</si>
  <si>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</si>
  <si>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</si>
  <si>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</si>
  <si>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</si>
  <si>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</si>
  <si>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</si>
  <si>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</si>
  <si>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</si>
  <si>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</si>
  <si>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</si>
  <si>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</si>
  <si>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</si>
  <si>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</si>
  <si>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</si>
  <si>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</si>
  <si>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</si>
  <si>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</si>
  <si>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</si>
  <si>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</si>
  <si>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</si>
  <si>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</si>
  <si>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</si>
  <si>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</si>
  <si>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</si>
  <si>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</si>
  <si>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</si>
  <si>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</si>
  <si>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</si>
  <si>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</si>
  <si>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</si>
  <si>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</si>
  <si>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</si>
  <si>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</si>
  <si>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</si>
  <si>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</si>
  <si>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</si>
  <si>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</si>
  <si>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</si>
  <si>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</si>
  <si>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</si>
  <si>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</si>
  <si>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</si>
  <si>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</si>
  <si>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</si>
  <si>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</si>
  <si>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</si>
  <si>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</si>
  <si>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</si>
  <si>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</si>
  <si>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</si>
  <si>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</si>
  <si>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</si>
  <si>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</si>
  <si>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</si>
  <si>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</si>
  <si>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</si>
  <si>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</si>
  <si>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</si>
  <si>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</si>
  <si>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</si>
  <si>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</si>
  <si>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</si>
  <si>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</si>
  <si>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</si>
  <si>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</si>
  <si>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</si>
  <si>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</si>
  <si>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</si>
  <si>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</si>
  <si>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</si>
  <si>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</si>
  <si>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</si>
  <si>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</si>
  <si>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</si>
  <si>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</si>
  <si>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</si>
  <si>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</si>
  <si>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</si>
  <si>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</si>
  <si>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</si>
  <si>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</si>
  <si>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</si>
  <si>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</si>
  <si>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</si>
  <si>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</si>
  <si>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</si>
  <si>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</si>
  <si>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</si>
  <si>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</si>
  <si>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</si>
  <si>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</si>
  <si>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</si>
  <si>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</si>
  <si>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</si>
  <si>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</si>
  <si>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</si>
  <si>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</si>
  <si>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</si>
  <si>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</si>
  <si>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</si>
  <si>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</si>
  <si>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</si>
  <si>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</si>
  <si>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</si>
  <si>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</si>
  <si>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</si>
  <si>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</si>
  <si>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</si>
  <si>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</si>
  <si>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</si>
  <si>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</si>
  <si>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</si>
  <si>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</si>
  <si>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</si>
  <si>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</si>
  <si>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</si>
  <si>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</si>
  <si>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</si>
  <si>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</si>
  <si>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</si>
  <si>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</si>
  <si>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</si>
  <si>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</si>
  <si>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</si>
  <si>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</si>
  <si>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</si>
  <si>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</si>
  <si>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</si>
  <si>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</si>
  <si>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</si>
  <si>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</si>
  <si>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</si>
  <si>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</si>
  <si>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</si>
  <si>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</si>
  <si>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</si>
  <si>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</si>
  <si>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</si>
  <si>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</si>
  <si>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</si>
  <si>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</si>
  <si>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</si>
  <si>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</si>
  <si>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</si>
  <si>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</si>
  <si>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</si>
  <si>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</si>
  <si>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</si>
  <si>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</si>
  <si>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</si>
  <si>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</si>
  <si>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</si>
  <si>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</si>
  <si>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</si>
  <si>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</si>
  <si>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</si>
  <si>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</si>
  <si>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</si>
  <si>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</si>
  <si>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</si>
  <si>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</si>
  <si>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</si>
  <si>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</si>
  <si>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</si>
  <si>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</si>
  <si>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</si>
  <si>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</si>
  <si>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</si>
  <si>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</si>
  <si>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</si>
  <si>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</si>
  <si>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</si>
  <si>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</si>
  <si>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</si>
  <si>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</si>
  <si>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</si>
  <si>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</si>
  <si>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</si>
  <si>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</si>
  <si>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</si>
  <si>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</si>
  <si>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</si>
  <si>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</si>
  <si>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</si>
  <si>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</si>
  <si>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</si>
  <si>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</si>
  <si>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</si>
  <si>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</si>
  <si>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</si>
  <si>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</si>
  <si>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</si>
  <si>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</si>
  <si>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</si>
  <si>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</si>
  <si>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</si>
  <si>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</si>
  <si>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</si>
  <si>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</si>
  <si>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</si>
  <si>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</si>
  <si>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</si>
  <si>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</si>
  <si>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</si>
  <si>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</si>
  <si>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</si>
  <si>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</si>
  <si>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</si>
  <si>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</si>
  <si>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</si>
  <si>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</si>
  <si>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</si>
  <si>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</si>
  <si>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</si>
  <si>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</si>
  <si>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</si>
  <si>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</si>
  <si>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</si>
  <si>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</si>
  <si>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</si>
  <si>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</si>
  <si>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</si>
  <si>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</si>
  <si>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</si>
  <si>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</si>
  <si>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</si>
  <si>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</si>
  <si>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</si>
  <si>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</si>
  <si>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</si>
  <si>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</si>
  <si>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</si>
  <si>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</si>
  <si>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</si>
  <si>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</si>
  <si>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</si>
  <si>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</si>
  <si>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</si>
  <si>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</si>
  <si>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</si>
  <si>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</si>
  <si>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</si>
  <si>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</si>
  <si>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</si>
  <si>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</si>
  <si>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</si>
  <si>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</si>
  <si>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</si>
  <si>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</si>
  <si>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</si>
  <si>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</si>
  <si>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</si>
  <si>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</si>
  <si>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</si>
  <si>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</si>
  <si>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</si>
  <si>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</si>
  <si>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</si>
  <si>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</si>
  <si>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</si>
  <si>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</si>
  <si>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</si>
  <si>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</si>
  <si>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</si>
  <si>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</si>
  <si>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</si>
  <si>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</si>
  <si>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</si>
  <si>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</si>
  <si>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</si>
  <si>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</si>
  <si>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</si>
  <si>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</si>
  <si>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</si>
  <si>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</si>
  <si>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</si>
  <si>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</si>
  <si>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</si>
  <si>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</si>
  <si>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</si>
  <si>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</si>
  <si>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</si>
  <si>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</si>
  <si>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</si>
  <si>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</si>
  <si>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</si>
  <si>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</si>
  <si>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</si>
  <si>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</si>
  <si>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</si>
  <si>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</si>
  <si>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</si>
  <si>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</si>
  <si>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</si>
  <si>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</si>
  <si>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</si>
  <si>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</si>
  <si>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</si>
  <si>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</si>
  <si>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</si>
  <si>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</si>
  <si>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</si>
  <si>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</si>
  <si>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</si>
  <si>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</si>
  <si>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</si>
  <si>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</si>
  <si>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</si>
  <si>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</si>
  <si>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</si>
  <si>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</si>
  <si>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</si>
  <si>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</si>
  <si>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</si>
  <si>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</si>
  <si>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</si>
  <si>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</si>
  <si>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</si>
  <si>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</si>
  <si>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</si>
  <si>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</si>
  <si>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</si>
  <si>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</si>
  <si>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</si>
  <si>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</si>
  <si>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</si>
  <si>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</si>
  <si>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</si>
  <si>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</si>
  <si>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</si>
  <si>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</si>
  <si>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</si>
  <si>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</si>
  <si>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</si>
  <si>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</si>
  <si>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</si>
  <si>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</si>
  <si>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</si>
  <si>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</si>
  <si>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</si>
  <si>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</si>
  <si>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</si>
  <si>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</si>
  <si>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</si>
  <si>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</si>
  <si>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</si>
  <si>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</si>
  <si>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</si>
  <si>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</si>
  <si>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</si>
  <si>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</si>
  <si>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</si>
  <si>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</si>
  <si>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</si>
  <si>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</si>
  <si>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</si>
  <si>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</si>
  <si>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</si>
  <si>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</si>
  <si>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</si>
  <si>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</si>
  <si>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</si>
  <si>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</si>
  <si>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</si>
  <si>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</si>
  <si>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</si>
  <si>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</si>
  <si>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</si>
  <si>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</si>
  <si>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</si>
  <si>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</si>
  <si>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</si>
  <si>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</si>
  <si>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</si>
  <si>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</si>
  <si>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</si>
  <si>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</si>
  <si>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</si>
  <si>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</si>
  <si>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</si>
  <si>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</si>
  <si>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</si>
  <si>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</si>
  <si>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</si>
  <si>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</si>
  <si>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</si>
  <si>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</si>
  <si>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</si>
  <si>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</si>
  <si>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</si>
  <si>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</si>
  <si>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</si>
  <si>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</si>
  <si>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</si>
  <si>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</si>
  <si>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</si>
  <si>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</si>
  <si>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</si>
  <si>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</si>
  <si>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</si>
  <si>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</si>
  <si>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</si>
  <si>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</si>
  <si>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</si>
  <si>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</si>
  <si>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</si>
  <si>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</si>
  <si>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</si>
  <si>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</si>
  <si>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</si>
  <si>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</si>
  <si>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</si>
  <si>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</si>
  <si>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</si>
  <si>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</si>
  <si>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</si>
  <si>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</si>
  <si>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</si>
  <si>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</si>
  <si>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</si>
  <si>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</si>
  <si>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</si>
  <si>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</si>
  <si>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</si>
  <si>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</si>
  <si>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</si>
  <si>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</si>
  <si>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</si>
  <si>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</si>
  <si>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</si>
  <si>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</si>
  <si>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</si>
  <si>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</si>
  <si>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</si>
  <si>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</si>
  <si>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</si>
  <si>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</si>
  <si>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</si>
  <si>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</si>
  <si>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</si>
  <si>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</si>
  <si>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</si>
  <si>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</si>
  <si>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</si>
  <si>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</si>
  <si>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</si>
  <si>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</si>
  <si>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</si>
  <si>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</si>
  <si>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</si>
  <si>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</si>
  <si>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</si>
  <si>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</si>
  <si>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</si>
  <si>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</si>
  <si>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</si>
  <si>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</si>
  <si>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</si>
  <si>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</si>
  <si>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</si>
  <si>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</si>
  <si>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</si>
  <si>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</si>
  <si>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</si>
  <si>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</si>
  <si>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</si>
  <si>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</si>
  <si>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</si>
  <si>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</si>
  <si>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</si>
  <si>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</si>
  <si>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</si>
  <si>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</si>
  <si>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</si>
  <si>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</si>
  <si>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</si>
  <si>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</si>
  <si>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</si>
  <si>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</si>
  <si>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</si>
  <si>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</si>
  <si>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</si>
  <si>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</si>
  <si>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</si>
  <si>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</si>
  <si>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</si>
  <si>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</si>
  <si>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</si>
  <si>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</si>
  <si>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</si>
  <si>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</si>
  <si>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</si>
  <si>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</si>
  <si>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</si>
  <si>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</si>
  <si>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</si>
  <si>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</si>
  <si>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</si>
  <si>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</si>
  <si>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</si>
  <si>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</si>
  <si>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</si>
  <si>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</si>
  <si>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</si>
  <si>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</si>
  <si>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</si>
  <si>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</si>
  <si>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</si>
  <si>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</si>
  <si>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</si>
  <si>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</si>
  <si>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</si>
  <si>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</si>
  <si>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</si>
  <si>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</si>
  <si>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</si>
  <si>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</si>
  <si>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</si>
  <si>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</si>
  <si>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</si>
  <si>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</si>
  <si>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</si>
  <si>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</si>
  <si>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</si>
  <si>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</si>
  <si>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</si>
  <si>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</si>
  <si>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</si>
  <si>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</si>
  <si>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</si>
  <si>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</si>
  <si>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</si>
  <si>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</si>
  <si>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</si>
  <si>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</si>
  <si>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</si>
  <si>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</si>
  <si>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</si>
  <si>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</si>
  <si>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</si>
  <si>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</si>
  <si>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</si>
  <si>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</si>
  <si>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</si>
  <si>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</si>
  <si>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</si>
  <si>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</si>
  <si>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</si>
  <si>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</si>
  <si>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</si>
  <si>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</si>
  <si>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</si>
  <si>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</si>
  <si>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</si>
  <si>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</si>
  <si>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</si>
  <si>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</si>
  <si>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</si>
  <si>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</si>
  <si>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</si>
  <si>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</si>
  <si>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</si>
  <si>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</si>
  <si>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</si>
  <si>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</si>
  <si>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</si>
  <si>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</si>
  <si>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</si>
  <si>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</si>
  <si>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</si>
  <si>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</si>
  <si>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</si>
  <si>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</si>
  <si>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</si>
  <si>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</si>
  <si>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</si>
  <si>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</si>
  <si>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</si>
  <si>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</si>
  <si>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</si>
  <si>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</si>
  <si>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</si>
  <si>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</si>
  <si>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</si>
  <si>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</si>
  <si>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</si>
  <si>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</si>
  <si>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</si>
  <si>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</si>
  <si>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</si>
  <si>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</si>
  <si>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</si>
  <si>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</si>
  <si>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</si>
  <si>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</si>
  <si>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</si>
  <si>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</si>
  <si>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</si>
  <si>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</si>
  <si>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</si>
  <si>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</si>
  <si>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</si>
  <si>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</si>
  <si>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</si>
  <si>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</si>
  <si>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</si>
  <si>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</si>
  <si>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</si>
  <si>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</si>
  <si>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</si>
  <si>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</si>
  <si>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</si>
  <si>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</si>
  <si>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</si>
  <si>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</si>
  <si>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</si>
  <si>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</si>
  <si>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</si>
  <si>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</si>
  <si>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</si>
  <si>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</si>
  <si>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</si>
  <si>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</si>
  <si>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</si>
  <si>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</si>
  <si>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</si>
  <si>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</si>
  <si>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</si>
  <si>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</si>
  <si>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</si>
  <si>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</si>
  <si>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</si>
  <si>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</si>
  <si>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</si>
  <si>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</si>
  <si>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</si>
  <si>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</si>
  <si>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</si>
  <si>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</si>
  <si>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</si>
  <si>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</si>
  <si>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</si>
  <si>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</si>
  <si>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</si>
  <si>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</si>
  <si>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</si>
  <si>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</si>
  <si>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</si>
  <si>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</si>
  <si>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</si>
  <si>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</si>
  <si>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</si>
  <si>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</si>
  <si>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</si>
  <si>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</si>
  <si>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</si>
  <si>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</si>
  <si>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</si>
  <si>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</si>
  <si>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</si>
  <si>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</si>
  <si>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</si>
  <si>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</si>
  <si>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</si>
  <si>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</si>
  <si>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</si>
  <si>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</si>
  <si>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</si>
  <si>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</si>
  <si>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</si>
  <si>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</si>
  <si>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</si>
  <si>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</si>
  <si>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</si>
  <si>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</si>
  <si>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</si>
  <si>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</si>
  <si>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</si>
  <si>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</si>
  <si>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</si>
  <si>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</si>
  <si>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</si>
  <si>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</si>
  <si>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</si>
  <si>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</si>
  <si>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</si>
  <si>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</si>
  <si>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</si>
  <si>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</si>
  <si>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</si>
  <si>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</si>
  <si>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</si>
  <si>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</si>
  <si>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</si>
  <si>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</si>
  <si>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</si>
  <si>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</si>
  <si>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</si>
  <si>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</si>
  <si>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</si>
  <si>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</si>
  <si>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</si>
  <si>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</si>
  <si>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</si>
  <si>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</si>
  <si>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</si>
  <si>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</si>
  <si>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</si>
  <si>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</si>
  <si>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</si>
  <si>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</si>
  <si>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</si>
  <si>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</si>
  <si>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</si>
  <si>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</si>
  <si>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</si>
  <si>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</si>
  <si>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</si>
  <si>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</si>
  <si>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</si>
  <si>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</si>
  <si>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</si>
  <si>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</si>
  <si>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</si>
  <si>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</si>
  <si>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</si>
  <si>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</si>
  <si>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</si>
  <si>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</si>
  <si>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</si>
  <si>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</si>
  <si>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</si>
  <si>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</si>
  <si>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</si>
  <si>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</si>
  <si>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</si>
  <si>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</si>
  <si>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</si>
  <si>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</si>
  <si>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</si>
  <si>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</si>
  <si>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</si>
  <si>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</si>
  <si>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</si>
  <si>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</si>
  <si>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</si>
  <si>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</si>
  <si>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</si>
  <si>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</si>
  <si>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</si>
  <si>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</si>
  <si>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</si>
  <si>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</si>
  <si>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</si>
  <si>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</si>
  <si>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</si>
  <si>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</si>
  <si>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</si>
  <si>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</si>
  <si>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</si>
  <si>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</si>
  <si>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</si>
  <si>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</si>
  <si>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</si>
  <si>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</si>
  <si>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</si>
  <si>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</si>
  <si>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</si>
  <si>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</si>
  <si>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</si>
  <si>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</si>
  <si>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</si>
  <si>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</si>
  <si>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</si>
  <si>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</si>
  <si>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</si>
  <si>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</si>
  <si>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</si>
  <si>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</si>
  <si>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</si>
  <si>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</si>
  <si>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</si>
  <si>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</si>
  <si>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</si>
  <si>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</si>
  <si>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</si>
  <si>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</si>
  <si>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</si>
  <si>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</si>
  <si>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</si>
  <si>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</si>
  <si>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</si>
  <si>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</si>
  <si>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</si>
  <si>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</si>
  <si>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</si>
  <si>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</si>
  <si>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</si>
  <si>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</si>
  <si>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</si>
  <si>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</si>
  <si>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</si>
  <si>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</si>
  <si>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</si>
  <si>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</si>
  <si>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</si>
  <si>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</si>
  <si>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</si>
  <si>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</si>
  <si>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</si>
  <si>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</si>
  <si>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</si>
  <si>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</si>
  <si>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</si>
  <si>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</si>
  <si>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</si>
  <si>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</si>
  <si>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</si>
  <si>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</si>
  <si>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</si>
  <si>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</si>
  <si>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</si>
  <si>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</si>
  <si>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</si>
  <si>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</si>
  <si>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</si>
  <si>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</si>
  <si>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</si>
  <si>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</si>
  <si>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</si>
  <si>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</si>
  <si>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</si>
  <si>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</si>
  <si>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</si>
  <si>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</si>
  <si>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</si>
  <si>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</si>
  <si>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</si>
  <si>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</si>
  <si>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</si>
  <si>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</si>
  <si>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</si>
  <si>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</si>
  <si>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</si>
  <si>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</si>
  <si>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</si>
  <si>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</si>
  <si>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</si>
  <si>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</si>
  <si>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</si>
  <si>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</si>
  <si>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</si>
  <si>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</si>
  <si>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</si>
  <si>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</si>
  <si>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</si>
  <si>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</si>
  <si>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</si>
  <si>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</si>
  <si>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</si>
  <si>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</si>
  <si>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</si>
  <si>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</si>
  <si>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</si>
  <si>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</si>
  <si>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</si>
  <si>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</si>
  <si>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</si>
  <si>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</si>
  <si>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</si>
  <si>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</si>
  <si>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</si>
  <si>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</si>
  <si>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</si>
  <si>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</si>
  <si>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</si>
  <si>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</si>
  <si>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</si>
  <si>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</si>
  <si>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</si>
  <si>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</si>
  <si>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</si>
  <si>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</si>
  <si>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</si>
  <si>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</si>
  <si>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</si>
  <si>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</si>
  <si>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</si>
  <si>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</si>
  <si>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</si>
  <si>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</si>
  <si>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</si>
  <si>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</si>
  <si>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</si>
  <si>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</si>
  <si>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</si>
  <si>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</si>
  <si>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</si>
  <si>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</si>
  <si>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</si>
  <si>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</si>
  <si>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</si>
  <si>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</si>
  <si>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</si>
  <si>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</si>
  <si>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</si>
  <si>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</si>
  <si>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</si>
  <si>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</si>
  <si>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</si>
  <si>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</si>
  <si>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</si>
  <si>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</si>
  <si>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</si>
  <si>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</si>
  <si>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</si>
  <si>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</si>
  <si>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</si>
  <si>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</si>
  <si>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</si>
  <si>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</si>
  <si>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</si>
  <si>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</si>
  <si>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</si>
  <si>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</si>
  <si>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</si>
  <si>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</si>
  <si>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</si>
  <si>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</si>
  <si>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</si>
  <si>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</si>
  <si>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</si>
  <si>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</si>
  <si>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</si>
  <si>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</si>
  <si>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</si>
  <si>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</si>
  <si>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</si>
  <si>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</si>
  <si>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</si>
  <si>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</si>
  <si>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</si>
  <si>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</si>
  <si>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</si>
  <si>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</si>
  <si>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</si>
  <si>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</si>
  <si>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</si>
  <si>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</si>
  <si>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</si>
  <si>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</si>
  <si>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</si>
  <si>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</si>
  <si>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</si>
  <si>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</si>
  <si>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</si>
  <si>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</si>
  <si>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</si>
  <si>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</si>
  <si>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</si>
  <si>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</si>
  <si>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</si>
  <si>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</si>
  <si>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</si>
  <si>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</si>
  <si>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</si>
  <si>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</si>
  <si>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</si>
  <si>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</si>
  <si>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</si>
  <si>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</si>
  <si>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</si>
  <si>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</si>
  <si>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</si>
  <si>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</si>
  <si>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</si>
  <si>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</si>
  <si>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</si>
  <si>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</si>
  <si>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</si>
  <si>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</si>
  <si>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</si>
  <si>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</si>
  <si>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</si>
  <si>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</si>
  <si>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</si>
  <si>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</si>
  <si>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</si>
  <si>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</si>
  <si>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</si>
  <si>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</si>
  <si>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</si>
  <si>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</si>
  <si>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</si>
  <si>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</si>
  <si>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</si>
  <si>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</si>
  <si>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</si>
  <si>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</si>
  <si>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</si>
  <si>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</si>
  <si>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</si>
  <si>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</si>
  <si>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</si>
  <si>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</si>
  <si>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</si>
  <si>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</si>
  <si>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</si>
  <si>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</si>
  <si>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</si>
  <si>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</si>
  <si>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</si>
  <si>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</si>
  <si>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</si>
  <si>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</si>
  <si>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</si>
  <si>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</si>
  <si>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</si>
  <si>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</si>
  <si>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</si>
  <si>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</si>
  <si>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</si>
  <si>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</si>
  <si>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</si>
  <si>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</si>
  <si>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</si>
  <si>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</si>
  <si>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</si>
  <si>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</si>
  <si>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</si>
  <si>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</si>
  <si>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</si>
  <si>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</si>
  <si>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</si>
  <si>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</si>
  <si>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</si>
  <si>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</si>
  <si>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</si>
  <si>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</si>
  <si>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</si>
  <si>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</si>
  <si>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</si>
  <si>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</si>
  <si>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</si>
  <si>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</si>
  <si>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</si>
  <si>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</si>
  <si>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</si>
  <si>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</si>
  <si>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</si>
  <si>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</si>
  <si>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</si>
  <si>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</si>
  <si>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</si>
  <si>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</si>
  <si>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</si>
  <si>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</si>
  <si>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</si>
  <si>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</si>
  <si>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</si>
  <si>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</si>
  <si>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</si>
  <si>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</si>
  <si>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</si>
  <si>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</si>
  <si>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</si>
  <si>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</si>
  <si>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</si>
  <si>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</si>
  <si>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</si>
  <si>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</si>
  <si>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</si>
  <si>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</si>
  <si>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</si>
  <si>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</si>
  <si>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</si>
  <si>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</si>
  <si>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</si>
  <si>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</si>
  <si>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</si>
  <si>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</si>
  <si>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</si>
  <si>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</si>
  <si>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</si>
  <si>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</si>
  <si>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</si>
  <si>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</si>
  <si>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</si>
  <si>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</si>
  <si>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</si>
  <si>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</si>
  <si>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</si>
  <si>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</si>
  <si>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</si>
  <si>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</si>
  <si>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</si>
  <si>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</si>
  <si>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</si>
  <si>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</si>
  <si>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</si>
  <si>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</si>
  <si>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</si>
  <si>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</si>
  <si>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</si>
  <si>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</si>
  <si>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</si>
  <si>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</si>
  <si>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</si>
  <si>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</si>
  <si>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</si>
  <si>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</si>
  <si>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</si>
  <si>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</si>
  <si>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</si>
  <si>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</si>
  <si>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</si>
  <si>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</si>
  <si>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</si>
  <si>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</si>
  <si>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</si>
  <si>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</si>
  <si>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</si>
  <si>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</si>
  <si>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</si>
  <si>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</si>
  <si>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</si>
  <si>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</si>
  <si>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</si>
  <si>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</si>
  <si>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</si>
  <si>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</si>
  <si>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</si>
  <si>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</si>
  <si>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</si>
  <si>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</si>
  <si>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</si>
  <si>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</si>
  <si>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</si>
  <si>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</si>
  <si>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</si>
  <si>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</si>
  <si>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</si>
  <si>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</si>
  <si>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</si>
  <si>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</si>
  <si>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</si>
  <si>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</si>
  <si>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</si>
  <si>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</si>
  <si>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</si>
  <si>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</si>
  <si>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</si>
  <si>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</si>
  <si>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</si>
  <si>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</si>
  <si>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</si>
  <si>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</si>
  <si>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</si>
  <si>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</si>
  <si>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</si>
  <si>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</si>
  <si>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</si>
  <si>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</si>
  <si>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</si>
  <si>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</si>
  <si>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</si>
  <si>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</si>
  <si>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</si>
  <si>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</si>
  <si>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</si>
  <si>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</si>
  <si>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</si>
  <si>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</si>
  <si>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</si>
  <si>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</si>
  <si>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</si>
  <si>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</si>
  <si>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</si>
  <si>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</si>
  <si>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</si>
  <si>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</si>
  <si>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</si>
  <si>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</si>
  <si>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</si>
  <si>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</si>
  <si>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</si>
  <si>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</si>
  <si>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</si>
  <si>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</si>
  <si>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</si>
  <si>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</si>
  <si>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</si>
  <si>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</si>
  <si>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</si>
  <si>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</si>
  <si>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</si>
  <si>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</si>
  <si>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</si>
  <si>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</si>
  <si>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</si>
  <si>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</si>
  <si>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</si>
  <si>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</si>
  <si>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</si>
  <si>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</si>
  <si>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</si>
  <si>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</si>
  <si>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</si>
  <si>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</si>
  <si>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</si>
  <si>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</si>
  <si>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</si>
  <si>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</si>
  <si>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</si>
  <si>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</si>
  <si>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</si>
  <si>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</si>
  <si>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</si>
  <si>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</si>
  <si>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</si>
  <si>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</si>
  <si>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</si>
  <si>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</si>
  <si>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</si>
  <si>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</si>
  <si>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</si>
  <si>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</si>
  <si>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</si>
  <si>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</si>
  <si>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</si>
  <si>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</si>
  <si>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</si>
  <si>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</si>
  <si>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</si>
  <si>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</si>
  <si>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</si>
  <si>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</si>
  <si>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</si>
  <si>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</si>
  <si>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</si>
  <si>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</si>
  <si>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</si>
  <si>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</si>
  <si>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</si>
  <si>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</si>
  <si>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</si>
  <si>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</si>
  <si>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</si>
  <si>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</si>
  <si>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</si>
  <si>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</si>
  <si>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</si>
  <si>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</si>
  <si>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</si>
  <si>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</si>
  <si>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</si>
  <si>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</si>
  <si>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</si>
  <si>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</si>
  <si>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</si>
  <si>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</si>
  <si>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</si>
  <si>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</si>
  <si>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</si>
  <si>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</si>
  <si>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</si>
  <si>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</si>
  <si>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</si>
  <si>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</si>
  <si>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</si>
  <si>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</si>
  <si>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</si>
  <si>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</si>
  <si>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</si>
  <si>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</si>
  <si>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</si>
  <si>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</si>
  <si>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</si>
  <si>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</si>
  <si>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</si>
  <si>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</si>
  <si>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</si>
  <si>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</si>
  <si>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</si>
  <si>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</si>
  <si>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</si>
  <si>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</si>
  <si>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</si>
  <si>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</si>
  <si>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</si>
  <si>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</si>
  <si>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</si>
  <si>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</si>
  <si>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</si>
  <si>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</si>
  <si>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</si>
  <si>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</si>
  <si>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</si>
  <si>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</si>
  <si>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</si>
  <si>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</si>
  <si>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</si>
  <si>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</si>
  <si>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</si>
  <si>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</si>
  <si>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</si>
  <si>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</si>
  <si>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</si>
  <si>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</si>
  <si>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</si>
  <si>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</si>
  <si>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</si>
  <si>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</si>
  <si>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</si>
  <si>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</si>
  <si>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</si>
  <si>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</si>
  <si>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</si>
  <si>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</si>
  <si>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</si>
  <si>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</si>
  <si>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</si>
  <si>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</si>
  <si>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</si>
  <si>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</si>
  <si>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</si>
  <si>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</si>
  <si>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</si>
  <si>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</si>
  <si>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</si>
  <si>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</si>
  <si>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</si>
  <si>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</si>
  <si>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</si>
  <si>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</si>
  <si>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</si>
  <si>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</si>
  <si>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</si>
  <si>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</si>
  <si>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</si>
  <si>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</si>
  <si>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</si>
  <si>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</si>
  <si>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</si>
  <si>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</si>
  <si>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</si>
  <si>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</si>
  <si>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</si>
  <si>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</si>
  <si>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</si>
  <si>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</si>
  <si>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</si>
  <si>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</si>
  <si>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</si>
  <si>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</si>
  <si>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</si>
  <si>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</si>
  <si>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</si>
  <si>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</si>
  <si>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</si>
  <si>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</si>
  <si>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</si>
  <si>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</si>
  <si>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</si>
  <si>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</si>
  <si>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</si>
  <si>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</si>
  <si>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</si>
  <si>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</si>
  <si>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</si>
  <si>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</si>
  <si>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</si>
  <si>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</si>
  <si>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</si>
  <si>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</si>
  <si>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</si>
  <si>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</si>
  <si>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</si>
  <si>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</si>
  <si>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</si>
  <si>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</si>
  <si>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</si>
  <si>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</si>
  <si>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</si>
  <si>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</si>
  <si>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</si>
  <si>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</si>
  <si>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</si>
  <si>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</si>
  <si>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</si>
  <si>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</si>
  <si>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</si>
  <si>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</si>
  <si>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</si>
  <si>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</si>
  <si>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</si>
  <si>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</si>
  <si>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</si>
  <si>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</si>
  <si>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</si>
  <si>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</si>
  <si>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</si>
  <si>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</si>
  <si>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</si>
  <si>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</si>
  <si>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</si>
  <si>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</si>
  <si>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</si>
  <si>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</si>
  <si>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</si>
  <si>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</si>
  <si>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</si>
  <si>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</si>
  <si>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</si>
  <si>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</si>
  <si>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</si>
  <si>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</si>
  <si>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</si>
  <si>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</si>
  <si>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</si>
  <si>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</si>
  <si>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</si>
  <si>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</si>
  <si>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</si>
  <si>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</si>
  <si>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</si>
  <si>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</si>
  <si>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</si>
  <si>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</si>
  <si>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</si>
  <si>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</si>
  <si>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</si>
  <si>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</si>
  <si>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</si>
  <si>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</si>
  <si>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</si>
  <si>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</si>
  <si>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</si>
  <si>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</si>
  <si>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</si>
  <si>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</si>
  <si>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</si>
  <si>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</si>
  <si>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</si>
  <si>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</si>
  <si>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</si>
  <si>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</si>
  <si>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</si>
  <si>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</si>
  <si>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</si>
  <si>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</si>
  <si>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</si>
  <si>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</si>
  <si>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</si>
  <si>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</si>
  <si>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</si>
  <si>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</si>
  <si>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</si>
  <si>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</si>
  <si>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</si>
  <si>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</si>
  <si>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</si>
  <si>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</si>
  <si>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</si>
  <si>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</si>
  <si>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</si>
  <si>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</si>
  <si>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</si>
  <si>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</si>
  <si>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</si>
  <si>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</si>
  <si>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</si>
  <si>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</si>
  <si>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</si>
  <si>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</si>
  <si>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</si>
  <si>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</si>
  <si>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</si>
  <si>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</si>
  <si>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</si>
  <si>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</si>
  <si>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</si>
  <si>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</si>
  <si>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</si>
  <si>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</si>
  <si>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</si>
  <si>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</si>
  <si>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</si>
  <si>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</si>
  <si>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</si>
  <si>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</si>
  <si>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</si>
  <si>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</si>
  <si>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</si>
  <si>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</si>
  <si>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</si>
  <si>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</si>
  <si>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</si>
  <si>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</si>
  <si>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</si>
  <si>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</si>
  <si>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</si>
  <si>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</si>
  <si>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</si>
  <si>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</si>
  <si>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</si>
  <si>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</si>
  <si>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</si>
  <si>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</si>
  <si>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</si>
  <si>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</si>
  <si>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</si>
  <si>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</si>
  <si>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</si>
  <si>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</si>
  <si>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</si>
  <si>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</si>
  <si>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</si>
  <si>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</si>
  <si>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</si>
  <si>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</si>
  <si>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</si>
  <si>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</si>
  <si>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</si>
  <si>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</si>
  <si>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</si>
  <si>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</si>
  <si>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</si>
  <si>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</si>
  <si>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</si>
  <si>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</si>
  <si>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</si>
  <si>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</si>
  <si>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</si>
  <si>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</si>
  <si>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</si>
  <si>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</si>
  <si>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</si>
  <si>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</si>
  <si>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</si>
  <si>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</si>
  <si>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</si>
  <si>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</si>
  <si>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</si>
  <si>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</si>
  <si>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</si>
  <si>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</si>
  <si>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</si>
  <si>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</si>
  <si>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</si>
  <si>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</si>
  <si>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</si>
  <si>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</si>
  <si>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</si>
  <si>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</si>
  <si>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</si>
  <si>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</si>
  <si>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</si>
  <si>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</si>
  <si>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</si>
  <si>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</si>
  <si>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</si>
  <si>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</si>
  <si>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</si>
  <si>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</si>
  <si>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</si>
  <si>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</si>
  <si>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</si>
  <si>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</si>
  <si>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</si>
  <si>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</si>
  <si>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</si>
  <si>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</si>
  <si>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</si>
  <si>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</si>
  <si>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</si>
  <si>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</si>
  <si>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</si>
  <si>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</si>
  <si>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</si>
  <si>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</si>
  <si>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</si>
  <si>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</si>
  <si>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</si>
  <si>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</si>
  <si>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</si>
  <si>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</si>
  <si>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</si>
  <si>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</si>
  <si>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</si>
  <si>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</si>
  <si>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</si>
  <si>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</si>
  <si>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</si>
  <si>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</si>
  <si>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</si>
  <si>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</si>
  <si>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</si>
  <si>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</si>
  <si>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</si>
  <si>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</si>
  <si>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</si>
  <si>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</si>
  <si>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</si>
  <si>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</si>
  <si>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</si>
  <si>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</si>
  <si>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</si>
  <si>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</si>
  <si>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</si>
  <si>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</si>
  <si>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</si>
  <si>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</si>
  <si>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</si>
  <si>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</si>
  <si>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</si>
  <si>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</si>
  <si>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</si>
  <si>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</si>
  <si>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</si>
  <si>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</si>
  <si>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</si>
  <si>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</si>
  <si>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</si>
  <si>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</si>
  <si>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</si>
  <si>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</si>
  <si>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</si>
  <si>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</si>
  <si>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</si>
  <si>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</si>
  <si>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</si>
  <si>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</si>
  <si>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</si>
  <si>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</si>
  <si>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</si>
  <si>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</si>
  <si>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</si>
  <si>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</si>
  <si>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</si>
  <si>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</si>
  <si>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</si>
  <si>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</si>
  <si>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</si>
  <si>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</si>
  <si>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</si>
  <si>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</si>
  <si>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</si>
  <si>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</si>
  <si>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</si>
  <si>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</si>
  <si>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</si>
  <si>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</si>
  <si>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</si>
  <si>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</si>
  <si>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</si>
  <si>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</si>
  <si>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</si>
  <si>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</si>
  <si>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</si>
  <si>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</si>
  <si>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</si>
  <si>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</si>
  <si>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</si>
  <si>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</si>
  <si>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</si>
  <si>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</si>
  <si>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</si>
  <si>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</si>
  <si>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</si>
  <si>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</si>
  <si>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</si>
  <si>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</si>
  <si>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</si>
  <si>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</si>
  <si>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</si>
  <si>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</si>
  <si>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</si>
  <si>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</si>
  <si>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</si>
  <si>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</si>
  <si>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</si>
  <si>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</si>
  <si>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</si>
  <si>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</si>
  <si>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</si>
  <si>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</si>
  <si>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</si>
  <si>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</si>
  <si>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</si>
  <si>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</si>
  <si>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</si>
  <si>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</si>
  <si>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</si>
  <si>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</si>
  <si>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</si>
  <si>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</si>
  <si>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</si>
  <si>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</si>
  <si>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</si>
  <si>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</si>
  <si>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</si>
  <si>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</si>
  <si>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</si>
  <si>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</si>
  <si>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</si>
  <si>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</si>
  <si>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</si>
  <si>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</si>
  <si>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</si>
  <si>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</si>
  <si>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</si>
  <si>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</si>
  <si>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</si>
  <si>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</si>
  <si>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</si>
  <si>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</si>
  <si>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</si>
  <si>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</si>
  <si>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</si>
  <si>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</si>
  <si>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</si>
  <si>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</si>
  <si>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</si>
  <si>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</si>
  <si>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</si>
  <si>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</si>
  <si>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</si>
  <si>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</si>
  <si>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</si>
  <si>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</si>
  <si>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</si>
  <si>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</si>
  <si>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</si>
  <si>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</si>
  <si>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</si>
  <si>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</si>
  <si>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</si>
  <si>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</si>
  <si>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</si>
  <si>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</si>
  <si>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</si>
  <si>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</si>
  <si>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</si>
  <si>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</si>
  <si>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</si>
  <si>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</si>
  <si>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</si>
  <si>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</si>
  <si>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</si>
  <si>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</si>
  <si>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</si>
  <si>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</si>
  <si>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</si>
  <si>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</si>
  <si>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</si>
  <si>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</si>
  <si>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</si>
  <si>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</si>
  <si>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</si>
  <si>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</si>
  <si>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</si>
  <si>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</si>
  <si>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</si>
  <si>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</si>
  <si>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</si>
  <si>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</si>
  <si>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</si>
  <si>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</si>
  <si>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</si>
  <si>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</si>
  <si>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</si>
  <si>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</si>
  <si>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</si>
  <si>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</si>
  <si>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</si>
  <si>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</si>
  <si>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</si>
  <si>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</si>
  <si>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</si>
  <si>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</si>
  <si>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</si>
  <si>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</si>
  <si>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</si>
  <si>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</si>
  <si>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</si>
  <si>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</si>
  <si>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</si>
  <si>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</si>
  <si>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</si>
  <si>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</si>
  <si>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</si>
  <si>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</si>
  <si>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</si>
  <si>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</si>
  <si>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</si>
  <si>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</si>
  <si>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</si>
  <si>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</si>
  <si>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</si>
  <si>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</si>
  <si>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</si>
  <si>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</si>
  <si>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</si>
  <si>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</si>
  <si>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</si>
  <si>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</si>
  <si>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</si>
  <si>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</si>
  <si>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</si>
  <si>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</si>
  <si>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</si>
  <si>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</si>
  <si>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</si>
  <si>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</si>
  <si>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</si>
  <si>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</si>
  <si>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</si>
  <si>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</si>
  <si>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</si>
  <si>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</si>
  <si>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</si>
  <si>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</si>
  <si>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</si>
  <si>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</si>
  <si>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</si>
  <si>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</si>
  <si>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</si>
  <si>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</si>
  <si>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</si>
  <si>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</si>
  <si>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</si>
  <si>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</si>
  <si>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</si>
  <si>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</si>
  <si>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</si>
  <si>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</si>
  <si>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</si>
  <si>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</si>
  <si>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</si>
  <si>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</si>
  <si>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</si>
  <si>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</si>
  <si>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</si>
  <si>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</si>
  <si>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</si>
  <si>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</si>
  <si>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</si>
  <si>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</si>
  <si>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</si>
  <si>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</si>
  <si>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</si>
  <si>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</si>
  <si>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</si>
  <si>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</si>
  <si>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</si>
  <si>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</si>
  <si>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</si>
  <si>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</si>
  <si>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</si>
  <si>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</si>
  <si>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</si>
  <si>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</si>
  <si>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</si>
  <si>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</si>
  <si>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</si>
  <si>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</si>
  <si>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</si>
  <si>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</si>
  <si>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</si>
  <si>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</si>
  <si>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</si>
  <si>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</si>
  <si>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</si>
  <si>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</si>
  <si>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</si>
  <si>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</si>
  <si>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</si>
  <si>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</si>
  <si>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</si>
  <si>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</si>
  <si>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</si>
  <si>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</si>
  <si>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</si>
  <si>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</si>
  <si>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</si>
  <si>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</si>
  <si>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</si>
  <si>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</si>
  <si>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</si>
  <si>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</si>
  <si>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</si>
  <si>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</si>
  <si>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</si>
  <si>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</si>
  <si>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</si>
  <si>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</si>
  <si>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</si>
  <si>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</si>
  <si>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</si>
  <si>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</si>
  <si>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</si>
  <si>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</si>
  <si>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</si>
  <si>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</si>
  <si>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</si>
  <si>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</si>
  <si>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</si>
  <si>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</si>
  <si>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</si>
  <si>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</si>
  <si>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</si>
  <si>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</si>
  <si>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</si>
  <si>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</si>
  <si>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</si>
  <si>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</si>
  <si>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</si>
  <si>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</si>
  <si>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</si>
  <si>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</si>
  <si>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</si>
  <si>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</si>
  <si>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</si>
  <si>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</si>
  <si>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</si>
  <si>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</si>
  <si>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</si>
  <si>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</si>
  <si>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</si>
  <si>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</si>
  <si>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</si>
  <si>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</si>
  <si>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</si>
  <si>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</si>
  <si>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</si>
  <si>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</si>
  <si>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</si>
  <si>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</si>
  <si>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</si>
  <si>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</si>
  <si>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</si>
  <si>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</si>
  <si>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</si>
  <si>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</si>
  <si>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</si>
  <si>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</si>
  <si>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</si>
  <si>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</si>
  <si>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</si>
  <si>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</si>
  <si>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</si>
  <si>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</si>
  <si>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</si>
  <si>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</si>
  <si>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</si>
  <si>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</si>
  <si>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</si>
  <si>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</si>
  <si>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</si>
  <si>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</si>
  <si>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</si>
  <si>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</si>
  <si>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</si>
  <si>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</si>
  <si>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</si>
  <si>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</si>
  <si>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</si>
  <si>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</si>
  <si>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</si>
  <si>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</si>
  <si>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</si>
  <si>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</si>
  <si>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</si>
  <si>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</si>
  <si>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</si>
  <si>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</si>
  <si>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</si>
  <si>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</si>
  <si>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</si>
  <si>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</si>
  <si>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</si>
  <si>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</si>
  <si>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</si>
  <si>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</si>
  <si>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</si>
  <si>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</si>
  <si>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</si>
  <si>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</si>
  <si>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</si>
  <si>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</si>
  <si>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</si>
  <si>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</si>
  <si>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</si>
  <si>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</si>
  <si>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</si>
  <si>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</si>
  <si>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</si>
  <si>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</si>
  <si>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</si>
  <si>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</si>
  <si>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</si>
  <si>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</si>
  <si>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</si>
  <si>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</si>
  <si>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</si>
  <si>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</si>
  <si>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</si>
  <si>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</si>
  <si>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</si>
  <si>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</si>
  <si>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</si>
  <si>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</si>
  <si>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</si>
  <si>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</si>
  <si>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</si>
  <si>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</si>
  <si>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</si>
  <si>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</si>
  <si>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</si>
  <si>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</si>
  <si>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</si>
  <si>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</si>
  <si>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</si>
  <si>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</si>
  <si>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</si>
  <si>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</si>
  <si>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</si>
  <si>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</si>
  <si>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</si>
  <si>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</si>
  <si>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</si>
  <si>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</si>
  <si>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</si>
  <si>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</si>
  <si>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</si>
  <si>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</si>
  <si>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</si>
  <si>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</si>
  <si>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</si>
  <si>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</si>
  <si>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</si>
  <si>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</si>
  <si>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</si>
  <si>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</si>
  <si>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</si>
  <si>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</si>
  <si>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</si>
  <si>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</si>
  <si>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</si>
  <si>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</si>
  <si>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</si>
  <si>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</si>
  <si>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</si>
  <si>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</si>
  <si>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</si>
  <si>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</si>
  <si>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</si>
  <si>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</si>
  <si>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</si>
  <si>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</si>
  <si>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</si>
  <si>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</si>
  <si>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</si>
  <si>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</si>
  <si>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</si>
  <si>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</si>
  <si>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</si>
  <si>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</si>
  <si>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</si>
  <si>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</si>
  <si>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</si>
  <si>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</si>
  <si>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</si>
  <si>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</si>
  <si>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</si>
  <si>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</si>
  <si>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</si>
  <si>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</si>
  <si>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</si>
  <si>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</si>
  <si>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</si>
  <si>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</si>
  <si>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</si>
  <si>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</si>
  <si>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</si>
  <si>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</si>
  <si>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</si>
  <si>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</si>
  <si>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</si>
  <si>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</si>
  <si>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</si>
  <si>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</si>
  <si>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</si>
  <si>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</si>
  <si>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</si>
  <si>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</si>
  <si>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</si>
  <si>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</si>
  <si>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</si>
  <si>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</si>
  <si>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</si>
  <si>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</si>
  <si>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</si>
  <si>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</si>
  <si>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</si>
  <si>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</si>
  <si>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</si>
  <si>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</si>
  <si>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</si>
  <si>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</si>
  <si>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</si>
  <si>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</si>
  <si>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</si>
  <si>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</si>
  <si>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</si>
  <si>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</si>
  <si>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</si>
  <si>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</si>
  <si>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</si>
  <si>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</si>
  <si>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</si>
  <si>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</si>
  <si>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</si>
  <si>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</si>
  <si>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</si>
  <si>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</si>
  <si>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</si>
  <si>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</si>
  <si>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</si>
  <si>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</si>
  <si>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</si>
  <si>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</si>
  <si>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</si>
  <si>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</si>
  <si>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</si>
  <si>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</si>
  <si>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</si>
  <si>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</si>
  <si>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</si>
  <si>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</si>
  <si>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</si>
  <si>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</si>
  <si>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</si>
  <si>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</si>
  <si>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</si>
  <si>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</si>
  <si>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</si>
  <si>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</si>
  <si>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</si>
  <si>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</si>
  <si>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</si>
  <si>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</si>
  <si>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</si>
  <si>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</si>
  <si>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</si>
  <si>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</si>
  <si>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</si>
  <si>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</si>
  <si>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</si>
  <si>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</si>
  <si>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</si>
  <si>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</si>
  <si>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</si>
  <si>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</si>
  <si>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</si>
  <si>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</si>
  <si>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</si>
  <si>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</si>
  <si>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</si>
  <si>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</si>
  <si>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</si>
  <si>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</si>
  <si>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</si>
  <si>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</si>
  <si>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</si>
  <si>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</si>
  <si>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</si>
  <si>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</si>
  <si>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</si>
  <si>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</si>
  <si>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</si>
  <si>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</si>
  <si>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</si>
  <si>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</si>
  <si>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</si>
  <si>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</si>
  <si>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</si>
  <si>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</si>
  <si>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</si>
  <si>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</si>
  <si>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</si>
  <si>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</si>
  <si>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</si>
  <si>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</si>
  <si>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</si>
  <si>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</si>
  <si>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</si>
  <si>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</si>
  <si>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</si>
  <si>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</si>
  <si>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</si>
  <si>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</si>
  <si>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</si>
  <si>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</si>
  <si>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</si>
  <si>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</si>
  <si>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</si>
  <si>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</si>
  <si>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</si>
  <si>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</si>
  <si>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</si>
  <si>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</si>
  <si>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</si>
  <si>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</si>
  <si>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</si>
  <si>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</si>
  <si>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</si>
  <si>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</si>
  <si>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</si>
  <si>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</si>
  <si>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</si>
  <si>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</si>
  <si>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</si>
  <si>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</si>
  <si>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</si>
  <si>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</si>
  <si>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</si>
  <si>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</si>
  <si>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</si>
  <si>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</si>
  <si>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</si>
  <si>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</si>
  <si>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</si>
  <si>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</si>
  <si>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</si>
  <si>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</si>
  <si>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</si>
  <si>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</si>
  <si>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</si>
  <si>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</si>
  <si>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</si>
  <si>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</si>
  <si>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</si>
  <si>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</si>
  <si>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</si>
  <si>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</si>
  <si>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</si>
  <si>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</si>
  <si>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</si>
  <si>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</si>
  <si>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</si>
  <si>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</si>
  <si>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</si>
  <si>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</si>
  <si>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</si>
  <si>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</si>
  <si>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</si>
  <si>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</si>
  <si>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</si>
  <si>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</si>
  <si>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</si>
  <si>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</si>
  <si>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</si>
  <si>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</si>
  <si>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</si>
  <si>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</si>
  <si>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</si>
  <si>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</si>
  <si>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</si>
  <si>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</si>
  <si>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</si>
  <si>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</si>
  <si>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</si>
  <si>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</si>
  <si>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</si>
  <si>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</si>
  <si>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</si>
  <si>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</si>
  <si>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</si>
  <si>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</si>
  <si>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</si>
  <si>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</si>
  <si>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</si>
  <si>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</si>
  <si>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</si>
  <si>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</si>
  <si>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</si>
  <si>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</si>
  <si>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</si>
  <si>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</si>
  <si>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</si>
  <si>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</si>
  <si>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</si>
  <si>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</si>
  <si>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</si>
  <si>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</si>
  <si>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</si>
  <si>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</si>
  <si>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</si>
  <si>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</si>
  <si>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</si>
  <si>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</si>
  <si>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</si>
  <si>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</si>
  <si>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</si>
  <si>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</si>
  <si>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</si>
  <si>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</si>
  <si>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</si>
  <si>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</si>
  <si>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</si>
  <si>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</si>
  <si>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</si>
  <si>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</si>
  <si>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</si>
  <si>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</si>
  <si>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</si>
  <si>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</si>
  <si>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</si>
  <si>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</si>
  <si>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</si>
  <si>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</si>
  <si>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</si>
  <si>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</si>
  <si>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</si>
  <si>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</si>
  <si>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</si>
  <si>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</si>
  <si>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</si>
  <si>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</si>
  <si>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</si>
  <si>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</si>
  <si>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</si>
  <si>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</si>
  <si>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</si>
  <si>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</si>
  <si>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</si>
  <si>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</si>
  <si>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</si>
  <si>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</si>
  <si>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</si>
  <si>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</si>
  <si>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</si>
  <si>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</si>
  <si>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</si>
  <si>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</si>
  <si>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</si>
  <si>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</si>
  <si>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</si>
  <si>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</si>
  <si>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</si>
  <si>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</si>
  <si>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</si>
  <si>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</si>
  <si>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</si>
  <si>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</si>
  <si>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</si>
  <si>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</si>
  <si>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</si>
  <si>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</si>
  <si>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</si>
  <si>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</si>
  <si>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</si>
  <si>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</si>
  <si>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</si>
  <si>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</si>
  <si>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</si>
  <si>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</si>
  <si>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</si>
  <si>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</si>
  <si>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</si>
  <si>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</si>
  <si>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</si>
  <si>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</si>
  <si>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</si>
  <si>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</si>
  <si>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</si>
  <si>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</si>
  <si>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</si>
  <si>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</si>
  <si>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</si>
  <si>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</si>
  <si>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</si>
  <si>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</si>
  <si>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</si>
  <si>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</si>
  <si>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</si>
  <si>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</si>
  <si>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</si>
  <si>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</si>
  <si>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</si>
  <si>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</si>
  <si>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</si>
  <si>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</si>
  <si>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</si>
  <si>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</si>
  <si>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</si>
  <si>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</si>
  <si>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</si>
  <si>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</si>
  <si>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</si>
  <si>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</si>
  <si>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</si>
  <si>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</si>
  <si>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</si>
  <si>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</si>
  <si>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</si>
  <si>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</si>
  <si>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</si>
  <si>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</si>
  <si>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</si>
  <si>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</si>
  <si>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</si>
  <si>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</si>
  <si>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</si>
  <si>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</si>
  <si>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</si>
  <si>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</si>
  <si>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</si>
  <si>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</si>
  <si>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</si>
  <si>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</si>
  <si>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</si>
  <si>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</si>
  <si>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</si>
  <si>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</si>
  <si>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</si>
  <si>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</si>
  <si>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</si>
  <si>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</si>
  <si>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</si>
  <si>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</si>
  <si>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</si>
  <si>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</si>
  <si>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</si>
  <si>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</si>
  <si>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</si>
  <si>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</si>
  <si>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</si>
  <si>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</si>
  <si>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</si>
  <si>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</si>
  <si>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</si>
  <si>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</si>
  <si>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</si>
  <si>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</si>
  <si>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</si>
  <si>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</si>
  <si>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</si>
  <si>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</si>
  <si>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</si>
  <si>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</si>
  <si>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</si>
  <si>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</si>
  <si>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</si>
  <si>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</si>
  <si>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</si>
  <si>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</si>
  <si>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</si>
  <si>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</si>
  <si>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</si>
  <si>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</si>
  <si>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</si>
  <si>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</si>
  <si>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</si>
  <si>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</si>
  <si>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</si>
  <si>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</si>
  <si>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</si>
  <si>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</si>
  <si>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</si>
  <si>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</si>
  <si>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</si>
  <si>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</si>
  <si>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</si>
  <si>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</si>
  <si>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</si>
  <si>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</si>
  <si>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</si>
  <si>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</si>
  <si>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</si>
  <si>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</si>
  <si>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</si>
  <si>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</si>
  <si>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</si>
  <si>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</si>
  <si>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</si>
  <si>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</si>
  <si>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</si>
  <si>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</si>
  <si>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</si>
  <si>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</si>
  <si>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</si>
  <si>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</si>
  <si>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</si>
  <si>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</si>
  <si>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</si>
  <si>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</si>
  <si>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</si>
  <si>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</si>
  <si>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</si>
  <si>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</si>
  <si>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</si>
  <si>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</si>
  <si>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</si>
  <si>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</si>
  <si>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</si>
  <si>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</si>
  <si>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</si>
  <si>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</si>
  <si>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</si>
  <si>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</si>
  <si>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</si>
  <si>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</si>
  <si>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</si>
  <si>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</si>
  <si>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</si>
  <si>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</si>
  <si>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</si>
  <si>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</si>
  <si>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</si>
  <si>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</si>
  <si>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</si>
  <si>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</si>
  <si>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</si>
  <si>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</si>
  <si>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</si>
  <si>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</si>
  <si>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</si>
  <si>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</si>
  <si>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</si>
  <si>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</si>
  <si>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</si>
  <si>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</si>
  <si>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</si>
  <si>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</si>
  <si>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</si>
  <si>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</si>
  <si>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</si>
  <si>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</si>
  <si>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</si>
  <si>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</si>
  <si>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</si>
  <si>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</si>
  <si>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</si>
  <si>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</si>
  <si>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</si>
  <si>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</si>
  <si>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</si>
  <si>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</si>
  <si>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</si>
  <si>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</si>
  <si>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</si>
  <si>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</si>
  <si>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</si>
  <si>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</si>
  <si>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</si>
  <si>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</si>
  <si>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</si>
  <si>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</si>
  <si>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</si>
  <si>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</si>
  <si>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</si>
  <si>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</si>
  <si>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</si>
  <si>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</si>
  <si>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</si>
  <si>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</si>
  <si>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</si>
  <si>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</si>
  <si>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</si>
  <si>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</si>
  <si>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</si>
  <si>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</si>
  <si>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</si>
  <si>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</si>
  <si>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</si>
  <si>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</si>
  <si>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</si>
  <si>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</si>
  <si>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</si>
  <si>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</si>
  <si>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</si>
  <si>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</si>
  <si>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</si>
  <si>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</si>
  <si>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</si>
  <si>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</si>
  <si>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</si>
  <si>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</si>
  <si>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</si>
  <si>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</si>
  <si>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</si>
  <si>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</si>
  <si>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</si>
  <si>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</si>
  <si>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</si>
  <si>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</si>
  <si>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</si>
  <si>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</si>
  <si>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</si>
  <si>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</si>
  <si>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</si>
  <si>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</si>
  <si>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</si>
  <si>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</si>
  <si>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</si>
  <si>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</si>
  <si>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</si>
  <si>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</si>
  <si>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</si>
  <si>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</si>
  <si>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</si>
  <si>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</si>
  <si>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</si>
  <si>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</si>
  <si>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</si>
  <si>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</si>
  <si>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</si>
  <si>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</si>
  <si>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</si>
  <si>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</si>
  <si>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</si>
  <si>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</si>
  <si>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</si>
  <si>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</si>
  <si>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</si>
  <si>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</si>
  <si>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</si>
  <si>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</si>
  <si>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</si>
  <si>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</si>
  <si>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</si>
  <si>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</si>
  <si>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</si>
  <si>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</si>
  <si>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</si>
  <si>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</si>
  <si>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</si>
  <si>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</si>
  <si>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</si>
  <si>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</si>
  <si>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</si>
  <si>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</si>
  <si>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</si>
  <si>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</si>
  <si>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</si>
  <si>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</si>
  <si>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</si>
  <si>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</si>
  <si>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</si>
  <si>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</si>
  <si>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</si>
  <si>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</si>
  <si>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</si>
  <si>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</si>
  <si>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</si>
  <si>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</si>
  <si>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</si>
  <si>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</si>
  <si>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</si>
  <si>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</si>
  <si>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</si>
  <si>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</si>
  <si>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</si>
  <si>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</si>
  <si>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</si>
  <si>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</si>
  <si>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</si>
  <si>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</si>
  <si>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</si>
  <si>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</si>
  <si>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</si>
  <si>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</si>
  <si>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</si>
  <si>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</si>
  <si>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</si>
  <si>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</si>
  <si>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</si>
  <si>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</si>
  <si>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</si>
  <si>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</si>
  <si>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</si>
  <si>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</si>
  <si>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</si>
  <si>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</si>
  <si>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</si>
  <si>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</si>
  <si>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</si>
  <si>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</si>
  <si>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</si>
  <si>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</si>
  <si>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</si>
  <si>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</si>
  <si>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</si>
  <si>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</si>
  <si>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</si>
  <si>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</si>
  <si>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</si>
  <si>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</si>
  <si>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</si>
  <si>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</si>
  <si>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</si>
  <si>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</si>
  <si>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</si>
  <si>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</si>
  <si>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</si>
  <si>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</si>
  <si>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</si>
  <si>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</si>
  <si>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</si>
  <si>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</si>
  <si>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</si>
  <si>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</si>
  <si>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</si>
  <si>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</si>
  <si>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</si>
  <si>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</si>
  <si>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</si>
  <si>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</si>
  <si>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</si>
  <si>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</si>
  <si>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</si>
  <si>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</si>
  <si>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</si>
  <si>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</si>
  <si>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</si>
  <si>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</si>
  <si>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</si>
  <si>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</si>
  <si>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</si>
  <si>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</si>
  <si>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</si>
  <si>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</si>
  <si>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</si>
  <si>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</si>
  <si>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</si>
  <si>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</si>
  <si>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</si>
  <si>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</si>
  <si>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</si>
  <si>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</si>
  <si>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</si>
  <si>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</si>
  <si>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</si>
  <si>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</si>
  <si>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</si>
  <si>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</si>
  <si>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</si>
  <si>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</si>
  <si>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</si>
  <si>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</si>
  <si>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</si>
  <si>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</si>
  <si>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</si>
  <si>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</si>
  <si>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</si>
  <si>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</si>
  <si>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</si>
  <si>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</si>
  <si>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</si>
  <si>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</si>
  <si>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</si>
  <si>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</si>
  <si>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</si>
  <si>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</si>
  <si>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</si>
  <si>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</si>
  <si>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</si>
  <si>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</si>
  <si>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</si>
  <si>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</si>
  <si>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</si>
  <si>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</si>
  <si>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</si>
  <si>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</si>
  <si>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</si>
  <si>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</si>
  <si>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</si>
  <si>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</si>
  <si>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</si>
  <si>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</si>
  <si>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</si>
  <si>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</si>
  <si>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</si>
  <si>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</si>
  <si>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</si>
  <si>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</si>
  <si>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</si>
  <si>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</si>
  <si>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</si>
  <si>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</si>
  <si>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</si>
  <si>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</si>
  <si>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</si>
  <si>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</si>
  <si>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</si>
  <si>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</si>
  <si>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</si>
  <si>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</si>
  <si>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</si>
  <si>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</si>
  <si>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</si>
  <si>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</si>
  <si>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</si>
  <si>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</si>
  <si>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</si>
  <si>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</si>
  <si>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</si>
  <si>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</si>
  <si>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</si>
  <si>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</si>
  <si>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</si>
  <si>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</si>
  <si>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</si>
  <si>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</si>
  <si>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</si>
  <si>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</si>
  <si>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</si>
  <si>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</si>
  <si>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</si>
  <si>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</si>
  <si>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</si>
  <si>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</si>
  <si>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</si>
  <si>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</si>
  <si>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</si>
  <si>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</si>
  <si>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</si>
  <si>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</si>
  <si>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</si>
  <si>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</si>
  <si>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</si>
  <si>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</si>
  <si>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</si>
  <si>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</si>
  <si>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</si>
  <si>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</si>
  <si>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</si>
  <si>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</si>
  <si>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</si>
  <si>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</si>
  <si>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</si>
  <si>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</si>
  <si>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</si>
  <si>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</si>
  <si>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</si>
  <si>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</si>
  <si>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</si>
  <si>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</si>
  <si>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</si>
  <si>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</si>
  <si>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</si>
  <si>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</si>
  <si>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</si>
  <si>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</si>
  <si>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</si>
  <si>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</si>
  <si>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</si>
  <si>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</si>
  <si>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</si>
  <si>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</si>
  <si>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</si>
  <si>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</si>
  <si>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</si>
  <si>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</si>
  <si>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</si>
  <si>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</si>
  <si>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</si>
  <si>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</si>
  <si>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</si>
  <si>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</si>
  <si>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</si>
  <si>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</si>
  <si>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</si>
  <si>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</si>
  <si>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</si>
  <si>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</si>
  <si>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</si>
  <si>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</si>
  <si>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</si>
  <si>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</si>
  <si>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</si>
  <si>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</si>
  <si>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</si>
  <si>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</si>
  <si>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</si>
  <si>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</si>
  <si>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</si>
  <si>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</si>
  <si>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</si>
  <si>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</si>
  <si>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</si>
  <si>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</si>
  <si>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</si>
  <si>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</si>
  <si>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</si>
  <si>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</si>
  <si>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</si>
  <si>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</si>
  <si>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</si>
  <si>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</si>
  <si>
    <t>10/9/1398</t>
  </si>
  <si>
    <t>از ملت مریم به ملت علی 11/9/1398</t>
  </si>
  <si>
    <t>12/9/1398</t>
  </si>
  <si>
    <t>13/9/1398</t>
  </si>
  <si>
    <t>16/9/1398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</si>
</sst>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2" sqref="E10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v>500000</v>
      </c>
      <c r="E101" s="255" t="s">
        <v>5410</v>
      </c>
    </row>
    <row r="102" spans="4:10">
      <c r="D102" s="18"/>
      <c r="E102" s="255"/>
    </row>
    <row r="103" spans="4:10">
      <c r="D103" s="18"/>
      <c r="E103" s="96"/>
    </row>
    <row r="104" spans="4:10">
      <c r="D104" s="18"/>
      <c r="E104" s="96" t="s">
        <v>25</v>
      </c>
    </row>
    <row r="105" spans="4:10">
      <c r="D105" s="18">
        <f>SUM(D40:D104)</f>
        <v>28111459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5181</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5167</v>
      </c>
      <c r="B302" s="113">
        <v>4000000</v>
      </c>
      <c r="C302" s="99">
        <v>1</v>
      </c>
      <c r="D302" s="99">
        <f t="shared" si="15"/>
        <v>100</v>
      </c>
      <c r="E302" s="99">
        <f t="shared" si="16"/>
        <v>0</v>
      </c>
      <c r="F302" s="99">
        <f t="shared" si="9"/>
        <v>400000000</v>
      </c>
      <c r="G302" s="99"/>
    </row>
    <row r="303" spans="1:10">
      <c r="A303" s="99" t="s">
        <v>5172</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5179</v>
      </c>
      <c r="B305" s="113">
        <v>-63857</v>
      </c>
      <c r="C305" s="99">
        <v>0</v>
      </c>
      <c r="D305" s="99">
        <f t="shared" si="15"/>
        <v>97</v>
      </c>
      <c r="E305" s="99">
        <f t="shared" si="16"/>
        <v>0</v>
      </c>
      <c r="F305" s="99">
        <f t="shared" si="9"/>
        <v>-6194129</v>
      </c>
      <c r="G305" s="99"/>
    </row>
    <row r="306" spans="1:11">
      <c r="A306" s="99" t="s">
        <v>5182</v>
      </c>
      <c r="B306" s="113">
        <v>-631</v>
      </c>
      <c r="C306" s="99">
        <v>2</v>
      </c>
      <c r="D306" s="99">
        <f t="shared" si="15"/>
        <v>97</v>
      </c>
      <c r="E306" s="99">
        <f t="shared" si="16"/>
        <v>0</v>
      </c>
      <c r="F306" s="99">
        <f t="shared" si="9"/>
        <v>-61207</v>
      </c>
      <c r="G306" s="99" t="s">
        <v>506</v>
      </c>
      <c r="J306" t="s">
        <v>25</v>
      </c>
    </row>
    <row r="307" spans="1:11">
      <c r="A307" s="99" t="s">
        <v>5187</v>
      </c>
      <c r="B307" s="113">
        <v>-248905</v>
      </c>
      <c r="C307" s="99">
        <v>2</v>
      </c>
      <c r="D307" s="99">
        <f t="shared" ref="D307:D318" si="17">D308+C307</f>
        <v>95</v>
      </c>
      <c r="E307" s="99">
        <f t="shared" ref="E307:E318" si="18">IF(B308&gt;0,1,0)</f>
        <v>0</v>
      </c>
      <c r="F307" s="99">
        <f t="shared" si="9"/>
        <v>-23645975</v>
      </c>
      <c r="G307" s="99"/>
    </row>
    <row r="308" spans="1:11">
      <c r="A308" s="99" t="s">
        <v>5185</v>
      </c>
      <c r="B308" s="113">
        <v>-200000</v>
      </c>
      <c r="C308" s="99">
        <v>0</v>
      </c>
      <c r="D308" s="99">
        <f t="shared" si="17"/>
        <v>93</v>
      </c>
      <c r="E308" s="99">
        <f t="shared" si="18"/>
        <v>0</v>
      </c>
      <c r="F308" s="99">
        <f t="shared" si="9"/>
        <v>-18600000</v>
      </c>
      <c r="G308" s="99"/>
    </row>
    <row r="309" spans="1:11">
      <c r="A309" s="99" t="s">
        <v>5185</v>
      </c>
      <c r="B309" s="113">
        <v>-200000</v>
      </c>
      <c r="C309" s="99">
        <v>3</v>
      </c>
      <c r="D309" s="99">
        <f t="shared" si="17"/>
        <v>93</v>
      </c>
      <c r="E309" s="99">
        <f t="shared" si="18"/>
        <v>0</v>
      </c>
      <c r="F309" s="99">
        <f t="shared" si="9"/>
        <v>-18600000</v>
      </c>
      <c r="G309" s="99"/>
    </row>
    <row r="310" spans="1:11">
      <c r="A310" s="99" t="s">
        <v>5194</v>
      </c>
      <c r="B310" s="113">
        <v>-832590</v>
      </c>
      <c r="C310" s="99">
        <v>0</v>
      </c>
      <c r="D310" s="99">
        <f t="shared" si="17"/>
        <v>90</v>
      </c>
      <c r="E310" s="99">
        <f t="shared" si="18"/>
        <v>0</v>
      </c>
      <c r="F310" s="99">
        <f t="shared" si="9"/>
        <v>-74933100</v>
      </c>
      <c r="G310" s="99"/>
    </row>
    <row r="311" spans="1:11">
      <c r="A311" s="99" t="s">
        <v>5194</v>
      </c>
      <c r="B311" s="113">
        <v>-29950</v>
      </c>
      <c r="C311" s="99">
        <v>1</v>
      </c>
      <c r="D311" s="99">
        <f t="shared" si="17"/>
        <v>90</v>
      </c>
      <c r="E311" s="99">
        <f t="shared" si="18"/>
        <v>0</v>
      </c>
      <c r="F311" s="99">
        <f t="shared" si="9"/>
        <v>-2695500</v>
      </c>
      <c r="G311" s="99"/>
      <c r="K311" t="s">
        <v>25</v>
      </c>
    </row>
    <row r="312" spans="1:11">
      <c r="A312" s="99" t="s">
        <v>5252</v>
      </c>
      <c r="B312" s="113">
        <v>-8500</v>
      </c>
      <c r="C312" s="99">
        <v>1</v>
      </c>
      <c r="D312" s="99">
        <f t="shared" si="17"/>
        <v>89</v>
      </c>
      <c r="E312" s="99">
        <f t="shared" si="18"/>
        <v>0</v>
      </c>
      <c r="F312" s="99">
        <f t="shared" si="9"/>
        <v>-756500</v>
      </c>
      <c r="G312" s="99"/>
    </row>
    <row r="313" spans="1:11">
      <c r="A313" s="99" t="s">
        <v>5216</v>
      </c>
      <c r="B313" s="113">
        <v>-116300</v>
      </c>
      <c r="C313" s="99">
        <v>1</v>
      </c>
      <c r="D313" s="99">
        <f t="shared" si="17"/>
        <v>88</v>
      </c>
      <c r="E313" s="99">
        <f t="shared" si="18"/>
        <v>0</v>
      </c>
      <c r="F313" s="99">
        <f t="shared" si="9"/>
        <v>-10234400</v>
      </c>
      <c r="G313" s="99"/>
    </row>
    <row r="314" spans="1:11">
      <c r="A314" s="99" t="s">
        <v>5199</v>
      </c>
      <c r="B314" s="113">
        <v>-75500</v>
      </c>
      <c r="C314" s="99">
        <v>1</v>
      </c>
      <c r="D314" s="99">
        <f t="shared" si="17"/>
        <v>87</v>
      </c>
      <c r="E314" s="99">
        <f t="shared" si="18"/>
        <v>0</v>
      </c>
      <c r="F314" s="99">
        <f t="shared" ref="F314:F331" si="19">B314*(D314-E314)</f>
        <v>-6568500</v>
      </c>
      <c r="G314" s="99"/>
    </row>
    <row r="315" spans="1:11">
      <c r="A315" s="99" t="s">
        <v>5210</v>
      </c>
      <c r="B315" s="113">
        <v>-331250</v>
      </c>
      <c r="C315" s="99">
        <v>2</v>
      </c>
      <c r="D315" s="99">
        <f t="shared" si="17"/>
        <v>86</v>
      </c>
      <c r="E315" s="99">
        <f t="shared" si="18"/>
        <v>0</v>
      </c>
      <c r="F315" s="99">
        <f t="shared" si="19"/>
        <v>-28487500</v>
      </c>
      <c r="G315" s="99"/>
    </row>
    <row r="316" spans="1:11">
      <c r="A316" s="99" t="s">
        <v>5253</v>
      </c>
      <c r="B316" s="113">
        <v>-39000</v>
      </c>
      <c r="C316" s="99">
        <v>1</v>
      </c>
      <c r="D316" s="99">
        <f t="shared" si="17"/>
        <v>84</v>
      </c>
      <c r="E316" s="99">
        <f t="shared" si="18"/>
        <v>0</v>
      </c>
      <c r="F316" s="99">
        <f t="shared" si="19"/>
        <v>-3276000</v>
      </c>
      <c r="G316" s="99"/>
      <c r="I316" s="114"/>
    </row>
    <row r="317" spans="1:11">
      <c r="A317" s="99" t="s">
        <v>5212</v>
      </c>
      <c r="B317" s="113">
        <v>-44000</v>
      </c>
      <c r="C317" s="99">
        <v>3</v>
      </c>
      <c r="D317" s="99">
        <f t="shared" si="17"/>
        <v>83</v>
      </c>
      <c r="E317" s="99">
        <f t="shared" si="18"/>
        <v>0</v>
      </c>
      <c r="F317" s="99">
        <f t="shared" si="19"/>
        <v>-3652000</v>
      </c>
      <c r="G317" s="99"/>
      <c r="J317" t="s">
        <v>25</v>
      </c>
    </row>
    <row r="318" spans="1:11">
      <c r="A318" s="99" t="s">
        <v>5147</v>
      </c>
      <c r="B318" s="113">
        <v>-30476</v>
      </c>
      <c r="C318" s="99">
        <v>1</v>
      </c>
      <c r="D318" s="99">
        <f t="shared" si="17"/>
        <v>80</v>
      </c>
      <c r="E318" s="99">
        <f t="shared" si="18"/>
        <v>0</v>
      </c>
      <c r="F318" s="99">
        <f t="shared" si="19"/>
        <v>-2438080</v>
      </c>
      <c r="G318" s="99"/>
    </row>
    <row r="319" spans="1:11">
      <c r="A319" s="99" t="s">
        <v>5221</v>
      </c>
      <c r="B319" s="113">
        <v>-4000</v>
      </c>
      <c r="C319" s="99">
        <v>11</v>
      </c>
      <c r="D319" s="99">
        <f t="shared" ref="D319:D326" si="20">D320+C319</f>
        <v>79</v>
      </c>
      <c r="E319" s="99">
        <f t="shared" ref="E319:E326" si="21">IF(B320&gt;0,1,0)</f>
        <v>1</v>
      </c>
      <c r="F319" s="99">
        <f t="shared" si="19"/>
        <v>-312000</v>
      </c>
      <c r="G319" s="99"/>
    </row>
    <row r="320" spans="1:11">
      <c r="A320" s="99" t="s">
        <v>5254</v>
      </c>
      <c r="B320" s="113">
        <v>6300000</v>
      </c>
      <c r="C320" s="99">
        <v>1</v>
      </c>
      <c r="D320" s="99">
        <f t="shared" si="20"/>
        <v>68</v>
      </c>
      <c r="E320" s="99">
        <f t="shared" si="21"/>
        <v>0</v>
      </c>
      <c r="F320" s="99">
        <f t="shared" si="19"/>
        <v>428400000</v>
      </c>
      <c r="G320" s="99"/>
    </row>
    <row r="321" spans="1:9">
      <c r="A321" s="99" t="s">
        <v>5283</v>
      </c>
      <c r="B321" s="113">
        <v>-6000000</v>
      </c>
      <c r="C321" s="99">
        <v>2</v>
      </c>
      <c r="D321" s="99">
        <f t="shared" si="20"/>
        <v>67</v>
      </c>
      <c r="E321" s="99">
        <f t="shared" si="21"/>
        <v>0</v>
      </c>
      <c r="F321" s="99">
        <f t="shared" si="19"/>
        <v>-402000000</v>
      </c>
      <c r="G321" s="99"/>
    </row>
    <row r="322" spans="1:9">
      <c r="A322" s="99" t="s">
        <v>5279</v>
      </c>
      <c r="B322" s="113">
        <v>-295000</v>
      </c>
      <c r="C322" s="99">
        <v>0</v>
      </c>
      <c r="D322" s="99">
        <f t="shared" si="20"/>
        <v>65</v>
      </c>
      <c r="E322" s="99">
        <f t="shared" si="21"/>
        <v>1</v>
      </c>
      <c r="F322" s="99">
        <f t="shared" si="19"/>
        <v>-18880000</v>
      </c>
      <c r="G322" s="99"/>
    </row>
    <row r="323" spans="1:9">
      <c r="A323" s="99" t="s">
        <v>5279</v>
      </c>
      <c r="B323" s="113">
        <v>483</v>
      </c>
      <c r="C323" s="99">
        <v>8</v>
      </c>
      <c r="D323" s="99">
        <f t="shared" si="20"/>
        <v>65</v>
      </c>
      <c r="E323" s="99">
        <f t="shared" si="21"/>
        <v>1</v>
      </c>
      <c r="F323" s="99">
        <f t="shared" si="19"/>
        <v>30912</v>
      </c>
      <c r="G323" s="99" t="s">
        <v>694</v>
      </c>
      <c r="I323" t="s">
        <v>25</v>
      </c>
    </row>
    <row r="324" spans="1:9">
      <c r="A324" s="99" t="s">
        <v>5309</v>
      </c>
      <c r="B324" s="113">
        <v>1700000</v>
      </c>
      <c r="C324" s="99">
        <v>0</v>
      </c>
      <c r="D324" s="99">
        <f t="shared" si="20"/>
        <v>57</v>
      </c>
      <c r="E324" s="99">
        <f t="shared" si="21"/>
        <v>0</v>
      </c>
      <c r="F324" s="99">
        <f t="shared" si="19"/>
        <v>96900000</v>
      </c>
      <c r="G324" s="99"/>
    </row>
    <row r="325" spans="1:9">
      <c r="A325" s="99" t="s">
        <v>5309</v>
      </c>
      <c r="B325" s="113">
        <v>-53000</v>
      </c>
      <c r="C325" s="99">
        <v>1</v>
      </c>
      <c r="D325" s="99">
        <f t="shared" si="20"/>
        <v>57</v>
      </c>
      <c r="E325" s="99">
        <f t="shared" si="21"/>
        <v>0</v>
      </c>
      <c r="F325" s="99">
        <f t="shared" si="19"/>
        <v>-3021000</v>
      </c>
      <c r="G325" s="99"/>
    </row>
    <row r="326" spans="1:9">
      <c r="A326" s="99" t="s">
        <v>5310</v>
      </c>
      <c r="B326" s="113">
        <v>-1300000</v>
      </c>
      <c r="C326" s="99">
        <v>0</v>
      </c>
      <c r="D326" s="99">
        <f t="shared" si="20"/>
        <v>56</v>
      </c>
      <c r="E326" s="99">
        <f t="shared" si="21"/>
        <v>0</v>
      </c>
      <c r="F326" s="99">
        <f t="shared" si="19"/>
        <v>-72800000</v>
      </c>
      <c r="G326" s="99"/>
      <c r="I326" t="s">
        <v>25</v>
      </c>
    </row>
    <row r="327" spans="1:9">
      <c r="A327" s="99" t="s">
        <v>5310</v>
      </c>
      <c r="B327" s="113">
        <v>-41500</v>
      </c>
      <c r="C327" s="99">
        <v>1</v>
      </c>
      <c r="D327" s="99">
        <f t="shared" ref="D327:D331" si="22">D328+C327</f>
        <v>56</v>
      </c>
      <c r="E327" s="99">
        <f t="shared" ref="E327:E331" si="23">IF(B328&gt;0,1,0)</f>
        <v>0</v>
      </c>
      <c r="F327" s="99">
        <f t="shared" si="19"/>
        <v>-2324000</v>
      </c>
      <c r="G327" s="99"/>
    </row>
    <row r="328" spans="1:9">
      <c r="A328" s="99" t="s">
        <v>5316</v>
      </c>
      <c r="B328" s="113">
        <v>-57700</v>
      </c>
      <c r="C328" s="99">
        <v>3</v>
      </c>
      <c r="D328" s="99">
        <f t="shared" si="22"/>
        <v>55</v>
      </c>
      <c r="E328" s="99">
        <f t="shared" si="23"/>
        <v>0</v>
      </c>
      <c r="F328" s="99">
        <f t="shared" si="19"/>
        <v>-3173500</v>
      </c>
      <c r="G328" s="99"/>
    </row>
    <row r="329" spans="1:9">
      <c r="A329" s="99" t="s">
        <v>5319</v>
      </c>
      <c r="B329" s="113">
        <v>-5600</v>
      </c>
      <c r="C329" s="99">
        <v>1</v>
      </c>
      <c r="D329" s="99">
        <f t="shared" si="22"/>
        <v>52</v>
      </c>
      <c r="E329" s="99">
        <f t="shared" si="23"/>
        <v>0</v>
      </c>
      <c r="F329" s="99">
        <f t="shared" si="19"/>
        <v>-291200</v>
      </c>
      <c r="G329" s="99"/>
    </row>
    <row r="330" spans="1:9">
      <c r="A330" s="99" t="s">
        <v>5321</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5341</v>
      </c>
      <c r="B333" s="113">
        <v>-78508</v>
      </c>
      <c r="C333" s="99">
        <v>2</v>
      </c>
      <c r="D333" s="99">
        <f t="shared" si="24"/>
        <v>47</v>
      </c>
      <c r="E333" s="99">
        <f t="shared" si="25"/>
        <v>0</v>
      </c>
      <c r="F333" s="99">
        <f t="shared" si="26"/>
        <v>-3689876</v>
      </c>
      <c r="G333" s="99"/>
    </row>
    <row r="334" spans="1:9">
      <c r="A334" s="99" t="s">
        <v>5342</v>
      </c>
      <c r="B334" s="113">
        <v>-2000</v>
      </c>
      <c r="C334" s="99">
        <v>4</v>
      </c>
      <c r="D334" s="99">
        <f t="shared" ref="D334:D357" si="27">D335+C334</f>
        <v>45</v>
      </c>
      <c r="E334" s="99">
        <f t="shared" ref="E334:E357" si="28">IF(B335&gt;0,1,0)</f>
        <v>1</v>
      </c>
      <c r="F334" s="99">
        <f t="shared" ref="F334:F357" si="29">B334*(D334-E334)</f>
        <v>-88000</v>
      </c>
      <c r="G334" s="99"/>
    </row>
    <row r="335" spans="1:9">
      <c r="A335" s="99" t="s">
        <v>5348</v>
      </c>
      <c r="B335" s="113">
        <v>2200472</v>
      </c>
      <c r="C335" s="99">
        <v>1</v>
      </c>
      <c r="D335" s="99">
        <f t="shared" si="27"/>
        <v>41</v>
      </c>
      <c r="E335" s="99">
        <f t="shared" si="28"/>
        <v>0</v>
      </c>
      <c r="F335" s="99">
        <f t="shared" si="29"/>
        <v>90219352</v>
      </c>
      <c r="G335" s="99"/>
      <c r="H335" t="s">
        <v>25</v>
      </c>
    </row>
    <row r="336" spans="1:9">
      <c r="A336" s="99" t="s">
        <v>5357</v>
      </c>
      <c r="B336" s="113">
        <v>-28000</v>
      </c>
      <c r="C336" s="99">
        <v>2</v>
      </c>
      <c r="D336" s="99">
        <f t="shared" si="27"/>
        <v>40</v>
      </c>
      <c r="E336" s="99">
        <f t="shared" si="28"/>
        <v>1</v>
      </c>
      <c r="F336" s="99">
        <f t="shared" si="29"/>
        <v>-1092000</v>
      </c>
      <c r="G336" s="99"/>
    </row>
    <row r="337" spans="1:13">
      <c r="A337" s="99" t="s">
        <v>5354</v>
      </c>
      <c r="B337" s="113">
        <v>2500000</v>
      </c>
      <c r="C337" s="99">
        <v>0</v>
      </c>
      <c r="D337" s="99">
        <f t="shared" si="27"/>
        <v>38</v>
      </c>
      <c r="E337" s="99">
        <f t="shared" si="28"/>
        <v>0</v>
      </c>
      <c r="F337" s="99">
        <f t="shared" si="29"/>
        <v>95000000</v>
      </c>
      <c r="G337" s="99"/>
    </row>
    <row r="338" spans="1:13">
      <c r="A338" s="99" t="s">
        <v>5354</v>
      </c>
      <c r="B338" s="113">
        <v>-407500</v>
      </c>
      <c r="C338" s="99">
        <v>2</v>
      </c>
      <c r="D338" s="99">
        <f t="shared" si="27"/>
        <v>38</v>
      </c>
      <c r="E338" s="99">
        <f t="shared" si="28"/>
        <v>0</v>
      </c>
      <c r="F338" s="99">
        <f t="shared" si="29"/>
        <v>-15485000</v>
      </c>
      <c r="G338" s="99"/>
    </row>
    <row r="339" spans="1:13">
      <c r="A339" s="99" t="s">
        <v>5358</v>
      </c>
      <c r="B339" s="113">
        <v>-3600</v>
      </c>
      <c r="C339" s="99">
        <v>1</v>
      </c>
      <c r="D339" s="99">
        <f t="shared" si="27"/>
        <v>36</v>
      </c>
      <c r="E339" s="99">
        <f t="shared" si="28"/>
        <v>0</v>
      </c>
      <c r="F339" s="99">
        <f t="shared" si="29"/>
        <v>-129600</v>
      </c>
      <c r="G339" s="99"/>
    </row>
    <row r="340" spans="1:13">
      <c r="A340" s="99" t="s">
        <v>5367</v>
      </c>
      <c r="B340" s="113">
        <v>-170094</v>
      </c>
      <c r="C340" s="99">
        <v>1</v>
      </c>
      <c r="D340" s="99">
        <f t="shared" si="27"/>
        <v>35</v>
      </c>
      <c r="E340" s="99">
        <f t="shared" si="28"/>
        <v>0</v>
      </c>
      <c r="F340" s="99">
        <f t="shared" si="29"/>
        <v>-5953290</v>
      </c>
      <c r="G340" s="99"/>
      <c r="J340" t="s">
        <v>25</v>
      </c>
    </row>
    <row r="341" spans="1:13">
      <c r="A341" s="99" t="s">
        <v>5360</v>
      </c>
      <c r="B341" s="113">
        <v>-51730</v>
      </c>
      <c r="C341" s="99">
        <v>1</v>
      </c>
      <c r="D341" s="99">
        <f t="shared" si="27"/>
        <v>34</v>
      </c>
      <c r="E341" s="99">
        <f t="shared" si="28"/>
        <v>0</v>
      </c>
      <c r="F341" s="99">
        <f t="shared" si="29"/>
        <v>-1758820</v>
      </c>
      <c r="G341" s="99"/>
    </row>
    <row r="342" spans="1:13">
      <c r="A342" s="99" t="s">
        <v>5368</v>
      </c>
      <c r="B342" s="113">
        <v>-200000</v>
      </c>
      <c r="C342" s="99">
        <v>2</v>
      </c>
      <c r="D342" s="99">
        <f t="shared" si="27"/>
        <v>33</v>
      </c>
      <c r="E342" s="99">
        <f t="shared" si="28"/>
        <v>0</v>
      </c>
      <c r="F342" s="99">
        <f t="shared" si="29"/>
        <v>-6600000</v>
      </c>
      <c r="G342" s="99"/>
    </row>
    <row r="343" spans="1:13">
      <c r="A343" s="99" t="s">
        <v>5308</v>
      </c>
      <c r="B343" s="113">
        <v>-3000000</v>
      </c>
      <c r="C343" s="99">
        <v>0</v>
      </c>
      <c r="D343" s="99">
        <f t="shared" si="27"/>
        <v>31</v>
      </c>
      <c r="E343" s="99">
        <f t="shared" si="28"/>
        <v>0</v>
      </c>
      <c r="F343" s="99">
        <f t="shared" si="29"/>
        <v>-93000000</v>
      </c>
      <c r="G343" s="99"/>
    </row>
    <row r="344" spans="1:13">
      <c r="A344" s="99" t="s">
        <v>5308</v>
      </c>
      <c r="B344" s="113">
        <v>-39726</v>
      </c>
      <c r="C344" s="99">
        <v>1</v>
      </c>
      <c r="D344" s="99">
        <f t="shared" si="27"/>
        <v>31</v>
      </c>
      <c r="E344" s="99">
        <f t="shared" si="28"/>
        <v>0</v>
      </c>
      <c r="F344" s="99">
        <f t="shared" si="29"/>
        <v>-1231506</v>
      </c>
      <c r="G344" s="99"/>
      <c r="M344" t="s">
        <v>25</v>
      </c>
    </row>
    <row r="345" spans="1:13">
      <c r="A345" s="99" t="s">
        <v>5371</v>
      </c>
      <c r="B345" s="113">
        <v>-566500</v>
      </c>
      <c r="C345" s="99">
        <v>1</v>
      </c>
      <c r="D345" s="99">
        <f t="shared" si="27"/>
        <v>30</v>
      </c>
      <c r="E345" s="99">
        <f t="shared" si="28"/>
        <v>0</v>
      </c>
      <c r="F345" s="99">
        <f t="shared" si="29"/>
        <v>-16995000</v>
      </c>
      <c r="G345" s="99"/>
      <c r="K345" t="s">
        <v>25</v>
      </c>
    </row>
    <row r="346" spans="1:13">
      <c r="A346" s="99" t="s">
        <v>5373</v>
      </c>
      <c r="B346" s="113">
        <v>-300000</v>
      </c>
      <c r="C346" s="99">
        <v>22</v>
      </c>
      <c r="D346" s="99">
        <f t="shared" si="27"/>
        <v>29</v>
      </c>
      <c r="E346" s="99">
        <f t="shared" si="28"/>
        <v>1</v>
      </c>
      <c r="F346" s="99">
        <f t="shared" si="29"/>
        <v>-8400000</v>
      </c>
      <c r="G346" s="99"/>
      <c r="J346" t="s">
        <v>25</v>
      </c>
    </row>
    <row r="347" spans="1:13">
      <c r="A347" s="99" t="s">
        <v>5399</v>
      </c>
      <c r="B347" s="113">
        <v>700000</v>
      </c>
      <c r="C347" s="99">
        <v>1</v>
      </c>
      <c r="D347" s="99">
        <f t="shared" si="27"/>
        <v>7</v>
      </c>
      <c r="E347" s="99">
        <f t="shared" si="28"/>
        <v>0</v>
      </c>
      <c r="F347" s="99">
        <f t="shared" si="29"/>
        <v>4900000</v>
      </c>
      <c r="G347" s="99"/>
    </row>
    <row r="348" spans="1:13">
      <c r="A348" s="99" t="s">
        <v>5402</v>
      </c>
      <c r="B348" s="113">
        <v>-101000</v>
      </c>
      <c r="C348" s="99">
        <v>1</v>
      </c>
      <c r="D348" s="99">
        <f t="shared" si="27"/>
        <v>6</v>
      </c>
      <c r="E348" s="99">
        <f t="shared" si="28"/>
        <v>0</v>
      </c>
      <c r="F348" s="99">
        <f t="shared" si="29"/>
        <v>-606000</v>
      </c>
      <c r="G348" s="99"/>
    </row>
    <row r="349" spans="1:13">
      <c r="A349" s="99" t="s">
        <v>5402</v>
      </c>
      <c r="B349" s="113">
        <v>-57245</v>
      </c>
      <c r="C349" s="99">
        <v>1</v>
      </c>
      <c r="D349" s="99">
        <f t="shared" si="27"/>
        <v>5</v>
      </c>
      <c r="E349" s="99">
        <f t="shared" si="28"/>
        <v>0</v>
      </c>
      <c r="F349" s="99">
        <f t="shared" si="29"/>
        <v>-286225</v>
      </c>
      <c r="G349" s="99"/>
    </row>
    <row r="350" spans="1:13">
      <c r="A350" s="99" t="s">
        <v>5408</v>
      </c>
      <c r="B350" s="113">
        <v>-398700</v>
      </c>
      <c r="C350" s="99">
        <v>2</v>
      </c>
      <c r="D350" s="99">
        <f t="shared" si="27"/>
        <v>4</v>
      </c>
      <c r="E350" s="99">
        <f t="shared" si="28"/>
        <v>0</v>
      </c>
      <c r="F350" s="99">
        <f t="shared" si="29"/>
        <v>-1594800</v>
      </c>
      <c r="G350" s="99"/>
    </row>
    <row r="351" spans="1:13">
      <c r="A351" s="99" t="s">
        <v>5407</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opLeftCell="L27" zoomScale="85" zoomScaleNormal="85" workbookViewId="0">
      <selection activeCell="P48" sqref="P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782039877.30595362</v>
      </c>
      <c r="M21" s="168" t="s">
        <v>4292</v>
      </c>
      <c r="N21" s="113">
        <f t="shared" ref="N21:N25" si="9">O21*P21</f>
        <v>499674388.59999996</v>
      </c>
      <c r="O21" s="99">
        <v>1638814</v>
      </c>
      <c r="P21" s="185">
        <f>P47</f>
        <v>304.89999999999998</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3543681</v>
      </c>
      <c r="O22" s="99">
        <v>655</v>
      </c>
      <c r="P22" s="185">
        <f>P44</f>
        <v>5410.2</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5166337.3999999994</v>
      </c>
      <c r="O23" s="99">
        <v>791</v>
      </c>
      <c r="P23" s="185">
        <f>P46</f>
        <v>6531.4</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672726605.7059536</v>
      </c>
      <c r="G24" s="95">
        <f t="shared" si="0"/>
        <v>-392420260.32401496</v>
      </c>
      <c r="H24" s="11"/>
      <c r="I24" s="96"/>
      <c r="J24" s="96"/>
      <c r="K24" s="213"/>
      <c r="L24" s="117"/>
      <c r="M24" s="213" t="s">
        <v>5214</v>
      </c>
      <c r="N24" s="113">
        <f t="shared" si="9"/>
        <v>0</v>
      </c>
      <c r="O24" s="99">
        <v>0</v>
      </c>
      <c r="P24" s="185">
        <f>P48</f>
        <v>3550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-28111459</v>
      </c>
      <c r="M25" s="213" t="s">
        <v>4398</v>
      </c>
      <c r="N25" s="113">
        <f t="shared" si="9"/>
        <v>126355886.39999999</v>
      </c>
      <c r="O25" s="99">
        <v>156808</v>
      </c>
      <c r="P25" s="185">
        <f>P45</f>
        <v>805.8</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1618046.4</v>
      </c>
      <c r="O28" s="69">
        <v>2008</v>
      </c>
      <c r="P28" s="99">
        <f>P45</f>
        <v>805.8</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335432.39999999997</v>
      </c>
      <c r="O29" s="69">
        <v>62</v>
      </c>
      <c r="P29" s="99">
        <f>P44</f>
        <v>5410.2</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8236095.3999999994</v>
      </c>
      <c r="O30" s="69">
        <v>1261</v>
      </c>
      <c r="P30" s="99">
        <f>P46</f>
        <v>6531.4</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118466150.89999999</v>
      </c>
      <c r="O31" s="69">
        <v>388541</v>
      </c>
      <c r="P31" s="99">
        <f>P47</f>
        <v>304.89999999999998</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-782039877.30595362</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-4775953.5999999996</v>
      </c>
      <c r="M44" s="21" t="s">
        <v>4380</v>
      </c>
      <c r="N44" s="117">
        <f t="shared" ref="N44:N50" si="16">O44*P44</f>
        <v>0</v>
      </c>
      <c r="O44" s="69">
        <v>0</v>
      </c>
      <c r="P44" s="69">
        <v>5410.2</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-15360000</v>
      </c>
      <c r="M45" s="19" t="s">
        <v>4398</v>
      </c>
      <c r="N45" s="117">
        <f t="shared" si="16"/>
        <v>74725863</v>
      </c>
      <c r="O45" s="69">
        <v>92735</v>
      </c>
      <c r="P45" s="69">
        <v>805.8</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20848228.799999997</v>
      </c>
      <c r="O46" s="69">
        <v>3192</v>
      </c>
      <c r="P46" s="69">
        <v>6531.4</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37485930.5</v>
      </c>
      <c r="M47" s="19" t="s">
        <v>4174</v>
      </c>
      <c r="N47" s="113">
        <f t="shared" si="16"/>
        <v>912082738.39999998</v>
      </c>
      <c r="O47" s="99">
        <v>2991416</v>
      </c>
      <c r="P47" s="99">
        <v>304.89999999999998</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3550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447000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12800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-24444673.363633361</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672726605.7059536</v>
      </c>
      <c r="M60" s="168"/>
      <c r="N60" s="113">
        <f>SUM(N16:N59)</f>
        <v>904574726.03041279</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772726605.7059536</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1530223277.8999999</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205442499.39999998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14660.544440800264</v>
      </c>
      <c r="G102" s="199">
        <f>P47</f>
        <v>304.89999999999998</v>
      </c>
      <c r="H102" s="199" t="s">
        <v>4773</v>
      </c>
      <c r="I102" s="199" t="s">
        <v>4772</v>
      </c>
      <c r="J102" s="214" t="s">
        <v>4234</v>
      </c>
      <c r="K102" s="199">
        <v>175</v>
      </c>
      <c r="L102" s="215">
        <f t="shared" ref="L102:L107" si="28">K102*$L$110</f>
        <v>782250000</v>
      </c>
      <c r="M102" s="215">
        <f>N21+N31+N47</f>
        <v>1530223277.9000001</v>
      </c>
      <c r="N102" s="183">
        <f t="shared" ref="N102:N106" si="29">L102-M102</f>
        <v>-747973277.9000001</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5547.2822040208493</v>
      </c>
      <c r="G105" s="213">
        <f>P45</f>
        <v>805.8</v>
      </c>
      <c r="H105" s="213" t="s">
        <v>4665</v>
      </c>
      <c r="I105" s="213" t="s">
        <v>4664</v>
      </c>
      <c r="J105" s="32" t="s">
        <v>4398</v>
      </c>
      <c r="K105" s="213">
        <v>43</v>
      </c>
      <c r="L105" s="1">
        <f t="shared" si="28"/>
        <v>192210000</v>
      </c>
      <c r="M105" s="1">
        <f>N45+N25</f>
        <v>201081749.39999998</v>
      </c>
      <c r="N105" s="113">
        <f t="shared" si="29"/>
        <v>-8871749.3999999762</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4470000</v>
      </c>
      <c r="M106" s="215">
        <f>0</f>
        <v>0</v>
      </c>
      <c r="N106" s="183">
        <f t="shared" si="29"/>
        <v>4470000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169</v>
      </c>
      <c r="L107" s="258">
        <f t="shared" si="28"/>
        <v>755430000</v>
      </c>
      <c r="M107" s="258">
        <v>0</v>
      </c>
      <c r="N107" s="86">
        <f>L107-M107</f>
        <v>755430000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388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4470000</v>
      </c>
      <c r="M110" s="1">
        <f>K110*L110</f>
        <v>0</v>
      </c>
      <c r="N110" s="113">
        <f>SUM(N102:N108)-M110</f>
        <v>33054972.699999928</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36837905.099999994</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304.89999999999998</v>
      </c>
      <c r="H119" s="213" t="s">
        <v>4234</v>
      </c>
      <c r="I119" s="213">
        <v>129827</v>
      </c>
      <c r="J119" s="1">
        <f>I119*G119</f>
        <v>39584252.299999997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805.8</v>
      </c>
      <c r="H120" s="213" t="s">
        <v>4398</v>
      </c>
      <c r="I120" s="213">
        <v>1205</v>
      </c>
      <c r="J120" s="1">
        <f t="shared" ref="J120:J121" si="33">I120*G120</f>
        <v>970989</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6531.4</v>
      </c>
      <c r="H121" s="213" t="s">
        <v>4384</v>
      </c>
      <c r="I121" s="213">
        <v>1399</v>
      </c>
      <c r="J121" s="1">
        <f t="shared" si="33"/>
        <v>9137428.5999999996</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29770254.899999999</v>
      </c>
      <c r="J123" s="1">
        <f>SUM(J119:J122)</f>
        <v>49692669.899999999</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304.89999999999998</v>
      </c>
      <c r="H127" s="213" t="s">
        <v>4234</v>
      </c>
      <c r="I127" s="213">
        <v>50896</v>
      </c>
      <c r="J127" s="1">
        <f>G127*I127</f>
        <v>15518190.399999999</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805.8</v>
      </c>
      <c r="H128" s="213" t="s">
        <v>4398</v>
      </c>
      <c r="I128" s="213">
        <v>2304</v>
      </c>
      <c r="J128" s="1">
        <f t="shared" ref="J128:J129" si="40">G128*I128</f>
        <v>1856563.2</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5410.2</v>
      </c>
      <c r="H129" s="213" t="s">
        <v>4380</v>
      </c>
      <c r="I129" s="213">
        <v>715</v>
      </c>
      <c r="J129" s="1">
        <f t="shared" si="40"/>
        <v>3868293</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4923903.5999999978</v>
      </c>
      <c r="J131" s="1">
        <f>SUM(J127:J130)</f>
        <v>21243046.599999998</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304.89999999999998</v>
      </c>
      <c r="H135" s="213" t="s">
        <v>4234</v>
      </c>
      <c r="I135" s="213">
        <v>46582</v>
      </c>
      <c r="J135" s="1">
        <f>G135*I135</f>
        <v>14202851.799999999</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4407851.799999997</v>
      </c>
      <c r="J137" s="1">
        <f>SUM(J135:J136)</f>
        <v>24202851.799999997</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304.89999999999998</v>
      </c>
      <c r="H141" s="99" t="s">
        <v>4234</v>
      </c>
      <c r="I141" s="99">
        <v>39042</v>
      </c>
      <c r="J141" s="1">
        <f>G141*I141</f>
        <v>11903905.799999999</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6531.4</v>
      </c>
      <c r="H142" s="99" t="s">
        <v>4384</v>
      </c>
      <c r="I142" s="99">
        <v>1150</v>
      </c>
      <c r="J142" s="1">
        <f>G142*I142</f>
        <v>7511110</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-584984.20000000298</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342277985.19999993</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850407542.30285311</v>
      </c>
      <c r="T195" s="168"/>
      <c r="U195" s="168">
        <f>$Q$193*$T$193*S195/$R$222</f>
        <v>359.85771476006488</v>
      </c>
      <c r="V195" s="95">
        <f>S195+U195</f>
        <v>850407902.16056788</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782039877.30595362</v>
      </c>
      <c r="T196" s="168"/>
      <c r="U196" s="213">
        <f>$Q$193*$T$193*S196/$R$222</f>
        <v>330.92731319913395</v>
      </c>
      <c r="V196" s="95">
        <f t="shared" ref="V196:V197" si="63">S196+U196</f>
        <v>782040208.23326683</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24444673.363633361</v>
      </c>
      <c r="T197" s="168"/>
      <c r="U197" s="213">
        <f>$Q$193*$T$193*S197/$R$222</f>
        <v>10.343986685339889</v>
      </c>
      <c r="V197" s="95">
        <f t="shared" si="63"/>
        <v>24444683.707620047</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115490797.72755982</v>
      </c>
      <c r="T198" s="168"/>
      <c r="U198" s="213">
        <f>$Q$193*$T$193*S198/$R$222</f>
        <v>48.870985355461301</v>
      </c>
      <c r="V198" s="95">
        <f>S198+U198</f>
        <v>115490846.59854518</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215667248.90285313</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11279745.991193175</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1007656830.1999999</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634740293.39999998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128655725.09999999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1772382890.6999998</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1007656889.1999999</v>
      </c>
      <c r="AM223" t="s">
        <v>25</v>
      </c>
    </row>
    <row r="224" spans="16:45">
      <c r="T224" s="168" t="s">
        <v>4615</v>
      </c>
      <c r="U224" s="168">
        <v>79720</v>
      </c>
      <c r="V224" s="113">
        <v>246.6568</v>
      </c>
      <c r="W224" s="113">
        <f t="shared" si="66"/>
        <v>19663480.096000001</v>
      </c>
      <c r="X224" s="99" t="s">
        <v>452</v>
      </c>
      <c r="Z224" t="s">
        <v>25</v>
      </c>
      <c r="AI224" t="s">
        <v>4133</v>
      </c>
      <c r="AJ224" s="114">
        <f>AJ223-AJ217</f>
        <v>516624562.19999993</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414501815.27408171</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485.09035885921099</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123.68829621990891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1772382890.6999998</v>
      </c>
      <c r="V365" s="95">
        <f>U365-T365</f>
        <v>843823524.69999981</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763505449.49999988</v>
      </c>
    </row>
    <row r="369" spans="17:40">
      <c r="Q369" s="99" t="s">
        <v>5290</v>
      </c>
      <c r="R369" s="95">
        <v>10000000</v>
      </c>
      <c r="AI369" t="s">
        <v>4133</v>
      </c>
      <c r="AJ369" s="114">
        <f>AJ368-AJ364</f>
        <v>311417597.49999988</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256233915.49843287</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abSelected="1" topLeftCell="K210" zoomScale="90" zoomScaleNormal="90" workbookViewId="0">
      <selection activeCell="L246" sqref="L24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5411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5412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5413</v>
      </c>
      <c r="L245" s="84">
        <v>998579204</v>
      </c>
      <c r="M245" s="84">
        <v>629376264</v>
      </c>
      <c r="N245" s="113">
        <f t="shared" si="59"/>
        <v>1627955468</v>
      </c>
      <c r="O245" s="113">
        <f t="shared" si="60"/>
        <v>8498945</v>
      </c>
      <c r="P245" s="113">
        <f t="shared" si="61"/>
        <v>23798662</v>
      </c>
      <c r="Q245" s="229">
        <v>0</v>
      </c>
    </row>
    <row r="246" spans="9:19">
      <c r="I246" s="213"/>
      <c r="J246" s="113">
        <f t="shared" si="58"/>
        <v>-998579204</v>
      </c>
      <c r="K246" s="213"/>
      <c r="L246" s="84"/>
      <c r="M246" s="84"/>
      <c r="N246" s="113">
        <f t="shared" si="59"/>
        <v>0</v>
      </c>
      <c r="O246" s="113">
        <f t="shared" si="60"/>
        <v>-629376264</v>
      </c>
      <c r="P246" s="113">
        <f t="shared" si="61"/>
        <v>-1627955468</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2019-12-07T09:14:43Z</dcterms:modified>
</cp:coreProperties>
</file>