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9"/>
  </bookViews>
  <sheets>
    <sheet name="AgentBased" sheetId="44" r:id="rId1"/>
    <sheet name="وغدیر" sheetId="60" r:id="rId2"/>
    <sheet name="سرمایه گذاری ها" sheetId="59" r:id="rId3"/>
    <sheet name="فروردین 98" sheetId="58" r:id="rId4"/>
    <sheet name="سارا" sheetId="20" r:id="rId5"/>
    <sheet name="مسکن علی سید الشهدا" sheetId="16" r:id="rId6"/>
    <sheet name="مسکن ایلیا" sheetId="15" r:id="rId7"/>
    <sheet name="مسکن مریم یاران" sheetId="13" r:id="rId8"/>
    <sheet name="برنامه 5 ساله" sheetId="18" r:id="rId9"/>
    <sheet name="خرید و فروش سکه فیزیکی" sheetId="52" r:id="rId10"/>
    <sheet name="strategy" sheetId="49" r:id="rId11"/>
    <sheet name="مسکن مریم سید الشهدا" sheetId="14" r:id="rId12"/>
    <sheet name="بدهی خانه" sheetId="10" r:id="rId13"/>
    <sheet name="اردیبهشت95" sheetId="5" r:id="rId14"/>
    <sheet name="خرداد 95" sheetId="4" r:id="rId15"/>
    <sheet name="تیرماه95" sheetId="2" r:id="rId16"/>
    <sheet name="مرداد 95" sheetId="3" r:id="rId17"/>
    <sheet name="شهریور 95" sheetId="6" r:id="rId18"/>
    <sheet name="مهر 95" sheetId="7" r:id="rId19"/>
    <sheet name="آبان 95" sheetId="8" r:id="rId20"/>
    <sheet name="آذر 95" sheetId="9" r:id="rId21"/>
    <sheet name="دی 95" sheetId="11" r:id="rId22"/>
    <sheet name="بهمن 95" sheetId="12" r:id="rId23"/>
    <sheet name="اسفند 95" sheetId="17" r:id="rId24"/>
    <sheet name="فروردین 96" sheetId="19" r:id="rId25"/>
    <sheet name="اردیبهشت 96" sheetId="21" r:id="rId26"/>
    <sheet name="خرداد 96" sheetId="22" r:id="rId27"/>
    <sheet name="تیر 96" sheetId="23" r:id="rId28"/>
    <sheet name="مرداد 96" sheetId="24" r:id="rId29"/>
    <sheet name="شهریور 96" sheetId="25" r:id="rId30"/>
    <sheet name="مهر96" sheetId="26" r:id="rId31"/>
    <sheet name="آبان 96" sheetId="27" r:id="rId32"/>
    <sheet name="آذر 96" sheetId="28" r:id="rId33"/>
    <sheet name="دی 96" sheetId="29" r:id="rId34"/>
    <sheet name="بهمن 96" sheetId="30" r:id="rId35"/>
    <sheet name="اسفند 96" sheetId="31" r:id="rId36"/>
    <sheet name="فروردین 97" sheetId="34" r:id="rId37"/>
    <sheet name="اردیبهشت 97" sheetId="38" r:id="rId38"/>
    <sheet name="خرداد 97" sheetId="42" r:id="rId39"/>
    <sheet name="تیر97" sheetId="43" r:id="rId40"/>
    <sheet name="مرداد97" sheetId="45" r:id="rId41"/>
    <sheet name="شهریور97" sheetId="46" r:id="rId42"/>
    <sheet name="مهر97" sheetId="48" r:id="rId43"/>
    <sheet name="آبان97" sheetId="50" r:id="rId44"/>
    <sheet name="آذر 97" sheetId="51" r:id="rId45"/>
    <sheet name="دی 97" sheetId="54" r:id="rId46"/>
    <sheet name="بهمن 97" sheetId="55" r:id="rId47"/>
    <sheet name="اسفند97" sheetId="57" r:id="rId48"/>
    <sheet name="لیست خرید و فروش" sheetId="32" r:id="rId49"/>
    <sheet name="اوراق بدون ریسک" sheetId="33" r:id="rId50"/>
    <sheet name="نکات" sheetId="35" r:id="rId51"/>
    <sheet name="سکه" sheetId="36" r:id="rId52"/>
    <sheet name="apply" sheetId="37" r:id="rId53"/>
    <sheet name="بیمه" sheetId="39" r:id="rId54"/>
    <sheet name="آرشیو قیمت ارجینال" sheetId="40" r:id="rId55"/>
    <sheet name="تحلیل1" sheetId="41" r:id="rId56"/>
    <sheet name="Sheet1" sheetId="53" r:id="rId57"/>
    <sheet name="صبحانه" sheetId="56" r:id="rId58"/>
  </sheets>
  <calcPr calcId="145621"/>
</workbook>
</file>

<file path=xl/calcChain.xml><?xml version="1.0" encoding="utf-8"?>
<calcChain xmlns="http://schemas.openxmlformats.org/spreadsheetml/2006/main">
  <c r="V119" i="18" l="1"/>
  <c r="W119" i="18" s="1"/>
  <c r="O38" i="18"/>
  <c r="S119" i="18"/>
  <c r="D28" i="60"/>
  <c r="D30" i="60"/>
  <c r="D31" i="60" s="1"/>
  <c r="D32" i="60" s="1"/>
  <c r="D33" i="60" s="1"/>
  <c r="P128" i="18"/>
  <c r="W213" i="18"/>
  <c r="P120" i="52"/>
  <c r="J120" i="52"/>
  <c r="M100" i="18"/>
  <c r="X119" i="18" l="1"/>
  <c r="D34" i="60"/>
  <c r="D35" i="60" s="1"/>
  <c r="D36" i="60" s="1"/>
  <c r="D37" i="60" s="1"/>
  <c r="D38" i="60" s="1"/>
  <c r="D39" i="60" s="1"/>
  <c r="D40" i="60" s="1"/>
  <c r="D41" i="60" s="1"/>
  <c r="D42" i="60" s="1"/>
  <c r="D43" i="60" s="1"/>
  <c r="D44" i="60" s="1"/>
  <c r="D45" i="60" s="1"/>
  <c r="D46" i="60" s="1"/>
  <c r="D47" i="60" s="1"/>
  <c r="D48" i="60" s="1"/>
  <c r="D49" i="60" s="1"/>
  <c r="D50" i="60" s="1"/>
  <c r="D51" i="60" s="1"/>
  <c r="D52" i="60" s="1"/>
  <c r="D53" i="60" s="1"/>
  <c r="D54" i="60" s="1"/>
  <c r="D55" i="60" s="1"/>
  <c r="D56" i="60" s="1"/>
  <c r="D57" i="60" s="1"/>
  <c r="D58" i="60" s="1"/>
  <c r="D59" i="60" s="1"/>
  <c r="D60" i="60" s="1"/>
  <c r="D61" i="60" s="1"/>
  <c r="D62" i="60" s="1"/>
  <c r="D63" i="60" s="1"/>
  <c r="D64" i="60" s="1"/>
  <c r="D65" i="60" s="1"/>
  <c r="D66" i="60" s="1"/>
  <c r="D67" i="60" s="1"/>
  <c r="D68" i="60" s="1"/>
  <c r="D69" i="60" s="1"/>
  <c r="D70" i="60" s="1"/>
  <c r="D71" i="60" s="1"/>
  <c r="D72" i="60" s="1"/>
  <c r="D73" i="60" s="1"/>
  <c r="D74" i="60" s="1"/>
  <c r="D75" i="60" s="1"/>
  <c r="D76" i="60" s="1"/>
  <c r="D77" i="60" s="1"/>
  <c r="D78" i="60" s="1"/>
  <c r="D79" i="60" s="1"/>
  <c r="D80" i="60" s="1"/>
  <c r="P117" i="52" l="1"/>
  <c r="O117" i="52"/>
  <c r="P116" i="52" l="1"/>
  <c r="O116" i="52"/>
  <c r="N116" i="52"/>
  <c r="R176" i="18" l="1"/>
  <c r="U215" i="18"/>
  <c r="W212" i="18"/>
  <c r="E289" i="15" l="1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D312" i="15"/>
  <c r="D311" i="15" s="1"/>
  <c r="E312" i="15"/>
  <c r="D313" i="15"/>
  <c r="E313" i="15"/>
  <c r="F313" i="15"/>
  <c r="E281" i="15"/>
  <c r="E282" i="15"/>
  <c r="E283" i="15"/>
  <c r="E284" i="15"/>
  <c r="E285" i="15"/>
  <c r="E286" i="15"/>
  <c r="E287" i="15"/>
  <c r="E288" i="15"/>
  <c r="F312" i="15" l="1"/>
  <c r="F311" i="15"/>
  <c r="D310" i="15"/>
  <c r="K104" i="18"/>
  <c r="D309" i="15" l="1"/>
  <c r="F310" i="15"/>
  <c r="D308" i="15" l="1"/>
  <c r="F309" i="15"/>
  <c r="D307" i="15" l="1"/>
  <c r="F308" i="15"/>
  <c r="O112" i="52"/>
  <c r="AD49" i="52"/>
  <c r="AD48" i="52"/>
  <c r="AE48" i="52"/>
  <c r="AE49" i="52"/>
  <c r="AD50" i="52"/>
  <c r="AE50" i="52"/>
  <c r="AD51" i="52"/>
  <c r="AE51" i="52"/>
  <c r="AD52" i="52"/>
  <c r="AE52" i="52"/>
  <c r="AD53" i="52"/>
  <c r="AE53" i="52"/>
  <c r="AD54" i="52"/>
  <c r="AE54" i="52"/>
  <c r="AD55" i="52"/>
  <c r="AE55" i="52"/>
  <c r="AD56" i="52"/>
  <c r="AE56" i="52"/>
  <c r="AD57" i="52"/>
  <c r="AE57" i="52"/>
  <c r="AD58" i="52"/>
  <c r="AE58" i="52"/>
  <c r="AD59" i="52"/>
  <c r="AE59" i="52"/>
  <c r="AD60" i="52"/>
  <c r="AE60" i="52"/>
  <c r="AD61" i="52"/>
  <c r="AE61" i="52"/>
  <c r="AD62" i="52"/>
  <c r="AE62" i="52"/>
  <c r="AD47" i="52"/>
  <c r="AE47" i="52"/>
  <c r="F307" i="15" l="1"/>
  <c r="D306" i="15"/>
  <c r="O126" i="52"/>
  <c r="N126" i="52"/>
  <c r="O125" i="52"/>
  <c r="N125" i="52"/>
  <c r="O124" i="52"/>
  <c r="N124" i="52"/>
  <c r="O123" i="52"/>
  <c r="N123" i="52"/>
  <c r="O122" i="52"/>
  <c r="N122" i="52"/>
  <c r="O121" i="52"/>
  <c r="N121" i="52"/>
  <c r="O120" i="52"/>
  <c r="N120" i="52"/>
  <c r="O119" i="52"/>
  <c r="N119" i="52"/>
  <c r="O118" i="52"/>
  <c r="N118" i="52"/>
  <c r="N117" i="52"/>
  <c r="O115" i="52"/>
  <c r="N115" i="52"/>
  <c r="O114" i="52"/>
  <c r="N114" i="52"/>
  <c r="O113" i="52"/>
  <c r="N113" i="52"/>
  <c r="N112" i="52"/>
  <c r="O111" i="52"/>
  <c r="N111" i="52"/>
  <c r="J125" i="52"/>
  <c r="J124" i="52"/>
  <c r="J123" i="52"/>
  <c r="J122" i="52"/>
  <c r="J121" i="52"/>
  <c r="J119" i="52"/>
  <c r="J118" i="52"/>
  <c r="J117" i="52"/>
  <c r="J116" i="52"/>
  <c r="J115" i="52"/>
  <c r="J114" i="52"/>
  <c r="J113" i="52"/>
  <c r="J112" i="52"/>
  <c r="J111" i="52"/>
  <c r="J110" i="52"/>
  <c r="D305" i="15" l="1"/>
  <c r="F306" i="15"/>
  <c r="P112" i="52"/>
  <c r="P113" i="52"/>
  <c r="P118" i="52"/>
  <c r="P122" i="52"/>
  <c r="P119" i="52"/>
  <c r="P121" i="52"/>
  <c r="P123" i="52"/>
  <c r="P125" i="52"/>
  <c r="P114" i="52"/>
  <c r="P126" i="52"/>
  <c r="P115" i="52"/>
  <c r="P124" i="52"/>
  <c r="O110" i="52"/>
  <c r="D304" i="15" l="1"/>
  <c r="F305" i="15"/>
  <c r="W211" i="18"/>
  <c r="J108" i="52"/>
  <c r="D303" i="15" l="1"/>
  <c r="F304" i="15"/>
  <c r="W210" i="18"/>
  <c r="W209" i="18"/>
  <c r="F303" i="15" l="1"/>
  <c r="D302" i="15"/>
  <c r="O106" i="52"/>
  <c r="J106" i="52"/>
  <c r="D301" i="15" l="1"/>
  <c r="F302" i="15"/>
  <c r="J104" i="52"/>
  <c r="G116" i="18"/>
  <c r="E276" i="15"/>
  <c r="E277" i="15"/>
  <c r="E278" i="15"/>
  <c r="E279" i="15"/>
  <c r="E280" i="15"/>
  <c r="D300" i="15" l="1"/>
  <c r="F301" i="15"/>
  <c r="AL249" i="18"/>
  <c r="W208" i="18"/>
  <c r="AM249" i="18" l="1"/>
  <c r="AL248" i="18"/>
  <c r="D299" i="15"/>
  <c r="F300" i="15"/>
  <c r="C7" i="60"/>
  <c r="J3" i="60"/>
  <c r="F8" i="60" s="1"/>
  <c r="D3" i="60"/>
  <c r="D4" i="60"/>
  <c r="D5" i="60"/>
  <c r="D6" i="60"/>
  <c r="D2" i="60"/>
  <c r="AL247" i="18" l="1"/>
  <c r="AM248" i="18"/>
  <c r="D8" i="60"/>
  <c r="F299" i="15"/>
  <c r="D298" i="15"/>
  <c r="D7" i="60"/>
  <c r="D16" i="60"/>
  <c r="F13" i="60"/>
  <c r="D13" i="60"/>
  <c r="F18" i="60"/>
  <c r="F10" i="60"/>
  <c r="D12" i="60"/>
  <c r="F17" i="60"/>
  <c r="F9" i="60"/>
  <c r="D17" i="60"/>
  <c r="D9" i="60"/>
  <c r="F14" i="60"/>
  <c r="D18" i="60"/>
  <c r="D14" i="60"/>
  <c r="D10" i="60"/>
  <c r="F19" i="60"/>
  <c r="F15" i="60"/>
  <c r="F11" i="60"/>
  <c r="D19" i="60"/>
  <c r="D15" i="60"/>
  <c r="D11" i="60"/>
  <c r="F7" i="60"/>
  <c r="F16" i="60"/>
  <c r="F12" i="60"/>
  <c r="W207" i="18"/>
  <c r="AM247" i="18" l="1"/>
  <c r="AL246" i="18"/>
  <c r="D297" i="15"/>
  <c r="F298" i="15"/>
  <c r="D21" i="60"/>
  <c r="D3" i="59"/>
  <c r="D4" i="59"/>
  <c r="D5" i="59"/>
  <c r="D6" i="59"/>
  <c r="D7" i="59"/>
  <c r="D8" i="59"/>
  <c r="D9" i="59"/>
  <c r="D10" i="59"/>
  <c r="D11" i="59"/>
  <c r="D12" i="59"/>
  <c r="D13" i="59"/>
  <c r="D14" i="59"/>
  <c r="D15" i="59"/>
  <c r="D16" i="59"/>
  <c r="D17" i="59"/>
  <c r="D18" i="59"/>
  <c r="D19" i="59"/>
  <c r="D20" i="59"/>
  <c r="D21" i="59"/>
  <c r="D2" i="59"/>
  <c r="AL245" i="18" l="1"/>
  <c r="AM246" i="18"/>
  <c r="D296" i="15"/>
  <c r="F297" i="15"/>
  <c r="AM245" i="18" l="1"/>
  <c r="AL244" i="18"/>
  <c r="D295" i="15"/>
  <c r="F296" i="15"/>
  <c r="D68" i="52"/>
  <c r="AL243" i="18" l="1"/>
  <c r="AM244" i="18"/>
  <c r="F295" i="15"/>
  <c r="D294" i="15"/>
  <c r="N98" i="52"/>
  <c r="O98" i="52"/>
  <c r="N99" i="52"/>
  <c r="O99" i="52"/>
  <c r="N100" i="52"/>
  <c r="O100" i="52"/>
  <c r="N101" i="52"/>
  <c r="O101" i="52"/>
  <c r="N102" i="52"/>
  <c r="O102" i="52"/>
  <c r="N103" i="52"/>
  <c r="O103" i="52"/>
  <c r="N104" i="52"/>
  <c r="O104" i="52"/>
  <c r="N105" i="52"/>
  <c r="O105" i="52"/>
  <c r="N106" i="52"/>
  <c r="N107" i="52"/>
  <c r="O107" i="52"/>
  <c r="N108" i="52"/>
  <c r="P108" i="52" s="1"/>
  <c r="O108" i="52"/>
  <c r="N109" i="52"/>
  <c r="O109" i="52"/>
  <c r="N110" i="52"/>
  <c r="J100" i="52"/>
  <c r="J101" i="52"/>
  <c r="J102" i="52"/>
  <c r="J103" i="52"/>
  <c r="J105" i="52"/>
  <c r="J107" i="52"/>
  <c r="J109" i="52"/>
  <c r="J126" i="52"/>
  <c r="J97" i="52"/>
  <c r="J98" i="52"/>
  <c r="J99" i="52"/>
  <c r="AM243" i="18" l="1"/>
  <c r="AL242" i="18"/>
  <c r="D293" i="15"/>
  <c r="F294" i="15"/>
  <c r="P111" i="52"/>
  <c r="P110" i="52"/>
  <c r="P106" i="52"/>
  <c r="P104" i="52"/>
  <c r="P107" i="52"/>
  <c r="P105" i="52"/>
  <c r="P99" i="52"/>
  <c r="P109" i="52"/>
  <c r="P103" i="52"/>
  <c r="P102" i="52"/>
  <c r="P101" i="52"/>
  <c r="P100" i="52"/>
  <c r="AL241" i="18" l="1"/>
  <c r="AM242" i="18"/>
  <c r="D292" i="15"/>
  <c r="F293" i="15"/>
  <c r="R247" i="18"/>
  <c r="J90" i="52"/>
  <c r="J95" i="52"/>
  <c r="W206" i="18"/>
  <c r="AJ165" i="18"/>
  <c r="AL150" i="18"/>
  <c r="AM150" i="18" s="1"/>
  <c r="AL151" i="18"/>
  <c r="AM151" i="18" s="1"/>
  <c r="AL152" i="18"/>
  <c r="AM152" i="18" s="1"/>
  <c r="AL153" i="18"/>
  <c r="AM153" i="18" s="1"/>
  <c r="AL154" i="18"/>
  <c r="AM154" i="18" s="1"/>
  <c r="AL155" i="18"/>
  <c r="AM155" i="18" s="1"/>
  <c r="AL156" i="18"/>
  <c r="AM156" i="18" s="1"/>
  <c r="AL157" i="18"/>
  <c r="AM157" i="18" s="1"/>
  <c r="AL158" i="18"/>
  <c r="AM158" i="18" s="1"/>
  <c r="AL159" i="18"/>
  <c r="AM159" i="18" s="1"/>
  <c r="AL160" i="18"/>
  <c r="AM160" i="18" s="1"/>
  <c r="AL161" i="18"/>
  <c r="AM161" i="18" s="1"/>
  <c r="AL162" i="18"/>
  <c r="AM162" i="18" s="1"/>
  <c r="AM163" i="18"/>
  <c r="AM241" i="18" l="1"/>
  <c r="AL240" i="18"/>
  <c r="D291" i="15"/>
  <c r="F292" i="15"/>
  <c r="F51" i="14"/>
  <c r="F52" i="14"/>
  <c r="F53" i="14"/>
  <c r="F54" i="14"/>
  <c r="F55" i="14"/>
  <c r="F56" i="14"/>
  <c r="F57" i="14"/>
  <c r="F58" i="14"/>
  <c r="F59" i="14"/>
  <c r="F60" i="14"/>
  <c r="F61" i="14"/>
  <c r="AL239" i="18" l="1"/>
  <c r="AM240" i="18"/>
  <c r="F291" i="15"/>
  <c r="D290" i="15"/>
  <c r="N92" i="52"/>
  <c r="O92" i="52"/>
  <c r="N93" i="52"/>
  <c r="O93" i="52"/>
  <c r="N94" i="52"/>
  <c r="O94" i="52"/>
  <c r="N95" i="52"/>
  <c r="O95" i="52"/>
  <c r="N96" i="52"/>
  <c r="O96" i="52"/>
  <c r="N97" i="52"/>
  <c r="O97" i="52"/>
  <c r="J92" i="52"/>
  <c r="J93" i="52"/>
  <c r="J94" i="52"/>
  <c r="J96" i="52"/>
  <c r="O131" i="18"/>
  <c r="O130" i="18"/>
  <c r="O129" i="18"/>
  <c r="AM239" i="18" l="1"/>
  <c r="AL238" i="18"/>
  <c r="D289" i="15"/>
  <c r="F290" i="15"/>
  <c r="P97" i="52"/>
  <c r="P98" i="52"/>
  <c r="P95" i="52"/>
  <c r="P96" i="52"/>
  <c r="P94" i="52"/>
  <c r="P93" i="52"/>
  <c r="O133" i="18"/>
  <c r="N91" i="52"/>
  <c r="P92" i="52" s="1"/>
  <c r="AL237" i="18" l="1"/>
  <c r="AM238" i="18"/>
  <c r="F289" i="15"/>
  <c r="D288" i="15"/>
  <c r="R207" i="18"/>
  <c r="T231" i="18" s="1"/>
  <c r="W205" i="18"/>
  <c r="W204" i="18"/>
  <c r="W203" i="18"/>
  <c r="M48" i="52"/>
  <c r="M47" i="52"/>
  <c r="N38" i="52"/>
  <c r="N37" i="52"/>
  <c r="M49" i="52"/>
  <c r="N50" i="52" s="1"/>
  <c r="AM237" i="18" l="1"/>
  <c r="AL236" i="18"/>
  <c r="D287" i="15"/>
  <c r="F288" i="15"/>
  <c r="N49" i="52"/>
  <c r="D63" i="58"/>
  <c r="AL148" i="18"/>
  <c r="AM148" i="18" s="1"/>
  <c r="AL149" i="18"/>
  <c r="AM149" i="18" s="1"/>
  <c r="W202" i="18"/>
  <c r="AM236" i="18" l="1"/>
  <c r="AL235" i="18"/>
  <c r="F287" i="15"/>
  <c r="D286" i="15"/>
  <c r="J117" i="18"/>
  <c r="J116" i="18"/>
  <c r="G115" i="18"/>
  <c r="J115" i="18" s="1"/>
  <c r="J114" i="18"/>
  <c r="AL234" i="18" l="1"/>
  <c r="AM235" i="18"/>
  <c r="D285" i="15"/>
  <c r="F286" i="15"/>
  <c r="J118" i="18"/>
  <c r="W201" i="18"/>
  <c r="AM234" i="18" l="1"/>
  <c r="AL233" i="18"/>
  <c r="D284" i="15"/>
  <c r="F285" i="15"/>
  <c r="O90" i="52"/>
  <c r="O91" i="52"/>
  <c r="J91" i="52"/>
  <c r="AL232" i="18" l="1"/>
  <c r="AM233" i="18"/>
  <c r="D283" i="15"/>
  <c r="F284" i="15"/>
  <c r="N87" i="52"/>
  <c r="J87" i="52"/>
  <c r="O87" i="52"/>
  <c r="D347" i="20"/>
  <c r="D346" i="20"/>
  <c r="L22" i="18"/>
  <c r="H33" i="58"/>
  <c r="G33" i="58"/>
  <c r="D33" i="58"/>
  <c r="I33" i="58" s="1"/>
  <c r="H32" i="58"/>
  <c r="G32" i="58"/>
  <c r="D32" i="58"/>
  <c r="I32" i="58" s="1"/>
  <c r="H31" i="58"/>
  <c r="G31" i="58"/>
  <c r="D31" i="58"/>
  <c r="I31" i="58" s="1"/>
  <c r="H30" i="58"/>
  <c r="G30" i="58"/>
  <c r="D30" i="58"/>
  <c r="I30" i="58" s="1"/>
  <c r="H29" i="58"/>
  <c r="G29" i="58"/>
  <c r="D29" i="58"/>
  <c r="I29" i="58" s="1"/>
  <c r="H28" i="58"/>
  <c r="G28" i="58"/>
  <c r="D28" i="58"/>
  <c r="I28" i="58" s="1"/>
  <c r="H27" i="58"/>
  <c r="G27" i="58"/>
  <c r="D27" i="58"/>
  <c r="I27" i="58" s="1"/>
  <c r="H26" i="58"/>
  <c r="G26" i="58"/>
  <c r="D26" i="58"/>
  <c r="I26" i="58" s="1"/>
  <c r="H25" i="58"/>
  <c r="G25" i="58"/>
  <c r="D25" i="58"/>
  <c r="I25" i="58" s="1"/>
  <c r="H24" i="58"/>
  <c r="G24" i="58"/>
  <c r="D24" i="58"/>
  <c r="I24" i="58" s="1"/>
  <c r="H23" i="58"/>
  <c r="G23" i="58"/>
  <c r="D23" i="58"/>
  <c r="I23" i="58" s="1"/>
  <c r="H22" i="58"/>
  <c r="G22" i="58"/>
  <c r="D22" i="58"/>
  <c r="I22" i="58" s="1"/>
  <c r="H21" i="58"/>
  <c r="G21" i="58"/>
  <c r="D21" i="58"/>
  <c r="I21" i="58" s="1"/>
  <c r="H20" i="58"/>
  <c r="G20" i="58"/>
  <c r="D20" i="58"/>
  <c r="I20" i="58" s="1"/>
  <c r="H19" i="58"/>
  <c r="G19" i="58"/>
  <c r="D19" i="58"/>
  <c r="I19" i="58" s="1"/>
  <c r="H18" i="58"/>
  <c r="G18" i="58"/>
  <c r="D18" i="58"/>
  <c r="I18" i="58" s="1"/>
  <c r="H17" i="58"/>
  <c r="G17" i="58"/>
  <c r="D17" i="58"/>
  <c r="I17" i="58" s="1"/>
  <c r="H16" i="58"/>
  <c r="G16" i="58"/>
  <c r="D16" i="58"/>
  <c r="I16" i="58" s="1"/>
  <c r="H15" i="58"/>
  <c r="G15" i="58"/>
  <c r="D15" i="58"/>
  <c r="I15" i="58" s="1"/>
  <c r="H14" i="58"/>
  <c r="G14" i="58"/>
  <c r="D14" i="58"/>
  <c r="I14" i="58" s="1"/>
  <c r="H13" i="58"/>
  <c r="G13" i="58"/>
  <c r="D13" i="58"/>
  <c r="I13" i="58" s="1"/>
  <c r="H12" i="58"/>
  <c r="G12" i="58"/>
  <c r="D12" i="58"/>
  <c r="I12" i="58" s="1"/>
  <c r="H11" i="58"/>
  <c r="G11" i="58"/>
  <c r="D11" i="58"/>
  <c r="I11" i="58" s="1"/>
  <c r="H10" i="58"/>
  <c r="G10" i="58"/>
  <c r="D10" i="58"/>
  <c r="I10" i="58" s="1"/>
  <c r="H9" i="58"/>
  <c r="G9" i="58"/>
  <c r="D9" i="58"/>
  <c r="I9" i="58" s="1"/>
  <c r="H8" i="58"/>
  <c r="G8" i="58"/>
  <c r="D8" i="58"/>
  <c r="I8" i="58" s="1"/>
  <c r="H7" i="58"/>
  <c r="G7" i="58"/>
  <c r="D7" i="58"/>
  <c r="I7" i="58" s="1"/>
  <c r="H6" i="58"/>
  <c r="G6" i="58"/>
  <c r="D6" i="58"/>
  <c r="I6" i="58" s="1"/>
  <c r="H5" i="58"/>
  <c r="G5" i="58"/>
  <c r="D5" i="58"/>
  <c r="I5" i="58" s="1"/>
  <c r="H4" i="58"/>
  <c r="G4" i="58"/>
  <c r="D4" i="58"/>
  <c r="I4" i="58" s="1"/>
  <c r="H3" i="58"/>
  <c r="G3" i="58"/>
  <c r="D3" i="58"/>
  <c r="I3" i="58" s="1"/>
  <c r="W200" i="18"/>
  <c r="AM232" i="18" l="1"/>
  <c r="AL231" i="18"/>
  <c r="F283" i="15"/>
  <c r="D282" i="15"/>
  <c r="G32" i="57"/>
  <c r="H32" i="57"/>
  <c r="D32" i="57"/>
  <c r="I32" i="57" s="1"/>
  <c r="D345" i="20"/>
  <c r="W199" i="18"/>
  <c r="W198" i="18"/>
  <c r="AL230" i="18" l="1"/>
  <c r="AM231" i="18"/>
  <c r="D281" i="15"/>
  <c r="F282" i="15"/>
  <c r="W134" i="18"/>
  <c r="W133" i="18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D344" i="20"/>
  <c r="G31" i="57"/>
  <c r="H31" i="57"/>
  <c r="D31" i="57"/>
  <c r="I31" i="57" s="1"/>
  <c r="AM230" i="18" l="1"/>
  <c r="AL229" i="18"/>
  <c r="F281" i="15"/>
  <c r="D280" i="15"/>
  <c r="C46" i="56"/>
  <c r="B46" i="56"/>
  <c r="AL228" i="18" l="1"/>
  <c r="AM228" i="18" s="1"/>
  <c r="AM229" i="18"/>
  <c r="D279" i="15"/>
  <c r="F280" i="15"/>
  <c r="O84" i="52"/>
  <c r="W197" i="18"/>
  <c r="D343" i="20"/>
  <c r="F279" i="15" l="1"/>
  <c r="D278" i="15"/>
  <c r="W196" i="18"/>
  <c r="D342" i="20"/>
  <c r="J83" i="52"/>
  <c r="O83" i="52"/>
  <c r="W195" i="18"/>
  <c r="W194" i="18"/>
  <c r="F44" i="14"/>
  <c r="F45" i="14"/>
  <c r="F46" i="14"/>
  <c r="F47" i="14"/>
  <c r="F48" i="14"/>
  <c r="F49" i="14"/>
  <c r="F50" i="14"/>
  <c r="D341" i="20"/>
  <c r="F278" i="15" l="1"/>
  <c r="D277" i="15"/>
  <c r="AJ250" i="18"/>
  <c r="D276" i="15" l="1"/>
  <c r="F276" i="15" s="1"/>
  <c r="F277" i="15"/>
  <c r="AL147" i="18"/>
  <c r="AM147" i="18" s="1"/>
  <c r="W193" i="18"/>
  <c r="AL145" i="18" l="1"/>
  <c r="AM145" i="18" s="1"/>
  <c r="D340" i="20" l="1"/>
  <c r="W192" i="18"/>
  <c r="H337" i="20"/>
  <c r="H338" i="20"/>
  <c r="H339" i="20"/>
  <c r="H340" i="20"/>
  <c r="H341" i="20"/>
  <c r="H368" i="20"/>
  <c r="H369" i="20"/>
  <c r="D339" i="20"/>
  <c r="O63" i="18" l="1"/>
  <c r="O62" i="18"/>
  <c r="O61" i="18"/>
  <c r="B371" i="20"/>
  <c r="D332" i="20"/>
  <c r="D333" i="20"/>
  <c r="D334" i="20"/>
  <c r="D335" i="20"/>
  <c r="D336" i="20"/>
  <c r="D337" i="20"/>
  <c r="D338" i="20"/>
  <c r="D369" i="20"/>
  <c r="W191" i="18" l="1"/>
  <c r="D80" i="57"/>
  <c r="AD46" i="52" l="1"/>
  <c r="AE46" i="52"/>
  <c r="G46" i="10"/>
  <c r="D331" i="20" l="1"/>
  <c r="D330" i="20" l="1"/>
  <c r="W190" i="18" l="1"/>
  <c r="W189" i="18"/>
  <c r="D329" i="20" l="1"/>
  <c r="M41" i="52" l="1"/>
  <c r="L47" i="52" s="1"/>
  <c r="AD45" i="52"/>
  <c r="AC68" i="52" s="1"/>
  <c r="AE45" i="52"/>
  <c r="AD44" i="52"/>
  <c r="AE44" i="52"/>
  <c r="Z41" i="52" l="1"/>
  <c r="AD41" i="52"/>
  <c r="AE41" i="52"/>
  <c r="D328" i="20" l="1"/>
  <c r="D327" i="20"/>
  <c r="AD43" i="52" l="1"/>
  <c r="AC65" i="52" s="1"/>
  <c r="Z43" i="52"/>
  <c r="AE43" i="52"/>
  <c r="O74" i="52"/>
  <c r="O75" i="52"/>
  <c r="O76" i="52"/>
  <c r="O77" i="52"/>
  <c r="O78" i="52"/>
  <c r="O79" i="52"/>
  <c r="O80" i="52"/>
  <c r="O81" i="52"/>
  <c r="O82" i="52"/>
  <c r="O85" i="52"/>
  <c r="O86" i="52"/>
  <c r="O88" i="52"/>
  <c r="O89" i="52"/>
  <c r="N74" i="52"/>
  <c r="N75" i="52"/>
  <c r="N76" i="52"/>
  <c r="N77" i="52"/>
  <c r="N78" i="52"/>
  <c r="N79" i="52"/>
  <c r="N80" i="52"/>
  <c r="N81" i="52"/>
  <c r="N82" i="52"/>
  <c r="N83" i="52"/>
  <c r="N84" i="52"/>
  <c r="N85" i="52"/>
  <c r="N86" i="52"/>
  <c r="P87" i="52" s="1"/>
  <c r="N88" i="52"/>
  <c r="N89" i="52"/>
  <c r="N90" i="52"/>
  <c r="J75" i="52"/>
  <c r="J76" i="52"/>
  <c r="J77" i="52"/>
  <c r="J78" i="52"/>
  <c r="J79" i="52"/>
  <c r="J80" i="52"/>
  <c r="J81" i="52"/>
  <c r="J82" i="52"/>
  <c r="J84" i="52"/>
  <c r="J85" i="52"/>
  <c r="J86" i="52"/>
  <c r="J88" i="52"/>
  <c r="J89" i="52"/>
  <c r="P83" i="52" l="1"/>
  <c r="P91" i="52"/>
  <c r="P90" i="52"/>
  <c r="P82" i="52"/>
  <c r="P89" i="52"/>
  <c r="P88" i="52"/>
  <c r="P84" i="52"/>
  <c r="P80" i="52"/>
  <c r="P85" i="52"/>
  <c r="P81" i="52"/>
  <c r="P79" i="52"/>
  <c r="P86" i="52"/>
  <c r="P78" i="52"/>
  <c r="P77" i="52"/>
  <c r="P76" i="52"/>
  <c r="P75" i="52"/>
  <c r="Z42" i="52" l="1"/>
  <c r="AD42" i="52"/>
  <c r="AE42" i="52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D324" i="20"/>
  <c r="D323" i="20"/>
  <c r="D322" i="20"/>
  <c r="D321" i="20"/>
  <c r="D320" i="20" l="1"/>
  <c r="D319" i="20"/>
  <c r="D318" i="20" l="1"/>
  <c r="D317" i="20"/>
  <c r="W188" i="18" l="1"/>
  <c r="W187" i="18"/>
  <c r="Z40" i="52" l="1"/>
  <c r="Z39" i="52"/>
  <c r="Z38" i="52"/>
  <c r="AD38" i="52"/>
  <c r="AD39" i="52"/>
  <c r="AD40" i="52"/>
  <c r="AE40" i="52"/>
  <c r="AE39" i="52"/>
  <c r="AE38" i="52"/>
  <c r="R149" i="18" l="1"/>
  <c r="O69" i="52"/>
  <c r="O70" i="52"/>
  <c r="O71" i="52"/>
  <c r="O72" i="52"/>
  <c r="O73" i="52"/>
  <c r="O68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0" i="52" l="1"/>
  <c r="P71" i="52"/>
  <c r="P69" i="52"/>
  <c r="P73" i="52"/>
  <c r="P72" i="52"/>
  <c r="W186" i="18"/>
  <c r="W185" i="18"/>
  <c r="L32" i="18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W184" i="18" l="1"/>
  <c r="W183" i="18"/>
  <c r="N34" i="52"/>
  <c r="N33" i="52"/>
  <c r="P42" i="52"/>
  <c r="AR16" i="18" l="1"/>
  <c r="D316" i="20" l="1"/>
  <c r="H33" i="57" l="1"/>
  <c r="G33" i="57"/>
  <c r="D33" i="57"/>
  <c r="I33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D315" i="20" l="1"/>
  <c r="D314" i="20"/>
  <c r="Z26" i="52" l="1"/>
  <c r="AD32" i="52"/>
  <c r="Z32" i="52"/>
  <c r="AE32" i="52"/>
  <c r="W182" i="18" l="1"/>
  <c r="W181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W180" i="18" l="1"/>
  <c r="W179" i="18"/>
  <c r="N30" i="52"/>
  <c r="N29" i="52"/>
  <c r="AD27" i="52"/>
  <c r="Z27" i="52"/>
  <c r="AE27" i="52"/>
  <c r="W178" i="18" l="1"/>
  <c r="W177" i="18"/>
  <c r="N28" i="52"/>
  <c r="N27" i="52"/>
  <c r="AD26" i="52" l="1"/>
  <c r="AE26" i="52"/>
  <c r="N34" i="18"/>
  <c r="AL227" i="18" l="1"/>
  <c r="D313" i="20"/>
  <c r="AL226" i="18" l="1"/>
  <c r="AM227" i="18"/>
  <c r="L105" i="18"/>
  <c r="L102" i="18" s="1"/>
  <c r="AM226" i="18" l="1"/>
  <c r="AL225" i="18"/>
  <c r="M105" i="18"/>
  <c r="L98" i="18"/>
  <c r="W176" i="18"/>
  <c r="W175" i="18"/>
  <c r="N24" i="52"/>
  <c r="N26" i="52"/>
  <c r="N25" i="52"/>
  <c r="AL224" i="18" l="1"/>
  <c r="AM225" i="18"/>
  <c r="N54" i="18"/>
  <c r="L100" i="18"/>
  <c r="Z25" i="52"/>
  <c r="AD25" i="52"/>
  <c r="AE25" i="52"/>
  <c r="D312" i="20"/>
  <c r="D311" i="20"/>
  <c r="D310" i="20"/>
  <c r="H370" i="20"/>
  <c r="G370" i="20"/>
  <c r="G369" i="20" s="1"/>
  <c r="H319" i="20"/>
  <c r="H318" i="20"/>
  <c r="H317" i="20"/>
  <c r="H316" i="20"/>
  <c r="H315" i="20"/>
  <c r="H314" i="20"/>
  <c r="H313" i="20"/>
  <c r="H312" i="20"/>
  <c r="H311" i="20"/>
  <c r="H310" i="20"/>
  <c r="H309" i="20"/>
  <c r="G368" i="20" l="1"/>
  <c r="J369" i="20"/>
  <c r="I369" i="20"/>
  <c r="K369" i="20"/>
  <c r="AM224" i="18"/>
  <c r="AL223" i="18"/>
  <c r="I370" i="20"/>
  <c r="J370" i="20"/>
  <c r="W174" i="18"/>
  <c r="W173" i="18"/>
  <c r="N23" i="52"/>
  <c r="N22" i="52"/>
  <c r="Z24" i="52"/>
  <c r="AD24" i="52"/>
  <c r="AE24" i="52"/>
  <c r="I368" i="20" l="1"/>
  <c r="G367" i="20"/>
  <c r="J368" i="20"/>
  <c r="K368" i="20"/>
  <c r="AL222" i="18"/>
  <c r="AM223" i="18"/>
  <c r="W172" i="18"/>
  <c r="W171" i="18"/>
  <c r="N21" i="52"/>
  <c r="N20" i="52"/>
  <c r="G366" i="20" l="1"/>
  <c r="I367" i="20"/>
  <c r="K367" i="20"/>
  <c r="J367" i="20"/>
  <c r="AL221" i="18"/>
  <c r="AM222" i="18"/>
  <c r="D309" i="20"/>
  <c r="J366" i="20" l="1"/>
  <c r="K366" i="20"/>
  <c r="I366" i="20"/>
  <c r="G365" i="20"/>
  <c r="AL220" i="18"/>
  <c r="AM221" i="18"/>
  <c r="D308" i="20"/>
  <c r="G364" i="20" l="1"/>
  <c r="I365" i="20"/>
  <c r="J365" i="20"/>
  <c r="K365" i="20"/>
  <c r="AL219" i="18"/>
  <c r="AM220" i="18"/>
  <c r="AL164" i="18"/>
  <c r="D307" i="20"/>
  <c r="I364" i="20" l="1"/>
  <c r="J364" i="20"/>
  <c r="K364" i="20"/>
  <c r="G363" i="20"/>
  <c r="AL218" i="18"/>
  <c r="AM219" i="18"/>
  <c r="AL144" i="18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AL146" i="18"/>
  <c r="AM146" i="18" s="1"/>
  <c r="AM164" i="18"/>
  <c r="AD23" i="52"/>
  <c r="Z23" i="52"/>
  <c r="AE23" i="52"/>
  <c r="Z22" i="52"/>
  <c r="AD22" i="52"/>
  <c r="AE22" i="52"/>
  <c r="G362" i="20" l="1"/>
  <c r="I363" i="20"/>
  <c r="J363" i="20"/>
  <c r="K363" i="20"/>
  <c r="AM143" i="18"/>
  <c r="AM140" i="18"/>
  <c r="AM141" i="18"/>
  <c r="AM138" i="18"/>
  <c r="AM137" i="18"/>
  <c r="AM139" i="18"/>
  <c r="AM142" i="18"/>
  <c r="AM144" i="18"/>
  <c r="AL217" i="18"/>
  <c r="AM218" i="18"/>
  <c r="W170" i="18"/>
  <c r="W169" i="18"/>
  <c r="K362" i="20" l="1"/>
  <c r="G361" i="20"/>
  <c r="I362" i="20"/>
  <c r="J362" i="20"/>
  <c r="AL216" i="18"/>
  <c r="AM217" i="18"/>
  <c r="AD21" i="52"/>
  <c r="AC21" i="52"/>
  <c r="AE21" i="52"/>
  <c r="AD20" i="52"/>
  <c r="AC20" i="52"/>
  <c r="AE20" i="52"/>
  <c r="I361" i="20" l="1"/>
  <c r="G360" i="20"/>
  <c r="J361" i="20"/>
  <c r="K361" i="20"/>
  <c r="AL215" i="18"/>
  <c r="AM216" i="18"/>
  <c r="G101" i="18"/>
  <c r="F101" i="18" s="1"/>
  <c r="G99" i="18"/>
  <c r="F99" i="18" s="1"/>
  <c r="G98" i="18"/>
  <c r="F98" i="18" s="1"/>
  <c r="P22" i="18"/>
  <c r="N22" i="18" s="1"/>
  <c r="I360" i="20" l="1"/>
  <c r="K360" i="20"/>
  <c r="G359" i="20"/>
  <c r="J360" i="20"/>
  <c r="AL214" i="18"/>
  <c r="AM215" i="18"/>
  <c r="D306" i="20"/>
  <c r="G358" i="20" l="1"/>
  <c r="J359" i="20"/>
  <c r="K359" i="20"/>
  <c r="I359" i="20"/>
  <c r="AL213" i="18"/>
  <c r="AM214" i="18"/>
  <c r="D305" i="20"/>
  <c r="K358" i="20" l="1"/>
  <c r="I358" i="20"/>
  <c r="G357" i="20"/>
  <c r="J358" i="20"/>
  <c r="AL212" i="18"/>
  <c r="AM213" i="18"/>
  <c r="AD19" i="52"/>
  <c r="AD18" i="52"/>
  <c r="Z19" i="52"/>
  <c r="Z18" i="52"/>
  <c r="AE19" i="52"/>
  <c r="AE18" i="52"/>
  <c r="I357" i="20" l="1"/>
  <c r="J357" i="20"/>
  <c r="G356" i="20"/>
  <c r="K357" i="20"/>
  <c r="AM212" i="18"/>
  <c r="AL211" i="18"/>
  <c r="D304" i="20"/>
  <c r="W168" i="18"/>
  <c r="W167" i="18"/>
  <c r="AD17" i="52"/>
  <c r="Z17" i="52"/>
  <c r="AE17" i="52"/>
  <c r="AD16" i="52"/>
  <c r="Z16" i="52"/>
  <c r="AE16" i="52"/>
  <c r="N17" i="52"/>
  <c r="N16" i="52"/>
  <c r="I356" i="20" l="1"/>
  <c r="G355" i="20"/>
  <c r="J356" i="20"/>
  <c r="K356" i="20"/>
  <c r="L99" i="18"/>
  <c r="L101" i="18"/>
  <c r="J355" i="20" l="1"/>
  <c r="I355" i="20"/>
  <c r="G354" i="20"/>
  <c r="K355" i="20"/>
  <c r="W166" i="18"/>
  <c r="W165" i="18"/>
  <c r="D303" i="20"/>
  <c r="D302" i="20"/>
  <c r="W164" i="18"/>
  <c r="K354" i="20" l="1"/>
  <c r="J354" i="20"/>
  <c r="G353" i="20"/>
  <c r="I354" i="20"/>
  <c r="D301" i="20"/>
  <c r="D300" i="20"/>
  <c r="D299" i="20"/>
  <c r="I353" i="20" l="1"/>
  <c r="G352" i="20"/>
  <c r="J353" i="20"/>
  <c r="K353" i="20"/>
  <c r="Z15" i="52"/>
  <c r="AD15" i="52"/>
  <c r="AE15" i="52"/>
  <c r="P27" i="18"/>
  <c r="P26" i="18"/>
  <c r="P23" i="18"/>
  <c r="P21" i="18"/>
  <c r="D298" i="20"/>
  <c r="I352" i="20" l="1"/>
  <c r="K352" i="20"/>
  <c r="G351" i="20"/>
  <c r="J352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C371" i="20"/>
  <c r="D297" i="20"/>
  <c r="G350" i="20" l="1"/>
  <c r="J351" i="20"/>
  <c r="K351" i="20"/>
  <c r="I351" i="20"/>
  <c r="W162" i="18"/>
  <c r="I350" i="20" l="1"/>
  <c r="J350" i="20"/>
  <c r="K350" i="20"/>
  <c r="G349" i="20"/>
  <c r="AD14" i="52"/>
  <c r="AE14" i="52"/>
  <c r="AD13" i="52"/>
  <c r="AE13" i="52"/>
  <c r="Z14" i="52"/>
  <c r="D296" i="20"/>
  <c r="D295" i="20"/>
  <c r="K349" i="20" l="1"/>
  <c r="I349" i="20"/>
  <c r="J349" i="20"/>
  <c r="G348" i="20"/>
  <c r="W161" i="18"/>
  <c r="W160" i="18"/>
  <c r="L11" i="52"/>
  <c r="L10" i="52"/>
  <c r="AL210" i="18"/>
  <c r="AL209" i="18" s="1"/>
  <c r="AL208" i="18" s="1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I348" i="20" l="1"/>
  <c r="G347" i="20"/>
  <c r="J348" i="20"/>
  <c r="K348" i="20"/>
  <c r="AM211" i="18"/>
  <c r="AM210" i="18"/>
  <c r="AM209" i="18"/>
  <c r="W159" i="18"/>
  <c r="W158" i="18"/>
  <c r="G346" i="20" l="1"/>
  <c r="J347" i="20"/>
  <c r="I347" i="20"/>
  <c r="K347" i="20"/>
  <c r="D293" i="20"/>
  <c r="K346" i="20" l="1"/>
  <c r="G345" i="20"/>
  <c r="J346" i="20"/>
  <c r="I346" i="20"/>
  <c r="W157" i="18"/>
  <c r="K345" i="20" l="1"/>
  <c r="G344" i="20"/>
  <c r="J345" i="20"/>
  <c r="I345" i="20"/>
  <c r="D292" i="20"/>
  <c r="C8" i="36"/>
  <c r="W156" i="18"/>
  <c r="N5" i="52"/>
  <c r="I344" i="20" l="1"/>
  <c r="K344" i="20"/>
  <c r="G343" i="20"/>
  <c r="J344" i="20"/>
  <c r="N41" i="18"/>
  <c r="D291" i="20"/>
  <c r="G342" i="20" l="1"/>
  <c r="J343" i="20"/>
  <c r="I343" i="20"/>
  <c r="K343" i="20"/>
  <c r="D290" i="20"/>
  <c r="I342" i="20" l="1"/>
  <c r="K342" i="20"/>
  <c r="J342" i="20"/>
  <c r="G341" i="20"/>
  <c r="D289" i="20"/>
  <c r="K341" i="20" l="1"/>
  <c r="G340" i="20"/>
  <c r="I341" i="20"/>
  <c r="J341" i="20"/>
  <c r="N26" i="18"/>
  <c r="AL207" i="18"/>
  <c r="AL206" i="18" s="1"/>
  <c r="D288" i="20"/>
  <c r="I340" i="20" l="1"/>
  <c r="K340" i="20"/>
  <c r="G339" i="20"/>
  <c r="J340" i="20"/>
  <c r="AM208" i="18"/>
  <c r="AM207" i="18"/>
  <c r="AD4" i="52"/>
  <c r="I339" i="20" l="1"/>
  <c r="G338" i="20"/>
  <c r="J339" i="20"/>
  <c r="K339" i="20"/>
  <c r="D287" i="20"/>
  <c r="D286" i="20"/>
  <c r="F15" i="52"/>
  <c r="G337" i="20" l="1"/>
  <c r="J338" i="20"/>
  <c r="K338" i="20"/>
  <c r="I338" i="20"/>
  <c r="AB3" i="49"/>
  <c r="AB4" i="49"/>
  <c r="AB5" i="49"/>
  <c r="J337" i="20" l="1"/>
  <c r="K337" i="20"/>
  <c r="I337" i="20"/>
  <c r="G336" i="20"/>
  <c r="D285" i="20"/>
  <c r="W155" i="18"/>
  <c r="J336" i="20" l="1"/>
  <c r="I336" i="20"/>
  <c r="K336" i="20"/>
  <c r="G335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K335" i="20" l="1"/>
  <c r="I335" i="20"/>
  <c r="G334" i="20"/>
  <c r="J335" i="20"/>
  <c r="M70" i="18"/>
  <c r="I334" i="20" l="1"/>
  <c r="G333" i="20"/>
  <c r="K334" i="20"/>
  <c r="J334" i="20"/>
  <c r="D283" i="20"/>
  <c r="J333" i="20" l="1"/>
  <c r="K333" i="20"/>
  <c r="G332" i="20"/>
  <c r="I333" i="20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D275" i="15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D282" i="20"/>
  <c r="F261" i="15" l="1"/>
  <c r="K332" i="20"/>
  <c r="I332" i="20"/>
  <c r="G331" i="20"/>
  <c r="J332" i="20"/>
  <c r="F268" i="15"/>
  <c r="F264" i="15"/>
  <c r="F275" i="15"/>
  <c r="F271" i="15"/>
  <c r="F267" i="15"/>
  <c r="F263" i="15"/>
  <c r="F272" i="15"/>
  <c r="F274" i="15"/>
  <c r="F270" i="15"/>
  <c r="F266" i="15"/>
  <c r="F262" i="15"/>
  <c r="F273" i="15"/>
  <c r="F269" i="15"/>
  <c r="F265" i="15"/>
  <c r="R126" i="18"/>
  <c r="K331" i="20" l="1"/>
  <c r="G330" i="20"/>
  <c r="I331" i="20"/>
  <c r="J331" i="20"/>
  <c r="D281" i="20"/>
  <c r="K330" i="20" l="1"/>
  <c r="I330" i="20"/>
  <c r="J330" i="20"/>
  <c r="G329" i="20"/>
  <c r="D280" i="20"/>
  <c r="K329" i="20" l="1"/>
  <c r="I329" i="20"/>
  <c r="J329" i="20"/>
  <c r="G328" i="20"/>
  <c r="AD5" i="52"/>
  <c r="D279" i="20"/>
  <c r="K328" i="20" l="1"/>
  <c r="J328" i="20"/>
  <c r="G327" i="20"/>
  <c r="I328" i="20"/>
  <c r="W131" i="18"/>
  <c r="W154" i="18"/>
  <c r="D278" i="20"/>
  <c r="J327" i="20" l="1"/>
  <c r="K327" i="20"/>
  <c r="G326" i="20"/>
  <c r="I327" i="20"/>
  <c r="W132" i="18"/>
  <c r="B315" i="15"/>
  <c r="J283" i="15" s="1"/>
  <c r="E260" i="15"/>
  <c r="D260" i="15"/>
  <c r="E253" i="15"/>
  <c r="E254" i="15"/>
  <c r="E255" i="15"/>
  <c r="E256" i="15"/>
  <c r="E257" i="15"/>
  <c r="E258" i="15"/>
  <c r="E259" i="15"/>
  <c r="D277" i="20"/>
  <c r="J326" i="20" l="1"/>
  <c r="K326" i="20"/>
  <c r="G325" i="20"/>
  <c r="I326" i="20"/>
  <c r="F260" i="15"/>
  <c r="S126" i="18"/>
  <c r="I325" i="20" l="1"/>
  <c r="K325" i="20"/>
  <c r="J325" i="20"/>
  <c r="G324" i="20"/>
  <c r="S125" i="18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K324" i="20" l="1"/>
  <c r="I324" i="20"/>
  <c r="G323" i="20"/>
  <c r="J324" i="20"/>
  <c r="D272" i="20"/>
  <c r="I323" i="20" l="1"/>
  <c r="K323" i="20"/>
  <c r="G322" i="20"/>
  <c r="J323" i="20"/>
  <c r="D271" i="20"/>
  <c r="I322" i="20" l="1"/>
  <c r="J322" i="20"/>
  <c r="K322" i="20"/>
  <c r="G321" i="20"/>
  <c r="D270" i="20"/>
  <c r="N40" i="18"/>
  <c r="M102" i="18" l="1"/>
  <c r="G320" i="20"/>
  <c r="K321" i="20"/>
  <c r="I321" i="20"/>
  <c r="J321" i="20"/>
  <c r="H270" i="20"/>
  <c r="H271" i="20"/>
  <c r="H272" i="20"/>
  <c r="D269" i="20"/>
  <c r="H269" i="20"/>
  <c r="I320" i="20" l="1"/>
  <c r="J320" i="20"/>
  <c r="K320" i="20"/>
  <c r="G319" i="20"/>
  <c r="AL135" i="18"/>
  <c r="S75" i="18"/>
  <c r="I319" i="20" l="1"/>
  <c r="J319" i="20"/>
  <c r="G318" i="20"/>
  <c r="K319" i="20"/>
  <c r="AL134" i="18"/>
  <c r="AM135" i="18"/>
  <c r="D57" i="54"/>
  <c r="J318" i="20" l="1"/>
  <c r="K318" i="20"/>
  <c r="G317" i="20"/>
  <c r="I318" i="20"/>
  <c r="AL133" i="18"/>
  <c r="AM134" i="18"/>
  <c r="D3" i="54"/>
  <c r="I3" i="54" s="1"/>
  <c r="D4" i="54"/>
  <c r="I4" i="54" s="1"/>
  <c r="D5" i="54"/>
  <c r="I5" i="54" s="1"/>
  <c r="D6" i="54"/>
  <c r="D7" i="54"/>
  <c r="I7" i="54" s="1"/>
  <c r="D8" i="54"/>
  <c r="I8" i="54" s="1"/>
  <c r="D9" i="54"/>
  <c r="I9" i="54" s="1"/>
  <c r="D10" i="54"/>
  <c r="I10" i="54" s="1"/>
  <c r="D11" i="54"/>
  <c r="I11" i="54" s="1"/>
  <c r="D12" i="54"/>
  <c r="I12" i="54" s="1"/>
  <c r="D13" i="54"/>
  <c r="D14" i="54"/>
  <c r="D15" i="54"/>
  <c r="I15" i="54" s="1"/>
  <c r="D16" i="54"/>
  <c r="I16" i="54" s="1"/>
  <c r="D17" i="54"/>
  <c r="I17" i="54" s="1"/>
  <c r="D18" i="54"/>
  <c r="I18" i="54" s="1"/>
  <c r="D19" i="54"/>
  <c r="I19" i="54" s="1"/>
  <c r="D20" i="54"/>
  <c r="I20" i="54" s="1"/>
  <c r="D21" i="54"/>
  <c r="I21" i="54" s="1"/>
  <c r="D22" i="54"/>
  <c r="I22" i="54" s="1"/>
  <c r="D23" i="54"/>
  <c r="I23" i="54" s="1"/>
  <c r="D24" i="54"/>
  <c r="I24" i="54" s="1"/>
  <c r="D25" i="54"/>
  <c r="I25" i="54" s="1"/>
  <c r="D26" i="54"/>
  <c r="I26" i="54" s="1"/>
  <c r="D27" i="54"/>
  <c r="I27" i="54" s="1"/>
  <c r="D28" i="54"/>
  <c r="I28" i="54" s="1"/>
  <c r="D29" i="54"/>
  <c r="I29" i="54" s="1"/>
  <c r="D30" i="54"/>
  <c r="I30" i="54" s="1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H26" i="54"/>
  <c r="G26" i="54"/>
  <c r="H25" i="54"/>
  <c r="G25" i="54"/>
  <c r="H24" i="54"/>
  <c r="G24" i="54"/>
  <c r="H23" i="54"/>
  <c r="G23" i="54"/>
  <c r="H22" i="54"/>
  <c r="G22" i="54"/>
  <c r="H21" i="54"/>
  <c r="G21" i="54"/>
  <c r="H20" i="54"/>
  <c r="G20" i="54"/>
  <c r="H19" i="54"/>
  <c r="G19" i="54"/>
  <c r="H18" i="54"/>
  <c r="G18" i="54"/>
  <c r="H17" i="54"/>
  <c r="G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H11" i="54"/>
  <c r="G11" i="54"/>
  <c r="H10" i="54"/>
  <c r="G10" i="54"/>
  <c r="H9" i="54"/>
  <c r="G9" i="54"/>
  <c r="H8" i="54"/>
  <c r="G8" i="54"/>
  <c r="H7" i="54"/>
  <c r="G7" i="54"/>
  <c r="H6" i="54"/>
  <c r="G6" i="54"/>
  <c r="I6" i="54"/>
  <c r="H5" i="54"/>
  <c r="G5" i="54"/>
  <c r="H4" i="54"/>
  <c r="G4" i="54"/>
  <c r="H3" i="54"/>
  <c r="G3" i="54"/>
  <c r="K317" i="20" l="1"/>
  <c r="J317" i="20"/>
  <c r="I317" i="20"/>
  <c r="G316" i="20"/>
  <c r="AL132" i="18"/>
  <c r="AM133" i="18"/>
  <c r="N53" i="52"/>
  <c r="AD3" i="52"/>
  <c r="AD2" i="52"/>
  <c r="J316" i="20" l="1"/>
  <c r="I316" i="20"/>
  <c r="G315" i="20"/>
  <c r="K316" i="20"/>
  <c r="AL131" i="18"/>
  <c r="AM132" i="18"/>
  <c r="N112" i="18"/>
  <c r="N113" i="18"/>
  <c r="N114" i="18"/>
  <c r="N115" i="18"/>
  <c r="N116" i="18"/>
  <c r="N117" i="18"/>
  <c r="N118" i="18"/>
  <c r="N119" i="18"/>
  <c r="N111" i="18"/>
  <c r="I315" i="20" l="1"/>
  <c r="K315" i="20"/>
  <c r="J315" i="20"/>
  <c r="G314" i="20"/>
  <c r="AM131" i="18"/>
  <c r="AL130" i="18"/>
  <c r="N4" i="52"/>
  <c r="N3" i="52"/>
  <c r="N2" i="52"/>
  <c r="J314" i="20" l="1"/>
  <c r="G313" i="20"/>
  <c r="K314" i="20"/>
  <c r="I314" i="20"/>
  <c r="N41" i="52"/>
  <c r="M43" i="52" s="1"/>
  <c r="AL129" i="18"/>
  <c r="AM130" i="18"/>
  <c r="K313" i="20" l="1"/>
  <c r="J313" i="20"/>
  <c r="G312" i="20"/>
  <c r="I313" i="20"/>
  <c r="O41" i="52"/>
  <c r="AL128" i="18"/>
  <c r="AM129" i="18"/>
  <c r="D266" i="20"/>
  <c r="H266" i="20"/>
  <c r="G30" i="51"/>
  <c r="H30" i="51"/>
  <c r="D30" i="51"/>
  <c r="I30" i="51" s="1"/>
  <c r="K312" i="20" l="1"/>
  <c r="G311" i="20"/>
  <c r="J312" i="20"/>
  <c r="I312" i="20"/>
  <c r="AM128" i="18"/>
  <c r="AL127" i="18"/>
  <c r="D265" i="20"/>
  <c r="H265" i="20"/>
  <c r="G29" i="51"/>
  <c r="H29" i="51"/>
  <c r="D29" i="51"/>
  <c r="I29" i="51" s="1"/>
  <c r="I311" i="20" l="1"/>
  <c r="J311" i="20"/>
  <c r="K311" i="20"/>
  <c r="G310" i="20"/>
  <c r="AM127" i="18"/>
  <c r="AL126" i="18"/>
  <c r="W153" i="18"/>
  <c r="G28" i="51"/>
  <c r="H28" i="51"/>
  <c r="D28" i="51"/>
  <c r="I28" i="51" s="1"/>
  <c r="D264" i="20"/>
  <c r="H264" i="20"/>
  <c r="J310" i="20" l="1"/>
  <c r="I310" i="20"/>
  <c r="G309" i="20"/>
  <c r="K310" i="20"/>
  <c r="AM126" i="18"/>
  <c r="AL125" i="18"/>
  <c r="G27" i="51"/>
  <c r="H27" i="51"/>
  <c r="D27" i="51"/>
  <c r="I27" i="51" s="1"/>
  <c r="G26" i="51"/>
  <c r="H26" i="51"/>
  <c r="D26" i="51"/>
  <c r="I26" i="51" s="1"/>
  <c r="K309" i="20" l="1"/>
  <c r="J309" i="20"/>
  <c r="G308" i="20"/>
  <c r="I309" i="20"/>
  <c r="AL124" i="18"/>
  <c r="AM125" i="18"/>
  <c r="W152" i="18"/>
  <c r="AM124" i="18" l="1"/>
  <c r="AL123" i="18"/>
  <c r="AM123" i="18" l="1"/>
  <c r="AL122" i="18"/>
  <c r="AL121" i="18" l="1"/>
  <c r="AM122" i="18"/>
  <c r="W146" i="18"/>
  <c r="W147" i="18"/>
  <c r="W148" i="18"/>
  <c r="W149" i="18"/>
  <c r="W150" i="18"/>
  <c r="W151" i="18"/>
  <c r="W163" i="18"/>
  <c r="W145" i="18"/>
  <c r="AM121" i="18" l="1"/>
  <c r="AL120" i="18"/>
  <c r="N45" i="18"/>
  <c r="AM120" i="18" l="1"/>
  <c r="AL119" i="18"/>
  <c r="AM119" i="18" l="1"/>
  <c r="AL118" i="18"/>
  <c r="T129" i="18"/>
  <c r="S53" i="18"/>
  <c r="S54" i="18" s="1"/>
  <c r="S55" i="18" s="1"/>
  <c r="R150" i="18"/>
  <c r="R148" i="18"/>
  <c r="D57" i="51"/>
  <c r="AL117" i="18" l="1"/>
  <c r="AM118" i="18"/>
  <c r="S56" i="18"/>
  <c r="S57" i="18" s="1"/>
  <c r="AM117" i="18" l="1"/>
  <c r="AL116" i="18"/>
  <c r="S58" i="18"/>
  <c r="S59" i="18" s="1"/>
  <c r="S60" i="18" s="1"/>
  <c r="N27" i="18"/>
  <c r="Q66" i="18" s="1"/>
  <c r="R147" i="18" l="1"/>
  <c r="AL115" i="18"/>
  <c r="AM116" i="1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AM115" i="18" l="1"/>
  <c r="AL114" i="18"/>
  <c r="R10" i="49"/>
  <c r="R9" i="49"/>
  <c r="S10" i="49" s="1"/>
  <c r="S61" i="18" l="1"/>
  <c r="S62" i="18" s="1"/>
  <c r="AL113" i="18"/>
  <c r="AM114" i="18"/>
  <c r="S20" i="18"/>
  <c r="S21" i="18" s="1"/>
  <c r="S63" i="18" l="1"/>
  <c r="S64" i="18" s="1"/>
  <c r="AL112" i="18"/>
  <c r="AM113" i="18"/>
  <c r="N43" i="18"/>
  <c r="M101" i="18" s="1"/>
  <c r="N101" i="18" l="1"/>
  <c r="AM112" i="18"/>
  <c r="AL111" i="18"/>
  <c r="D108" i="50"/>
  <c r="AL110" i="18" l="1"/>
  <c r="AM111" i="18"/>
  <c r="N42" i="18"/>
  <c r="AL109" i="18" l="1"/>
  <c r="AM110" i="18"/>
  <c r="N100" i="18" l="1"/>
  <c r="AL108" i="18"/>
  <c r="AM109" i="18"/>
  <c r="N22" i="33"/>
  <c r="R22" i="33" s="1"/>
  <c r="E22" i="33" l="1"/>
  <c r="AL107" i="18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02" i="18" l="1"/>
  <c r="AL104" i="18"/>
  <c r="AM105" i="18"/>
  <c r="AL205" i="18"/>
  <c r="AM206" i="18"/>
  <c r="AL103" i="18" l="1"/>
  <c r="AM104" i="18"/>
  <c r="AL204" i="18"/>
  <c r="AM205" i="18"/>
  <c r="AL102" i="18" l="1"/>
  <c r="AM103" i="18"/>
  <c r="AL203" i="18"/>
  <c r="AM204" i="18"/>
  <c r="S23" i="18"/>
  <c r="S24" i="18" s="1"/>
  <c r="S25" i="18" s="1"/>
  <c r="S26" i="18" s="1"/>
  <c r="N70" i="18"/>
  <c r="AL101" i="18" l="1"/>
  <c r="AM102" i="18"/>
  <c r="AL202" i="18"/>
  <c r="AM203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AM101" i="18"/>
  <c r="AL100" i="18"/>
  <c r="AM202" i="18"/>
  <c r="AL201" i="18"/>
  <c r="D73" i="48"/>
  <c r="N23" i="18"/>
  <c r="M99" i="18" l="1"/>
  <c r="N99" i="18" s="1"/>
  <c r="AL99" i="18"/>
  <c r="AM100" i="18"/>
  <c r="AL200" i="18"/>
  <c r="AM201" i="18"/>
  <c r="S36" i="18" l="1"/>
  <c r="S37" i="18" s="1"/>
  <c r="S38" i="18" s="1"/>
  <c r="S39" i="18" s="1"/>
  <c r="S40" i="18" s="1"/>
  <c r="AM99" i="18"/>
  <c r="AL98" i="18"/>
  <c r="AL199" i="18"/>
  <c r="AM200" i="18"/>
  <c r="P50" i="18"/>
  <c r="AL97" i="18" l="1"/>
  <c r="AM98" i="18"/>
  <c r="AL198" i="18"/>
  <c r="AM199" i="18"/>
  <c r="S41" i="18" l="1"/>
  <c r="AM97" i="18"/>
  <c r="AL96" i="18"/>
  <c r="AL197" i="18"/>
  <c r="AM198" i="18"/>
  <c r="N23" i="33"/>
  <c r="D23" i="33" s="1"/>
  <c r="S42" i="18" l="1"/>
  <c r="S43" i="18" s="1"/>
  <c r="S44" i="18" s="1"/>
  <c r="AM96" i="18"/>
  <c r="AL95" i="18"/>
  <c r="AL196" i="18"/>
  <c r="AM19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3" i="49"/>
  <c r="E4" i="49" s="1"/>
  <c r="E5" i="49" s="1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O3" i="49"/>
  <c r="S45" i="18" l="1"/>
  <c r="S46" i="18" s="1"/>
  <c r="F26" i="49"/>
  <c r="G26" i="49"/>
  <c r="AL94" i="18"/>
  <c r="AM95" i="18"/>
  <c r="AL195" i="18"/>
  <c r="AM196" i="18"/>
  <c r="N21" i="18"/>
  <c r="Q48" i="18" s="1"/>
  <c r="R146" i="18" l="1"/>
  <c r="AJ254" i="18"/>
  <c r="AJ255" i="18" s="1"/>
  <c r="AM94" i="18"/>
  <c r="AL93" i="18"/>
  <c r="AL194" i="18"/>
  <c r="AM195" i="18"/>
  <c r="AL92" i="18" l="1"/>
  <c r="AM93" i="18"/>
  <c r="AL193" i="18"/>
  <c r="AM194" i="18"/>
  <c r="S76" i="18"/>
  <c r="S77" i="18" s="1"/>
  <c r="AL91" i="18" l="1"/>
  <c r="AM92" i="18"/>
  <c r="AM193" i="18"/>
  <c r="AL192" i="18"/>
  <c r="AL90" i="18" l="1"/>
  <c r="AM91" i="18"/>
  <c r="AL191" i="18"/>
  <c r="AM192" i="18"/>
  <c r="AM90" i="18" l="1"/>
  <c r="AL89" i="18"/>
  <c r="AM191" i="18"/>
  <c r="AL190" i="18"/>
  <c r="AL88" i="18" l="1"/>
  <c r="AM89" i="18"/>
  <c r="AM190" i="18"/>
  <c r="AL189" i="18"/>
  <c r="B8" i="36"/>
  <c r="AM88" i="18" l="1"/>
  <c r="AL87" i="18"/>
  <c r="AL188" i="18"/>
  <c r="AM189" i="18"/>
  <c r="B10" i="36"/>
  <c r="AL86" i="18" l="1"/>
  <c r="AM87" i="18"/>
  <c r="AL187" i="18"/>
  <c r="AM188" i="18"/>
  <c r="S78" i="18"/>
  <c r="S79" i="18" s="1"/>
  <c r="AL85" i="18" l="1"/>
  <c r="AM86" i="18"/>
  <c r="S80" i="18"/>
  <c r="S81" i="18" s="1"/>
  <c r="S82" i="18" s="1"/>
  <c r="S83" i="18" s="1"/>
  <c r="AL186" i="18"/>
  <c r="AM187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86" i="18"/>
  <c r="AL185" i="18"/>
  <c r="S84" i="18"/>
  <c r="S85" i="18" s="1"/>
  <c r="S86" i="18" s="1"/>
  <c r="S87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85" i="18"/>
  <c r="AL184" i="18"/>
  <c r="AC15" i="33"/>
  <c r="AL82" i="18" l="1"/>
  <c r="AM83" i="18"/>
  <c r="AM184" i="18"/>
  <c r="AL183" i="18"/>
  <c r="N16" i="33"/>
  <c r="AL81" i="18" l="1"/>
  <c r="AM82" i="18"/>
  <c r="AM183" i="18"/>
  <c r="AL182" i="18"/>
  <c r="AM182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M250" i="18" l="1"/>
  <c r="AN250" i="18" s="1"/>
  <c r="AJ253" i="18" s="1"/>
  <c r="AL80" i="18"/>
  <c r="AM80" i="18" s="1"/>
  <c r="AM81" i="18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70" i="20"/>
  <c r="K370" i="20" s="1"/>
  <c r="AJ256" i="18" l="1"/>
  <c r="AJ257" i="18" s="1"/>
  <c r="G27" i="46"/>
  <c r="H27" i="46"/>
  <c r="D27" i="46"/>
  <c r="I27" i="46" s="1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88" i="18" l="1"/>
  <c r="AL77" i="18"/>
  <c r="AM78" i="18"/>
  <c r="N50" i="18"/>
  <c r="G307" i="20" l="1"/>
  <c r="K308" i="20"/>
  <c r="J308" i="20"/>
  <c r="I308" i="20"/>
  <c r="S89" i="18"/>
  <c r="AL76" i="18"/>
  <c r="AM77" i="18"/>
  <c r="S90" i="18" l="1"/>
  <c r="S91" i="18" s="1"/>
  <c r="S92" i="18" s="1"/>
  <c r="S93" i="18" s="1"/>
  <c r="S94" i="18" s="1"/>
  <c r="G306" i="20"/>
  <c r="J307" i="20"/>
  <c r="I307" i="20"/>
  <c r="K307" i="20"/>
  <c r="AL75" i="18"/>
  <c r="AM76" i="18"/>
  <c r="N44" i="18"/>
  <c r="Q121" i="18" s="1"/>
  <c r="R145" i="18" l="1"/>
  <c r="R155" i="18" s="1"/>
  <c r="T218" i="18" s="1"/>
  <c r="M98" i="18"/>
  <c r="N98" i="18" s="1"/>
  <c r="N105" i="18" s="1"/>
  <c r="AJ171" i="18"/>
  <c r="AJ172" i="18" s="1"/>
  <c r="S95" i="18"/>
  <c r="S96" i="18" s="1"/>
  <c r="S97" i="18" s="1"/>
  <c r="G305" i="20"/>
  <c r="I306" i="20"/>
  <c r="K306" i="20"/>
  <c r="J306" i="20"/>
  <c r="AL74" i="18"/>
  <c r="AM75" i="18"/>
  <c r="S98" i="18" l="1"/>
  <c r="S99" i="18" s="1"/>
  <c r="S100" i="18" s="1"/>
  <c r="S101" i="18" s="1"/>
  <c r="V221" i="18"/>
  <c r="S134" i="18"/>
  <c r="U231" i="18"/>
  <c r="G304" i="20"/>
  <c r="I305" i="20"/>
  <c r="K305" i="20"/>
  <c r="J305" i="20"/>
  <c r="AL73" i="18"/>
  <c r="AM74" i="18"/>
  <c r="N76" i="18"/>
  <c r="V64" i="18" l="1"/>
  <c r="W64" i="18" s="1"/>
  <c r="V46" i="18"/>
  <c r="X64" i="18"/>
  <c r="V45" i="18"/>
  <c r="V44" i="18"/>
  <c r="V43" i="18"/>
  <c r="V42" i="18"/>
  <c r="V63" i="18"/>
  <c r="S102" i="18"/>
  <c r="S103" i="18" s="1"/>
  <c r="S104" i="18" s="1"/>
  <c r="V41" i="18"/>
  <c r="V40" i="18"/>
  <c r="W40" i="18" s="1"/>
  <c r="V62" i="18"/>
  <c r="V39" i="18"/>
  <c r="W39" i="18" s="1"/>
  <c r="V61" i="18"/>
  <c r="V60" i="18"/>
  <c r="U134" i="18"/>
  <c r="V134" i="18" s="1"/>
  <c r="V38" i="18"/>
  <c r="V37" i="18"/>
  <c r="V36" i="18"/>
  <c r="V35" i="18"/>
  <c r="V33" i="18"/>
  <c r="W33" i="18" s="1"/>
  <c r="V34" i="18"/>
  <c r="V47" i="18"/>
  <c r="V32" i="18"/>
  <c r="X32" i="18" s="1"/>
  <c r="G303" i="20"/>
  <c r="K304" i="20"/>
  <c r="I304" i="20"/>
  <c r="J304" i="20"/>
  <c r="V231" i="18"/>
  <c r="V31" i="18"/>
  <c r="W31" i="18" s="1"/>
  <c r="V100" i="18"/>
  <c r="W100" i="18" s="1"/>
  <c r="V101" i="18"/>
  <c r="V99" i="18"/>
  <c r="V30" i="18"/>
  <c r="W30" i="18" s="1"/>
  <c r="V59" i="18"/>
  <c r="V98" i="18"/>
  <c r="V96" i="18"/>
  <c r="V95" i="18"/>
  <c r="V94" i="18"/>
  <c r="V97" i="18"/>
  <c r="V120" i="18"/>
  <c r="V92" i="18"/>
  <c r="W92" i="18" s="1"/>
  <c r="V93" i="18"/>
  <c r="V29" i="18"/>
  <c r="W29" i="18" s="1"/>
  <c r="V58" i="18"/>
  <c r="V90" i="18"/>
  <c r="W90" i="18" s="1"/>
  <c r="V91" i="18"/>
  <c r="V88" i="18"/>
  <c r="W88" i="18" s="1"/>
  <c r="V89" i="18"/>
  <c r="V87" i="18"/>
  <c r="W87" i="18" s="1"/>
  <c r="V86" i="18"/>
  <c r="V28" i="18"/>
  <c r="V27" i="18"/>
  <c r="W27" i="18" s="1"/>
  <c r="V57" i="18"/>
  <c r="V26" i="18"/>
  <c r="X26" i="18" s="1"/>
  <c r="V56" i="18"/>
  <c r="V65" i="18"/>
  <c r="V55" i="18"/>
  <c r="V85" i="18"/>
  <c r="V54" i="18"/>
  <c r="V84" i="18"/>
  <c r="V25" i="18"/>
  <c r="V83" i="18"/>
  <c r="V24" i="18"/>
  <c r="V22" i="18"/>
  <c r="V23" i="18"/>
  <c r="W23" i="18" s="1"/>
  <c r="V82" i="18"/>
  <c r="V81" i="18"/>
  <c r="V80" i="18"/>
  <c r="V21" i="18"/>
  <c r="V79" i="18"/>
  <c r="V77" i="18"/>
  <c r="V78" i="18"/>
  <c r="V74" i="18"/>
  <c r="V20" i="18"/>
  <c r="V75" i="18"/>
  <c r="V76" i="18"/>
  <c r="AL72" i="18"/>
  <c r="AM73" i="18"/>
  <c r="W46" i="18" l="1"/>
  <c r="X46" i="18"/>
  <c r="W45" i="18"/>
  <c r="X45" i="18"/>
  <c r="X42" i="18"/>
  <c r="W42" i="18"/>
  <c r="W43" i="18"/>
  <c r="X43" i="18"/>
  <c r="X44" i="18"/>
  <c r="W44" i="18"/>
  <c r="X63" i="18"/>
  <c r="W63" i="18"/>
  <c r="V102" i="18"/>
  <c r="W102" i="18" s="1"/>
  <c r="V103" i="18"/>
  <c r="X103" i="18" s="1"/>
  <c r="W41" i="18"/>
  <c r="X41" i="18"/>
  <c r="X40" i="18"/>
  <c r="W62" i="18"/>
  <c r="X62" i="18"/>
  <c r="X39" i="18"/>
  <c r="W60" i="18"/>
  <c r="X60" i="18"/>
  <c r="W61" i="18"/>
  <c r="X61" i="18"/>
  <c r="X38" i="18"/>
  <c r="W38" i="18"/>
  <c r="X36" i="18"/>
  <c r="W36" i="18"/>
  <c r="W37" i="18"/>
  <c r="X37" i="18"/>
  <c r="W35" i="18"/>
  <c r="X35" i="18"/>
  <c r="X33" i="18"/>
  <c r="W47" i="18"/>
  <c r="X47" i="18"/>
  <c r="W34" i="18"/>
  <c r="X34" i="18"/>
  <c r="W32" i="18"/>
  <c r="S133" i="18"/>
  <c r="G302" i="20"/>
  <c r="K303" i="20"/>
  <c r="I303" i="20"/>
  <c r="J303" i="20"/>
  <c r="X31" i="18"/>
  <c r="X100" i="18"/>
  <c r="W101" i="18"/>
  <c r="X101" i="18"/>
  <c r="X30" i="18"/>
  <c r="W99" i="18"/>
  <c r="X99" i="18"/>
  <c r="W59" i="18"/>
  <c r="X59" i="18"/>
  <c r="W98" i="18"/>
  <c r="X98" i="18"/>
  <c r="X95" i="18"/>
  <c r="W95" i="18"/>
  <c r="W96" i="18"/>
  <c r="X96" i="18"/>
  <c r="W94" i="18"/>
  <c r="X94" i="18"/>
  <c r="W120" i="18"/>
  <c r="X120" i="18"/>
  <c r="X97" i="18"/>
  <c r="W97" i="18"/>
  <c r="X92" i="18"/>
  <c r="W93" i="18"/>
  <c r="X93" i="18"/>
  <c r="X29" i="18"/>
  <c r="W58" i="18"/>
  <c r="X58" i="18"/>
  <c r="X90" i="18"/>
  <c r="W91" i="18"/>
  <c r="X91" i="18"/>
  <c r="X88" i="18"/>
  <c r="W89" i="18"/>
  <c r="X89" i="18"/>
  <c r="X87" i="18"/>
  <c r="W86" i="18"/>
  <c r="X86" i="18"/>
  <c r="W28" i="18"/>
  <c r="X28" i="18"/>
  <c r="X27" i="18"/>
  <c r="W57" i="18"/>
  <c r="X57" i="18"/>
  <c r="W26" i="18"/>
  <c r="W56" i="18"/>
  <c r="X56" i="18"/>
  <c r="W55" i="18"/>
  <c r="X55" i="18"/>
  <c r="W65" i="18"/>
  <c r="X65" i="18"/>
  <c r="S132" i="18"/>
  <c r="S131" i="18"/>
  <c r="U131" i="18" s="1"/>
  <c r="W85" i="18"/>
  <c r="X85" i="18"/>
  <c r="X54" i="18"/>
  <c r="W54" i="18"/>
  <c r="W80" i="18"/>
  <c r="X80" i="18"/>
  <c r="W83" i="18"/>
  <c r="X83" i="18"/>
  <c r="W76" i="18"/>
  <c r="X76" i="18"/>
  <c r="W81" i="18"/>
  <c r="X81" i="18"/>
  <c r="X23" i="18"/>
  <c r="W25" i="18"/>
  <c r="X25" i="18"/>
  <c r="W20" i="18"/>
  <c r="X20" i="18"/>
  <c r="W78" i="18"/>
  <c r="X78" i="18"/>
  <c r="W22" i="18"/>
  <c r="X22" i="18"/>
  <c r="X84" i="18"/>
  <c r="W84" i="18"/>
  <c r="W75" i="18"/>
  <c r="X75" i="18"/>
  <c r="W74" i="18"/>
  <c r="X74" i="18"/>
  <c r="W79" i="18"/>
  <c r="X79" i="18"/>
  <c r="W77" i="18"/>
  <c r="X77" i="18"/>
  <c r="X21" i="18"/>
  <c r="W21" i="18"/>
  <c r="W82" i="18"/>
  <c r="X82" i="18"/>
  <c r="W24" i="18"/>
  <c r="X24" i="18"/>
  <c r="AL71" i="18"/>
  <c r="AM72" i="18"/>
  <c r="X102" i="18" l="1"/>
  <c r="W103" i="18"/>
  <c r="U133" i="18"/>
  <c r="V133" i="18" s="1"/>
  <c r="N30" i="18"/>
  <c r="L21" i="18" s="1"/>
  <c r="U132" i="18"/>
  <c r="V132" i="18" s="1"/>
  <c r="N53" i="18"/>
  <c r="G301" i="20"/>
  <c r="I302" i="20"/>
  <c r="K302" i="20"/>
  <c r="J302" i="20"/>
  <c r="AL70" i="18"/>
  <c r="AM71" i="18"/>
  <c r="G300" i="20" l="1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99" i="20" l="1"/>
  <c r="I300" i="20"/>
  <c r="K300" i="20"/>
  <c r="J300" i="20"/>
  <c r="AL68" i="18"/>
  <c r="AM69" i="18"/>
  <c r="N2" i="33"/>
  <c r="V104" i="18" l="1"/>
  <c r="S105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V105" i="18" l="1"/>
  <c r="S106" i="18"/>
  <c r="S107" i="18" s="1"/>
  <c r="S108" i="18" s="1"/>
  <c r="W104" i="18"/>
  <c r="X104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E62" i="14"/>
  <c r="E61" i="14" s="1"/>
  <c r="B63" i="14"/>
  <c r="V106" i="18" l="1"/>
  <c r="X105" i="18"/>
  <c r="W105" i="18"/>
  <c r="G61" i="14"/>
  <c r="E60" i="14"/>
  <c r="I297" i="20"/>
  <c r="K297" i="20"/>
  <c r="J297" i="20"/>
  <c r="G296" i="20"/>
  <c r="AL65" i="18"/>
  <c r="AM66" i="18"/>
  <c r="W106" i="18" l="1"/>
  <c r="X106" i="18"/>
  <c r="E59" i="14"/>
  <c r="G60" i="14"/>
  <c r="G295" i="20"/>
  <c r="K296" i="20"/>
  <c r="I296" i="20"/>
  <c r="J296" i="20"/>
  <c r="AL64" i="18"/>
  <c r="AM65" i="18"/>
  <c r="E58" i="14" l="1"/>
  <c r="G59" i="14"/>
  <c r="G294" i="20"/>
  <c r="K295" i="20"/>
  <c r="J295" i="20"/>
  <c r="I295" i="20"/>
  <c r="AM64" i="18"/>
  <c r="AL63" i="18"/>
  <c r="G58" i="14" l="1"/>
  <c r="E57" i="14"/>
  <c r="G293" i="20"/>
  <c r="I294" i="20"/>
  <c r="J294" i="20"/>
  <c r="K294" i="20"/>
  <c r="AL62" i="18"/>
  <c r="AM63" i="18"/>
  <c r="G57" i="14" l="1"/>
  <c r="E56" i="14"/>
  <c r="G292" i="20"/>
  <c r="K293" i="20"/>
  <c r="J293" i="20"/>
  <c r="I293" i="20"/>
  <c r="AL61" i="18"/>
  <c r="AM62" i="18"/>
  <c r="V107" i="18" l="1"/>
  <c r="E55" i="14"/>
  <c r="G56" i="14"/>
  <c r="J292" i="20"/>
  <c r="I292" i="20"/>
  <c r="G291" i="20"/>
  <c r="K292" i="20"/>
  <c r="AM61" i="18"/>
  <c r="AL60" i="18"/>
  <c r="X107" i="18" l="1"/>
  <c r="W107" i="18"/>
  <c r="E54" i="14"/>
  <c r="G55" i="14"/>
  <c r="G290" i="20"/>
  <c r="J291" i="20"/>
  <c r="K291" i="20"/>
  <c r="I291" i="20"/>
  <c r="AL59" i="18"/>
  <c r="AM60" i="18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E53" i="14" l="1"/>
  <c r="G54" i="14"/>
  <c r="J290" i="20"/>
  <c r="G289" i="20"/>
  <c r="I290" i="20"/>
  <c r="K290" i="20"/>
  <c r="AM59" i="18"/>
  <c r="AL58" i="18"/>
  <c r="G53" i="14" l="1"/>
  <c r="E52" i="14"/>
  <c r="G288" i="20"/>
  <c r="K289" i="20"/>
  <c r="J289" i="20"/>
  <c r="I289" i="20"/>
  <c r="AL57" i="18"/>
  <c r="AM58" i="18"/>
  <c r="S109" i="18" l="1"/>
  <c r="S110" i="18" s="1"/>
  <c r="S111" i="18" s="1"/>
  <c r="S112" i="18" s="1"/>
  <c r="E51" i="14"/>
  <c r="G52" i="14"/>
  <c r="J288" i="20"/>
  <c r="K288" i="20"/>
  <c r="G287" i="20"/>
  <c r="I288" i="20"/>
  <c r="AL56" i="18"/>
  <c r="AM57" i="18"/>
  <c r="B105" i="13"/>
  <c r="B196" i="13" s="1"/>
  <c r="V108" i="18" l="1"/>
  <c r="W108" i="18" s="1"/>
  <c r="V109" i="18"/>
  <c r="W109" i="18" s="1"/>
  <c r="G51" i="14"/>
  <c r="E50" i="14"/>
  <c r="G286" i="20"/>
  <c r="J287" i="20"/>
  <c r="I287" i="20"/>
  <c r="K287" i="20"/>
  <c r="F105" i="13"/>
  <c r="AM56" i="18"/>
  <c r="AL55" i="18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X108" i="18" l="1"/>
  <c r="X109" i="18"/>
  <c r="E49" i="14"/>
  <c r="G50" i="14"/>
  <c r="G285" i="20"/>
  <c r="J286" i="20"/>
  <c r="I286" i="20"/>
  <c r="K286" i="20"/>
  <c r="AM55" i="18"/>
  <c r="AL54" i="18"/>
  <c r="G49" i="14" l="1"/>
  <c r="E48" i="14"/>
  <c r="V110" i="18"/>
  <c r="G284" i="20"/>
  <c r="K285" i="20"/>
  <c r="J285" i="20"/>
  <c r="I285" i="20"/>
  <c r="AL53" i="18"/>
  <c r="AM54" i="18"/>
  <c r="G48" i="14" l="1"/>
  <c r="E47" i="14"/>
  <c r="W110" i="18"/>
  <c r="X110" i="18"/>
  <c r="G283" i="20"/>
  <c r="K284" i="20"/>
  <c r="I284" i="20"/>
  <c r="J284" i="20"/>
  <c r="AM53" i="18"/>
  <c r="AL52" i="18"/>
  <c r="D64" i="43"/>
  <c r="E46" i="14" l="1"/>
  <c r="G47" i="14"/>
  <c r="I283" i="20"/>
  <c r="J283" i="20"/>
  <c r="K283" i="20"/>
  <c r="G282" i="20"/>
  <c r="AL51" i="18"/>
  <c r="AM52" i="18"/>
  <c r="E252" i="15"/>
  <c r="G46" i="14" l="1"/>
  <c r="E45" i="14"/>
  <c r="J282" i="20"/>
  <c r="I282" i="20"/>
  <c r="K282" i="20"/>
  <c r="G281" i="20"/>
  <c r="AL50" i="18"/>
  <c r="AM51" i="18"/>
  <c r="E251" i="15"/>
  <c r="E250" i="15"/>
  <c r="D171" i="20"/>
  <c r="E44" i="14" l="1"/>
  <c r="G45" i="14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62" i="14"/>
  <c r="G62" i="14" s="1"/>
  <c r="F2" i="14"/>
  <c r="E249" i="15"/>
  <c r="D170" i="20"/>
  <c r="E43" i="14" l="1"/>
  <c r="G44" i="14"/>
  <c r="V111" i="18"/>
  <c r="K280" i="20"/>
  <c r="G279" i="20"/>
  <c r="J280" i="20"/>
  <c r="I280" i="20"/>
  <c r="AL48" i="18"/>
  <c r="AM49" i="18"/>
  <c r="E248" i="15"/>
  <c r="G43" i="14" l="1"/>
  <c r="E42" i="14"/>
  <c r="W111" i="18"/>
  <c r="X111" i="18"/>
  <c r="J279" i="20"/>
  <c r="I279" i="20"/>
  <c r="G278" i="20"/>
  <c r="K279" i="20"/>
  <c r="AL47" i="18"/>
  <c r="AM48" i="18"/>
  <c r="E247" i="15"/>
  <c r="E246" i="15"/>
  <c r="G42" i="14" l="1"/>
  <c r="E41" i="14"/>
  <c r="J278" i="20"/>
  <c r="I278" i="20"/>
  <c r="G277" i="20"/>
  <c r="K278" i="20"/>
  <c r="AL46" i="18"/>
  <c r="AM47" i="18"/>
  <c r="E245" i="15"/>
  <c r="G41" i="14" l="1"/>
  <c r="E40" i="14"/>
  <c r="J277" i="20"/>
  <c r="I277" i="20"/>
  <c r="G276" i="20"/>
  <c r="K277" i="20"/>
  <c r="AM46" i="18"/>
  <c r="AL45" i="18"/>
  <c r="N15" i="33"/>
  <c r="E244" i="15"/>
  <c r="G40" i="14" l="1"/>
  <c r="E39" i="14"/>
  <c r="G275" i="20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G39" i="14" l="1"/>
  <c r="E38" i="14"/>
  <c r="G274" i="20"/>
  <c r="K275" i="20"/>
  <c r="J275" i="20"/>
  <c r="I275" i="20"/>
  <c r="AL43" i="18"/>
  <c r="AM44" i="18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E37" i="14" l="1"/>
  <c r="G38" i="14"/>
  <c r="G273" i="20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H19" i="43"/>
  <c r="G19" i="43"/>
  <c r="D19" i="43"/>
  <c r="I19" i="43" s="1"/>
  <c r="H18" i="43"/>
  <c r="G18" i="43"/>
  <c r="D18" i="43"/>
  <c r="I18" i="43" s="1"/>
  <c r="H17" i="43"/>
  <c r="G17" i="43"/>
  <c r="D17" i="43"/>
  <c r="I17" i="43" s="1"/>
  <c r="H16" i="43"/>
  <c r="G16" i="43"/>
  <c r="D16" i="43"/>
  <c r="I16" i="43" s="1"/>
  <c r="H15" i="43"/>
  <c r="G15" i="43"/>
  <c r="D15" i="43"/>
  <c r="I15" i="43" s="1"/>
  <c r="H14" i="43"/>
  <c r="G14" i="43"/>
  <c r="D14" i="43"/>
  <c r="I14" i="43" s="1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H8" i="43"/>
  <c r="G8" i="43"/>
  <c r="D8" i="43"/>
  <c r="I8" i="43" s="1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D169" i="20"/>
  <c r="D62" i="42"/>
  <c r="G37" i="14" l="1"/>
  <c r="E36" i="14"/>
  <c r="G272" i="20"/>
  <c r="J273" i="20"/>
  <c r="K273" i="20"/>
  <c r="I273" i="20"/>
  <c r="AL41" i="18"/>
  <c r="AM42" i="18"/>
  <c r="G36" i="14" l="1"/>
  <c r="E35" i="14"/>
  <c r="J272" i="20"/>
  <c r="K272" i="20"/>
  <c r="I272" i="20"/>
  <c r="G271" i="20"/>
  <c r="AM41" i="18"/>
  <c r="AL40" i="18"/>
  <c r="G35" i="14" l="1"/>
  <c r="E34" i="14"/>
  <c r="G270" i="20"/>
  <c r="I271" i="20"/>
  <c r="J271" i="20"/>
  <c r="K271" i="20"/>
  <c r="AL39" i="18"/>
  <c r="AM40" i="18"/>
  <c r="E243" i="15"/>
  <c r="G34" i="14" l="1"/>
  <c r="E33" i="14"/>
  <c r="G269" i="20"/>
  <c r="J270" i="20"/>
  <c r="K270" i="20"/>
  <c r="I270" i="20"/>
  <c r="AM39" i="18"/>
  <c r="AL38" i="18"/>
  <c r="E242" i="15"/>
  <c r="E32" i="14" l="1"/>
  <c r="G33" i="14"/>
  <c r="S113" i="18"/>
  <c r="S114" i="18" s="1"/>
  <c r="I269" i="20"/>
  <c r="K269" i="20"/>
  <c r="J269" i="20"/>
  <c r="G268" i="20"/>
  <c r="AL37" i="18"/>
  <c r="AM38" i="18"/>
  <c r="J57" i="33"/>
  <c r="J55" i="33"/>
  <c r="J54" i="33"/>
  <c r="G32" i="14" l="1"/>
  <c r="E31" i="14"/>
  <c r="V112" i="18"/>
  <c r="J268" i="20"/>
  <c r="I268" i="20"/>
  <c r="G267" i="20"/>
  <c r="K268" i="20"/>
  <c r="AL36" i="18"/>
  <c r="AM37" i="18"/>
  <c r="L57" i="33"/>
  <c r="E241" i="15"/>
  <c r="G31" i="14" l="1"/>
  <c r="E30" i="14"/>
  <c r="W112" i="18"/>
  <c r="X112" i="18"/>
  <c r="I267" i="20"/>
  <c r="K267" i="20"/>
  <c r="G266" i="20"/>
  <c r="J267" i="20"/>
  <c r="AM36" i="18"/>
  <c r="AL35" i="18"/>
  <c r="D168" i="20"/>
  <c r="E29" i="14" l="1"/>
  <c r="G30" i="14"/>
  <c r="V113" i="18"/>
  <c r="W113" i="18" s="1"/>
  <c r="J266" i="20"/>
  <c r="G265" i="20"/>
  <c r="K266" i="20"/>
  <c r="I266" i="20"/>
  <c r="AL34" i="18"/>
  <c r="AM35" i="18"/>
  <c r="E240" i="15"/>
  <c r="E239" i="15"/>
  <c r="X113" i="18" l="1"/>
  <c r="G29" i="14"/>
  <c r="E28" i="14"/>
  <c r="K265" i="20"/>
  <c r="G264" i="20"/>
  <c r="J265" i="20"/>
  <c r="I265" i="20"/>
  <c r="D259" i="15"/>
  <c r="AL33" i="18"/>
  <c r="AM34" i="18"/>
  <c r="E27" i="14" l="1"/>
  <c r="G28" i="14"/>
  <c r="G263" i="20"/>
  <c r="K264" i="20"/>
  <c r="J264" i="20"/>
  <c r="I264" i="20"/>
  <c r="D258" i="15"/>
  <c r="F259" i="15"/>
  <c r="AL32" i="18"/>
  <c r="AM33" i="18"/>
  <c r="V114" i="18" l="1"/>
  <c r="W114" i="18" s="1"/>
  <c r="S115" i="18"/>
  <c r="S116" i="18" s="1"/>
  <c r="S117" i="18" s="1"/>
  <c r="S118" i="18" s="1"/>
  <c r="E26" i="14"/>
  <c r="G27" i="14"/>
  <c r="I263" i="20"/>
  <c r="K263" i="20"/>
  <c r="G262" i="20"/>
  <c r="J263" i="20"/>
  <c r="D257" i="15"/>
  <c r="F258" i="15"/>
  <c r="AL31" i="18"/>
  <c r="AM32" i="18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X114" i="18" l="1"/>
  <c r="V115" i="18"/>
  <c r="X115" i="18" s="1"/>
  <c r="E25" i="14"/>
  <c r="G26" i="14"/>
  <c r="G261" i="20"/>
  <c r="I262" i="20"/>
  <c r="J262" i="20"/>
  <c r="K262" i="20"/>
  <c r="D256" i="15"/>
  <c r="F257" i="15"/>
  <c r="AL30" i="18"/>
  <c r="AM31" i="18"/>
  <c r="L60" i="32"/>
  <c r="L48" i="32"/>
  <c r="W115" i="18" l="1"/>
  <c r="E24" i="14"/>
  <c r="G25" i="14"/>
  <c r="J261" i="20"/>
  <c r="I261" i="20"/>
  <c r="K261" i="20"/>
  <c r="G260" i="20"/>
  <c r="D255" i="15"/>
  <c r="F256" i="15"/>
  <c r="AL29" i="18"/>
  <c r="AM30" i="18"/>
  <c r="G24" i="14" l="1"/>
  <c r="E23" i="14"/>
  <c r="G259" i="20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E22" i="14" l="1"/>
  <c r="G23" i="14"/>
  <c r="G258" i="20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V116" i="18" l="1"/>
  <c r="W116" i="18" s="1"/>
  <c r="E21" i="14"/>
  <c r="E20" i="14" s="1"/>
  <c r="E19" i="14" s="1"/>
  <c r="E18" i="14" s="1"/>
  <c r="G22" i="14"/>
  <c r="G257" i="20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X116" i="18" l="1"/>
  <c r="G256" i="20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V117" i="18" l="1"/>
  <c r="X117" i="18" s="1"/>
  <c r="G254" i="20"/>
  <c r="J255" i="20"/>
  <c r="I255" i="20"/>
  <c r="K255" i="20"/>
  <c r="D249" i="15"/>
  <c r="F250" i="15"/>
  <c r="AM24" i="18"/>
  <c r="AL23" i="18"/>
  <c r="E177" i="13"/>
  <c r="G178" i="13"/>
  <c r="W117" i="18" l="1"/>
  <c r="K254" i="20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T3" i="41"/>
  <c r="W3" i="41" s="1"/>
  <c r="T4" i="41"/>
  <c r="W4" i="41" s="1"/>
  <c r="T5" i="41"/>
  <c r="W5" i="41" s="1"/>
  <c r="T6" i="41"/>
  <c r="W6" i="41" s="1"/>
  <c r="T7" i="41"/>
  <c r="W7" i="41" s="1"/>
  <c r="T8" i="41"/>
  <c r="W8" i="41" s="1"/>
  <c r="T9" i="41"/>
  <c r="W9" i="41" s="1"/>
  <c r="T10" i="41"/>
  <c r="W10" i="41" s="1"/>
  <c r="T11" i="41"/>
  <c r="W11" i="41" s="1"/>
  <c r="T12" i="41"/>
  <c r="W12" i="41" s="1"/>
  <c r="T13" i="41"/>
  <c r="W13" i="41" s="1"/>
  <c r="T14" i="41"/>
  <c r="W14" i="41" s="1"/>
  <c r="T15" i="41"/>
  <c r="W15" i="41" s="1"/>
  <c r="T16" i="41"/>
  <c r="W16" i="41" s="1"/>
  <c r="T17" i="41"/>
  <c r="W17" i="41" s="1"/>
  <c r="T18" i="41"/>
  <c r="W18" i="41" s="1"/>
  <c r="T19" i="41"/>
  <c r="W19" i="41" s="1"/>
  <c r="T20" i="41"/>
  <c r="W20" i="41" s="1"/>
  <c r="T21" i="41"/>
  <c r="W21" i="41" s="1"/>
  <c r="T22" i="41"/>
  <c r="W22" i="41" s="1"/>
  <c r="T23" i="41"/>
  <c r="W23" i="41" s="1"/>
  <c r="T24" i="41"/>
  <c r="W24" i="41" s="1"/>
  <c r="T25" i="41"/>
  <c r="W25" i="41" s="1"/>
  <c r="T26" i="41"/>
  <c r="W26" i="41" s="1"/>
  <c r="T27" i="41"/>
  <c r="W27" i="41" s="1"/>
  <c r="T28" i="41"/>
  <c r="W28" i="41" s="1"/>
  <c r="T29" i="41"/>
  <c r="W29" i="41" s="1"/>
  <c r="T30" i="41"/>
  <c r="W30" i="41" s="1"/>
  <c r="T31" i="41"/>
  <c r="W31" i="41" s="1"/>
  <c r="T32" i="41"/>
  <c r="W32" i="41" s="1"/>
  <c r="T33" i="41"/>
  <c r="W33" i="41" s="1"/>
  <c r="T34" i="41"/>
  <c r="W34" i="41" s="1"/>
  <c r="T35" i="41"/>
  <c r="W35" i="41" s="1"/>
  <c r="T36" i="41"/>
  <c r="W36" i="41" s="1"/>
  <c r="T37" i="41"/>
  <c r="W37" i="41" s="1"/>
  <c r="T38" i="41"/>
  <c r="W38" i="41" s="1"/>
  <c r="T39" i="41"/>
  <c r="W39" i="41" s="1"/>
  <c r="T40" i="41"/>
  <c r="W40" i="41" s="1"/>
  <c r="T41" i="41"/>
  <c r="W41" i="41" s="1"/>
  <c r="T42" i="41"/>
  <c r="W42" i="41" s="1"/>
  <c r="T43" i="41"/>
  <c r="W43" i="41" s="1"/>
  <c r="T44" i="41"/>
  <c r="W44" i="41" s="1"/>
  <c r="T45" i="41"/>
  <c r="W45" i="41" s="1"/>
  <c r="T46" i="41"/>
  <c r="W46" i="41" s="1"/>
  <c r="T47" i="41"/>
  <c r="W47" i="41" s="1"/>
  <c r="T48" i="41"/>
  <c r="W48" i="41" s="1"/>
  <c r="T49" i="41"/>
  <c r="W49" i="41" s="1"/>
  <c r="T50" i="41"/>
  <c r="W50" i="41" s="1"/>
  <c r="T51" i="41"/>
  <c r="W51" i="41" s="1"/>
  <c r="T52" i="41"/>
  <c r="W52" i="41" s="1"/>
  <c r="T53" i="41"/>
  <c r="W53" i="41" s="1"/>
  <c r="T54" i="41"/>
  <c r="W54" i="41" s="1"/>
  <c r="T55" i="41"/>
  <c r="W55" i="41" s="1"/>
  <c r="T56" i="41"/>
  <c r="W56" i="41" s="1"/>
  <c r="T57" i="41"/>
  <c r="W57" i="41" s="1"/>
  <c r="T58" i="41"/>
  <c r="W58" i="41" s="1"/>
  <c r="T59" i="41"/>
  <c r="W59" i="41" s="1"/>
  <c r="T60" i="41"/>
  <c r="W60" i="41" s="1"/>
  <c r="T61" i="41"/>
  <c r="W61" i="41" s="1"/>
  <c r="T62" i="41"/>
  <c r="W62" i="41" s="1"/>
  <c r="T63" i="41"/>
  <c r="W63" i="41" s="1"/>
  <c r="T64" i="41"/>
  <c r="W64" i="41" s="1"/>
  <c r="T65" i="41"/>
  <c r="W65" i="41" s="1"/>
  <c r="T66" i="41"/>
  <c r="W66" i="41" s="1"/>
  <c r="T67" i="41"/>
  <c r="W67" i="41" s="1"/>
  <c r="T68" i="41"/>
  <c r="W68" i="41" s="1"/>
  <c r="T69" i="41"/>
  <c r="W69" i="41" s="1"/>
  <c r="T70" i="41"/>
  <c r="W70" i="41" s="1"/>
  <c r="T71" i="41"/>
  <c r="W71" i="41" s="1"/>
  <c r="T72" i="41"/>
  <c r="W72" i="41" s="1"/>
  <c r="T73" i="41"/>
  <c r="W73" i="41" s="1"/>
  <c r="T74" i="41"/>
  <c r="W74" i="41" s="1"/>
  <c r="T75" i="41"/>
  <c r="W75" i="41" s="1"/>
  <c r="T76" i="41"/>
  <c r="W76" i="41" s="1"/>
  <c r="T77" i="41"/>
  <c r="W77" i="41" s="1"/>
  <c r="T78" i="41"/>
  <c r="W78" i="41" s="1"/>
  <c r="T79" i="41"/>
  <c r="W79" i="41" s="1"/>
  <c r="T80" i="41"/>
  <c r="W80" i="41" s="1"/>
  <c r="T81" i="41"/>
  <c r="W81" i="41" s="1"/>
  <c r="T82" i="41"/>
  <c r="W82" i="41" s="1"/>
  <c r="T83" i="41"/>
  <c r="W83" i="41" s="1"/>
  <c r="T84" i="41"/>
  <c r="W84" i="41" s="1"/>
  <c r="T85" i="41"/>
  <c r="W85" i="41" s="1"/>
  <c r="T86" i="41"/>
  <c r="W86" i="41" s="1"/>
  <c r="T87" i="41"/>
  <c r="W87" i="41" s="1"/>
  <c r="T88" i="41"/>
  <c r="W88" i="41" s="1"/>
  <c r="T89" i="41"/>
  <c r="W89" i="41" s="1"/>
  <c r="T90" i="41"/>
  <c r="W90" i="41" s="1"/>
  <c r="T91" i="41"/>
  <c r="W91" i="41" s="1"/>
  <c r="T92" i="41"/>
  <c r="W92" i="41" s="1"/>
  <c r="T93" i="41"/>
  <c r="W93" i="41" s="1"/>
  <c r="T94" i="41"/>
  <c r="W94" i="41" s="1"/>
  <c r="T95" i="41"/>
  <c r="W95" i="41" s="1"/>
  <c r="T96" i="41"/>
  <c r="W96" i="41" s="1"/>
  <c r="T97" i="41"/>
  <c r="W97" i="41" s="1"/>
  <c r="T98" i="41"/>
  <c r="W98" i="41" s="1"/>
  <c r="T99" i="41"/>
  <c r="W99" i="41" s="1"/>
  <c r="T100" i="41"/>
  <c r="W100" i="41" s="1"/>
  <c r="T101" i="41"/>
  <c r="W101" i="41" s="1"/>
  <c r="T102" i="41"/>
  <c r="W102" i="41" s="1"/>
  <c r="T103" i="41"/>
  <c r="W103" i="41" s="1"/>
  <c r="T104" i="41"/>
  <c r="W104" i="41" s="1"/>
  <c r="T105" i="41"/>
  <c r="W105" i="41" s="1"/>
  <c r="T106" i="41"/>
  <c r="W106" i="41" s="1"/>
  <c r="T107" i="41"/>
  <c r="W107" i="41" s="1"/>
  <c r="T108" i="41"/>
  <c r="W108" i="41" s="1"/>
  <c r="T109" i="41"/>
  <c r="W109" i="41" s="1"/>
  <c r="T110" i="41"/>
  <c r="W110" i="41" s="1"/>
  <c r="T111" i="41"/>
  <c r="W111" i="41" s="1"/>
  <c r="T112" i="41"/>
  <c r="W112" i="41" s="1"/>
  <c r="T113" i="41"/>
  <c r="W113" i="41" s="1"/>
  <c r="T114" i="41"/>
  <c r="W114" i="41" s="1"/>
  <c r="T115" i="41"/>
  <c r="W115" i="41" s="1"/>
  <c r="T116" i="41"/>
  <c r="W116" i="41" s="1"/>
  <c r="T117" i="41"/>
  <c r="W117" i="41" s="1"/>
  <c r="T118" i="41"/>
  <c r="W118" i="41" s="1"/>
  <c r="T119" i="41"/>
  <c r="W119" i="41" s="1"/>
  <c r="T120" i="41"/>
  <c r="W120" i="41" s="1"/>
  <c r="T121" i="41"/>
  <c r="W121" i="41" s="1"/>
  <c r="T122" i="41"/>
  <c r="W122" i="41" s="1"/>
  <c r="T123" i="41"/>
  <c r="W123" i="41" s="1"/>
  <c r="T124" i="41"/>
  <c r="W124" i="41" s="1"/>
  <c r="T125" i="41"/>
  <c r="W125" i="41" s="1"/>
  <c r="T126" i="41"/>
  <c r="W126" i="41" s="1"/>
  <c r="T127" i="41"/>
  <c r="W127" i="41" s="1"/>
  <c r="T128" i="41"/>
  <c r="W128" i="41" s="1"/>
  <c r="T129" i="41"/>
  <c r="W129" i="41" s="1"/>
  <c r="T130" i="41"/>
  <c r="W130" i="41" s="1"/>
  <c r="T131" i="41"/>
  <c r="W131" i="41" s="1"/>
  <c r="T132" i="41"/>
  <c r="W132" i="41" s="1"/>
  <c r="T133" i="41"/>
  <c r="W133" i="41" s="1"/>
  <c r="T134" i="41"/>
  <c r="W134" i="41" s="1"/>
  <c r="T135" i="41"/>
  <c r="W135" i="41" s="1"/>
  <c r="T136" i="41"/>
  <c r="W136" i="41" s="1"/>
  <c r="T137" i="41"/>
  <c r="W137" i="41" s="1"/>
  <c r="T138" i="41"/>
  <c r="W138" i="41" s="1"/>
  <c r="T139" i="41"/>
  <c r="W139" i="41" s="1"/>
  <c r="T140" i="41"/>
  <c r="W140" i="41" s="1"/>
  <c r="T141" i="41"/>
  <c r="W141" i="41" s="1"/>
  <c r="T142" i="41"/>
  <c r="W142" i="41" s="1"/>
  <c r="T143" i="41"/>
  <c r="W143" i="41" s="1"/>
  <c r="T144" i="41"/>
  <c r="W144" i="41" s="1"/>
  <c r="T145" i="41"/>
  <c r="W145" i="41" s="1"/>
  <c r="T146" i="41"/>
  <c r="W146" i="41" s="1"/>
  <c r="T147" i="41"/>
  <c r="W147" i="41" s="1"/>
  <c r="T148" i="41"/>
  <c r="W148" i="41" s="1"/>
  <c r="T149" i="41"/>
  <c r="W149" i="41" s="1"/>
  <c r="T150" i="41"/>
  <c r="W150" i="41" s="1"/>
  <c r="T151" i="41"/>
  <c r="W151" i="41" s="1"/>
  <c r="T152" i="41"/>
  <c r="W152" i="41" s="1"/>
  <c r="T153" i="41"/>
  <c r="W153" i="41" s="1"/>
  <c r="T154" i="41"/>
  <c r="W154" i="41" s="1"/>
  <c r="T155" i="41"/>
  <c r="W155" i="41" s="1"/>
  <c r="T156" i="41"/>
  <c r="W156" i="41" s="1"/>
  <c r="T157" i="41"/>
  <c r="W157" i="41" s="1"/>
  <c r="T158" i="41"/>
  <c r="W158" i="41" s="1"/>
  <c r="T159" i="41"/>
  <c r="W159" i="41" s="1"/>
  <c r="T160" i="41"/>
  <c r="W160" i="41" s="1"/>
  <c r="T161" i="41"/>
  <c r="W161" i="41" s="1"/>
  <c r="T162" i="41"/>
  <c r="W162" i="41" s="1"/>
  <c r="T163" i="41"/>
  <c r="W163" i="41" s="1"/>
  <c r="T164" i="41"/>
  <c r="W164" i="41" s="1"/>
  <c r="T165" i="41"/>
  <c r="W165" i="41" s="1"/>
  <c r="T166" i="41"/>
  <c r="W166" i="41" s="1"/>
  <c r="T167" i="41"/>
  <c r="W167" i="41" s="1"/>
  <c r="T168" i="41"/>
  <c r="W168" i="41" s="1"/>
  <c r="T169" i="41"/>
  <c r="W169" i="41" s="1"/>
  <c r="T170" i="41"/>
  <c r="W170" i="41" s="1"/>
  <c r="T171" i="41"/>
  <c r="W171" i="41" s="1"/>
  <c r="T172" i="41"/>
  <c r="W172" i="41" s="1"/>
  <c r="T173" i="41"/>
  <c r="W173" i="41" s="1"/>
  <c r="T174" i="41"/>
  <c r="W174" i="41" s="1"/>
  <c r="T175" i="41"/>
  <c r="W175" i="41" s="1"/>
  <c r="T176" i="41"/>
  <c r="W176" i="41" s="1"/>
  <c r="T177" i="41"/>
  <c r="W177" i="41" s="1"/>
  <c r="T178" i="41"/>
  <c r="W178" i="41" s="1"/>
  <c r="T179" i="41"/>
  <c r="W179" i="41" s="1"/>
  <c r="T180" i="41"/>
  <c r="W180" i="41" s="1"/>
  <c r="T181" i="41"/>
  <c r="W181" i="41" s="1"/>
  <c r="T182" i="41"/>
  <c r="W182" i="41" s="1"/>
  <c r="T183" i="41"/>
  <c r="W183" i="41" s="1"/>
  <c r="T184" i="41"/>
  <c r="W184" i="41" s="1"/>
  <c r="T185" i="41"/>
  <c r="W185" i="41" s="1"/>
  <c r="T186" i="41"/>
  <c r="W186" i="41" s="1"/>
  <c r="T187" i="41"/>
  <c r="W187" i="41" s="1"/>
  <c r="T188" i="41"/>
  <c r="W188" i="41" s="1"/>
  <c r="T189" i="41"/>
  <c r="W189" i="41" s="1"/>
  <c r="T190" i="41"/>
  <c r="W190" i="41" s="1"/>
  <c r="T191" i="41"/>
  <c r="W191" i="41" s="1"/>
  <c r="T192" i="41"/>
  <c r="W192" i="41" s="1"/>
  <c r="T193" i="41"/>
  <c r="W193" i="41" s="1"/>
  <c r="T194" i="41"/>
  <c r="W194" i="41" s="1"/>
  <c r="T195" i="41"/>
  <c r="W195" i="41" s="1"/>
  <c r="T196" i="41"/>
  <c r="W196" i="41" s="1"/>
  <c r="T197" i="41"/>
  <c r="W197" i="41" s="1"/>
  <c r="T198" i="41"/>
  <c r="W198" i="41" s="1"/>
  <c r="T199" i="41"/>
  <c r="W199" i="41" s="1"/>
  <c r="T200" i="41"/>
  <c r="W200" i="41" s="1"/>
  <c r="T201" i="41"/>
  <c r="W201" i="41" s="1"/>
  <c r="T202" i="41"/>
  <c r="W202" i="41" s="1"/>
  <c r="T203" i="41"/>
  <c r="W203" i="41" s="1"/>
  <c r="T204" i="41"/>
  <c r="W204" i="41" s="1"/>
  <c r="T205" i="41"/>
  <c r="W205" i="41" s="1"/>
  <c r="T206" i="41"/>
  <c r="W206" i="41" s="1"/>
  <c r="T207" i="41"/>
  <c r="W207" i="41" s="1"/>
  <c r="T208" i="41"/>
  <c r="W208" i="41" s="1"/>
  <c r="T209" i="41"/>
  <c r="W209" i="41" s="1"/>
  <c r="T210" i="41"/>
  <c r="W210" i="41" s="1"/>
  <c r="T211" i="41"/>
  <c r="W211" i="41" s="1"/>
  <c r="T212" i="41"/>
  <c r="W212" i="41" s="1"/>
  <c r="T213" i="41"/>
  <c r="W213" i="41" s="1"/>
  <c r="T214" i="41"/>
  <c r="W214" i="41" s="1"/>
  <c r="T215" i="41"/>
  <c r="W215" i="41" s="1"/>
  <c r="T216" i="41"/>
  <c r="W216" i="41" s="1"/>
  <c r="T217" i="41"/>
  <c r="W217" i="41" s="1"/>
  <c r="T218" i="41"/>
  <c r="W218" i="41" s="1"/>
  <c r="T219" i="41"/>
  <c r="W219" i="41" s="1"/>
  <c r="T220" i="41"/>
  <c r="W220" i="41" s="1"/>
  <c r="T221" i="41"/>
  <c r="W221" i="41" s="1"/>
  <c r="T222" i="41"/>
  <c r="W222" i="41" s="1"/>
  <c r="T223" i="41"/>
  <c r="W223" i="41" s="1"/>
  <c r="T224" i="41"/>
  <c r="W224" i="41" s="1"/>
  <c r="T225" i="41"/>
  <c r="W225" i="41" s="1"/>
  <c r="T226" i="41"/>
  <c r="W226" i="41" s="1"/>
  <c r="T227" i="41"/>
  <c r="W227" i="41" s="1"/>
  <c r="T228" i="41"/>
  <c r="W228" i="41" s="1"/>
  <c r="T229" i="41"/>
  <c r="W229" i="41" s="1"/>
  <c r="T230" i="41"/>
  <c r="W230" i="41" s="1"/>
  <c r="T231" i="41"/>
  <c r="W231" i="41" s="1"/>
  <c r="T232" i="41"/>
  <c r="W232" i="41" s="1"/>
  <c r="T233" i="41"/>
  <c r="W233" i="41" s="1"/>
  <c r="T234" i="41"/>
  <c r="W234" i="41" s="1"/>
  <c r="T235" i="41"/>
  <c r="W235" i="41" s="1"/>
  <c r="T236" i="41"/>
  <c r="W236" i="41" s="1"/>
  <c r="T237" i="41"/>
  <c r="W237" i="41" s="1"/>
  <c r="T238" i="41"/>
  <c r="W238" i="41" s="1"/>
  <c r="T239" i="41"/>
  <c r="W239" i="41" s="1"/>
  <c r="T240" i="41"/>
  <c r="W240" i="41" s="1"/>
  <c r="T241" i="41"/>
  <c r="W241" i="41" s="1"/>
  <c r="T242" i="41"/>
  <c r="W242" i="41" s="1"/>
  <c r="T243" i="41"/>
  <c r="W243" i="41" s="1"/>
  <c r="T244" i="41"/>
  <c r="W244" i="41" s="1"/>
  <c r="T245" i="41"/>
  <c r="W245" i="41" s="1"/>
  <c r="T246" i="41"/>
  <c r="W246" i="41" s="1"/>
  <c r="T247" i="41"/>
  <c r="W247" i="41" s="1"/>
  <c r="T248" i="41"/>
  <c r="W248" i="41" s="1"/>
  <c r="T249" i="41"/>
  <c r="W249" i="41" s="1"/>
  <c r="T250" i="41"/>
  <c r="W250" i="41" s="1"/>
  <c r="T251" i="41"/>
  <c r="W251" i="41" s="1"/>
  <c r="T252" i="41"/>
  <c r="W252" i="41" s="1"/>
  <c r="T253" i="41"/>
  <c r="W253" i="41" s="1"/>
  <c r="T254" i="41"/>
  <c r="W254" i="41" s="1"/>
  <c r="T255" i="41"/>
  <c r="W255" i="41" s="1"/>
  <c r="T256" i="41"/>
  <c r="W256" i="41" s="1"/>
  <c r="T257" i="41"/>
  <c r="W257" i="41" s="1"/>
  <c r="T258" i="41"/>
  <c r="W258" i="41" s="1"/>
  <c r="T259" i="41"/>
  <c r="W259" i="41" s="1"/>
  <c r="T260" i="41"/>
  <c r="W260" i="41" s="1"/>
  <c r="T261" i="41"/>
  <c r="W261" i="41" s="1"/>
  <c r="T262" i="41"/>
  <c r="W262" i="41" s="1"/>
  <c r="T263" i="41"/>
  <c r="W263" i="41" s="1"/>
  <c r="T264" i="41"/>
  <c r="W264" i="41" s="1"/>
  <c r="T265" i="41"/>
  <c r="W265" i="41" s="1"/>
  <c r="T266" i="41"/>
  <c r="W266" i="41" s="1"/>
  <c r="T267" i="41"/>
  <c r="W267" i="41" s="1"/>
  <c r="T268" i="41"/>
  <c r="W268" i="41" s="1"/>
  <c r="T269" i="41"/>
  <c r="W269" i="41" s="1"/>
  <c r="T270" i="41"/>
  <c r="W270" i="41" s="1"/>
  <c r="T271" i="41"/>
  <c r="W271" i="41" s="1"/>
  <c r="T272" i="41"/>
  <c r="W272" i="41" s="1"/>
  <c r="T273" i="41"/>
  <c r="W273" i="41" s="1"/>
  <c r="T274" i="41"/>
  <c r="W274" i="41" s="1"/>
  <c r="T275" i="41"/>
  <c r="W275" i="41" s="1"/>
  <c r="T276" i="41"/>
  <c r="W276" i="41" s="1"/>
  <c r="T277" i="41"/>
  <c r="W277" i="41" s="1"/>
  <c r="T278" i="41"/>
  <c r="W278" i="41" s="1"/>
  <c r="T279" i="41"/>
  <c r="W279" i="41" s="1"/>
  <c r="T280" i="41"/>
  <c r="W280" i="41" s="1"/>
  <c r="T281" i="41"/>
  <c r="W281" i="41" s="1"/>
  <c r="T282" i="41"/>
  <c r="W282" i="41" s="1"/>
  <c r="T283" i="41"/>
  <c r="W283" i="41" s="1"/>
  <c r="T284" i="41"/>
  <c r="W284" i="41" s="1"/>
  <c r="T285" i="41"/>
  <c r="W285" i="41" s="1"/>
  <c r="T286" i="41"/>
  <c r="W286" i="41" s="1"/>
  <c r="T287" i="41"/>
  <c r="W287" i="41" s="1"/>
  <c r="T288" i="41"/>
  <c r="W288" i="41" s="1"/>
  <c r="T289" i="41"/>
  <c r="W289" i="41" s="1"/>
  <c r="T290" i="41"/>
  <c r="W290" i="41" s="1"/>
  <c r="T291" i="41"/>
  <c r="W291" i="41" s="1"/>
  <c r="T292" i="41"/>
  <c r="W292" i="41" s="1"/>
  <c r="T293" i="41"/>
  <c r="W293" i="41" s="1"/>
  <c r="T294" i="41"/>
  <c r="W294" i="41" s="1"/>
  <c r="T295" i="41"/>
  <c r="W295" i="41" s="1"/>
  <c r="T296" i="41"/>
  <c r="W296" i="41" s="1"/>
  <c r="T297" i="41"/>
  <c r="W297" i="41" s="1"/>
  <c r="T298" i="41"/>
  <c r="W298" i="41" s="1"/>
  <c r="T299" i="41"/>
  <c r="W299" i="41" s="1"/>
  <c r="T300" i="41"/>
  <c r="W300" i="41" s="1"/>
  <c r="T301" i="41"/>
  <c r="W301" i="41" s="1"/>
  <c r="T302" i="41"/>
  <c r="W302" i="41" s="1"/>
  <c r="T303" i="41"/>
  <c r="W303" i="41" s="1"/>
  <c r="T304" i="41"/>
  <c r="W304" i="41" s="1"/>
  <c r="T305" i="41"/>
  <c r="W305" i="41" s="1"/>
  <c r="T306" i="41"/>
  <c r="W306" i="41" s="1"/>
  <c r="T307" i="41"/>
  <c r="W307" i="41" s="1"/>
  <c r="T308" i="41"/>
  <c r="W308" i="41" s="1"/>
  <c r="T309" i="41"/>
  <c r="W309" i="41" s="1"/>
  <c r="T310" i="41"/>
  <c r="W310" i="41" s="1"/>
  <c r="T311" i="41"/>
  <c r="W311" i="41" s="1"/>
  <c r="T312" i="41"/>
  <c r="W312" i="41" s="1"/>
  <c r="T313" i="41"/>
  <c r="W313" i="41" s="1"/>
  <c r="T314" i="41"/>
  <c r="W314" i="41" s="1"/>
  <c r="T315" i="41"/>
  <c r="W315" i="41" s="1"/>
  <c r="T316" i="41"/>
  <c r="W316" i="41" s="1"/>
  <c r="T317" i="41"/>
  <c r="W317" i="41" s="1"/>
  <c r="T318" i="41"/>
  <c r="W318" i="41" s="1"/>
  <c r="T319" i="41"/>
  <c r="W319" i="41" s="1"/>
  <c r="T320" i="41"/>
  <c r="W320" i="41" s="1"/>
  <c r="T321" i="41"/>
  <c r="W321" i="41" s="1"/>
  <c r="T322" i="41"/>
  <c r="W322" i="41" s="1"/>
  <c r="T323" i="41"/>
  <c r="W323" i="41" s="1"/>
  <c r="T324" i="41"/>
  <c r="W324" i="41" s="1"/>
  <c r="T325" i="41"/>
  <c r="W325" i="41" s="1"/>
  <c r="T326" i="41"/>
  <c r="W326" i="41" s="1"/>
  <c r="T327" i="41"/>
  <c r="W327" i="41" s="1"/>
  <c r="T328" i="41"/>
  <c r="W328" i="41" s="1"/>
  <c r="T329" i="41"/>
  <c r="W329" i="41" s="1"/>
  <c r="T330" i="41"/>
  <c r="W330" i="41" s="1"/>
  <c r="T331" i="41"/>
  <c r="W331" i="41" s="1"/>
  <c r="T332" i="41"/>
  <c r="W332" i="41" s="1"/>
  <c r="T333" i="41"/>
  <c r="W333" i="41" s="1"/>
  <c r="T334" i="41"/>
  <c r="W334" i="41" s="1"/>
  <c r="T335" i="41"/>
  <c r="W335" i="41" s="1"/>
  <c r="T336" i="41"/>
  <c r="W336" i="41" s="1"/>
  <c r="T337" i="41"/>
  <c r="W337" i="41" s="1"/>
  <c r="T338" i="41"/>
  <c r="W338" i="41" s="1"/>
  <c r="T339" i="41"/>
  <c r="W339" i="41" s="1"/>
  <c r="T340" i="41"/>
  <c r="W340" i="41" s="1"/>
  <c r="T341" i="41"/>
  <c r="W341" i="41" s="1"/>
  <c r="T342" i="41"/>
  <c r="W342" i="41" s="1"/>
  <c r="T343" i="41"/>
  <c r="W343" i="41" s="1"/>
  <c r="T344" i="41"/>
  <c r="W344" i="41" s="1"/>
  <c r="T345" i="41"/>
  <c r="W345" i="41" s="1"/>
  <c r="T346" i="41"/>
  <c r="W346" i="41" s="1"/>
  <c r="T347" i="41"/>
  <c r="W347" i="41" s="1"/>
  <c r="T348" i="41"/>
  <c r="W348" i="41" s="1"/>
  <c r="T349" i="41"/>
  <c r="W349" i="41" s="1"/>
  <c r="T350" i="41"/>
  <c r="W350" i="41" s="1"/>
  <c r="T351" i="41"/>
  <c r="W351" i="41" s="1"/>
  <c r="T352" i="41"/>
  <c r="W352" i="41" s="1"/>
  <c r="T353" i="41"/>
  <c r="W353" i="41" s="1"/>
  <c r="T354" i="41"/>
  <c r="W354" i="41" s="1"/>
  <c r="T355" i="41"/>
  <c r="W355" i="41" s="1"/>
  <c r="T356" i="41"/>
  <c r="W356" i="41" s="1"/>
  <c r="T357" i="41"/>
  <c r="W357" i="41" s="1"/>
  <c r="T358" i="41"/>
  <c r="W358" i="41" s="1"/>
  <c r="T359" i="41"/>
  <c r="W359" i="41" s="1"/>
  <c r="T360" i="41"/>
  <c r="W360" i="41" s="1"/>
  <c r="T361" i="41"/>
  <c r="W361" i="41" s="1"/>
  <c r="T362" i="41"/>
  <c r="W362" i="41" s="1"/>
  <c r="T363" i="41"/>
  <c r="W363" i="41" s="1"/>
  <c r="T364" i="41"/>
  <c r="W364" i="41" s="1"/>
  <c r="T365" i="41"/>
  <c r="W365" i="41" s="1"/>
  <c r="T366" i="41"/>
  <c r="W366" i="41" s="1"/>
  <c r="T367" i="41"/>
  <c r="W367" i="41" s="1"/>
  <c r="T368" i="41"/>
  <c r="W368" i="41" s="1"/>
  <c r="T369" i="41"/>
  <c r="W369" i="41" s="1"/>
  <c r="T370" i="41"/>
  <c r="W370" i="41" s="1"/>
  <c r="T371" i="41"/>
  <c r="W371" i="41" s="1"/>
  <c r="T372" i="41"/>
  <c r="W372" i="41" s="1"/>
  <c r="T373" i="41"/>
  <c r="W373" i="41" s="1"/>
  <c r="T374" i="41"/>
  <c r="W374" i="41" s="1"/>
  <c r="T375" i="41"/>
  <c r="W375" i="41" s="1"/>
  <c r="T376" i="41"/>
  <c r="W376" i="41" s="1"/>
  <c r="T377" i="41"/>
  <c r="W377" i="41" s="1"/>
  <c r="T378" i="41"/>
  <c r="W378" i="41" s="1"/>
  <c r="T379" i="41"/>
  <c r="W379" i="41" s="1"/>
  <c r="T380" i="41"/>
  <c r="W380" i="41" s="1"/>
  <c r="T381" i="41"/>
  <c r="W381" i="41" s="1"/>
  <c r="T382" i="41"/>
  <c r="W382" i="41" s="1"/>
  <c r="T383" i="41"/>
  <c r="W383" i="41" s="1"/>
  <c r="T384" i="41"/>
  <c r="W384" i="41" s="1"/>
  <c r="T385" i="41"/>
  <c r="W385" i="41" s="1"/>
  <c r="T386" i="41"/>
  <c r="W386" i="41" s="1"/>
  <c r="T387" i="41"/>
  <c r="W387" i="41" s="1"/>
  <c r="T388" i="41"/>
  <c r="W388" i="41" s="1"/>
  <c r="T389" i="41"/>
  <c r="W389" i="41" s="1"/>
  <c r="T390" i="41"/>
  <c r="W390" i="41" s="1"/>
  <c r="T391" i="41"/>
  <c r="W391" i="41" s="1"/>
  <c r="T392" i="41"/>
  <c r="W392" i="41" s="1"/>
  <c r="T393" i="41"/>
  <c r="W393" i="41" s="1"/>
  <c r="T394" i="41"/>
  <c r="W394" i="41" s="1"/>
  <c r="T395" i="41"/>
  <c r="W395" i="41" s="1"/>
  <c r="T396" i="41"/>
  <c r="W396" i="41" s="1"/>
  <c r="T397" i="41"/>
  <c r="W397" i="41" s="1"/>
  <c r="T398" i="41"/>
  <c r="W398" i="41" s="1"/>
  <c r="T399" i="41"/>
  <c r="W399" i="41" s="1"/>
  <c r="T400" i="41"/>
  <c r="W400" i="41" s="1"/>
  <c r="T401" i="41"/>
  <c r="W401" i="41" s="1"/>
  <c r="T402" i="41"/>
  <c r="W402" i="41" s="1"/>
  <c r="T403" i="41"/>
  <c r="W403" i="41" s="1"/>
  <c r="T404" i="41"/>
  <c r="W404" i="41" s="1"/>
  <c r="T405" i="41"/>
  <c r="W405" i="41" s="1"/>
  <c r="T406" i="41"/>
  <c r="W406" i="41" s="1"/>
  <c r="T407" i="41"/>
  <c r="W407" i="41" s="1"/>
  <c r="T408" i="41"/>
  <c r="W408" i="41" s="1"/>
  <c r="T409" i="41"/>
  <c r="W409" i="41" s="1"/>
  <c r="T410" i="41"/>
  <c r="W410" i="41" s="1"/>
  <c r="T411" i="41"/>
  <c r="W411" i="41" s="1"/>
  <c r="T412" i="41"/>
  <c r="W412" i="41" s="1"/>
  <c r="T413" i="41"/>
  <c r="W413" i="41" s="1"/>
  <c r="T414" i="41"/>
  <c r="W414" i="41" s="1"/>
  <c r="T415" i="41"/>
  <c r="W415" i="41" s="1"/>
  <c r="T416" i="41"/>
  <c r="W416" i="41" s="1"/>
  <c r="T417" i="41"/>
  <c r="W417" i="41" s="1"/>
  <c r="T418" i="41"/>
  <c r="W418" i="41" s="1"/>
  <c r="T419" i="41"/>
  <c r="W419" i="41" s="1"/>
  <c r="T420" i="41"/>
  <c r="W420" i="41" s="1"/>
  <c r="T421" i="41"/>
  <c r="W421" i="41" s="1"/>
  <c r="T422" i="41"/>
  <c r="W422" i="41" s="1"/>
  <c r="T423" i="41"/>
  <c r="W423" i="41" s="1"/>
  <c r="T424" i="41"/>
  <c r="W424" i="41" s="1"/>
  <c r="T425" i="41"/>
  <c r="W425" i="41" s="1"/>
  <c r="T426" i="41"/>
  <c r="W426" i="41" s="1"/>
  <c r="T427" i="41"/>
  <c r="W427" i="41" s="1"/>
  <c r="T428" i="41"/>
  <c r="W428" i="41" s="1"/>
  <c r="T429" i="41"/>
  <c r="W429" i="41" s="1"/>
  <c r="T430" i="41"/>
  <c r="W430" i="41" s="1"/>
  <c r="T431" i="41"/>
  <c r="W431" i="41" s="1"/>
  <c r="T432" i="41"/>
  <c r="W432" i="41" s="1"/>
  <c r="T433" i="41"/>
  <c r="W433" i="41" s="1"/>
  <c r="T434" i="41"/>
  <c r="W434" i="41" s="1"/>
  <c r="T435" i="41"/>
  <c r="W435" i="41" s="1"/>
  <c r="T436" i="41"/>
  <c r="W436" i="41" s="1"/>
  <c r="T437" i="41"/>
  <c r="W437" i="41" s="1"/>
  <c r="T438" i="41"/>
  <c r="W438" i="41" s="1"/>
  <c r="T439" i="41"/>
  <c r="W439" i="41" s="1"/>
  <c r="T440" i="41"/>
  <c r="W440" i="41" s="1"/>
  <c r="T441" i="41"/>
  <c r="W441" i="41" s="1"/>
  <c r="T442" i="41"/>
  <c r="W442" i="41" s="1"/>
  <c r="T443" i="41"/>
  <c r="W443" i="41" s="1"/>
  <c r="T444" i="41"/>
  <c r="W444" i="41" s="1"/>
  <c r="T445" i="41"/>
  <c r="W445" i="41" s="1"/>
  <c r="T446" i="41"/>
  <c r="W446" i="41" s="1"/>
  <c r="T447" i="41"/>
  <c r="W447" i="41" s="1"/>
  <c r="T448" i="41"/>
  <c r="W448" i="41" s="1"/>
  <c r="T449" i="41"/>
  <c r="W449" i="41" s="1"/>
  <c r="T450" i="41"/>
  <c r="W450" i="41" s="1"/>
  <c r="T451" i="41"/>
  <c r="W451" i="41" s="1"/>
  <c r="T452" i="41"/>
  <c r="W452" i="41" s="1"/>
  <c r="T453" i="41"/>
  <c r="W453" i="41" s="1"/>
  <c r="T454" i="41"/>
  <c r="W454" i="41" s="1"/>
  <c r="T455" i="41"/>
  <c r="W455" i="41" s="1"/>
  <c r="T456" i="41"/>
  <c r="W456" i="41" s="1"/>
  <c r="T457" i="41"/>
  <c r="W457" i="41" s="1"/>
  <c r="T458" i="41"/>
  <c r="W458" i="41" s="1"/>
  <c r="T459" i="41"/>
  <c r="W459" i="41" s="1"/>
  <c r="T460" i="41"/>
  <c r="W460" i="41" s="1"/>
  <c r="T461" i="41"/>
  <c r="W461" i="41" s="1"/>
  <c r="T462" i="41"/>
  <c r="W462" i="41" s="1"/>
  <c r="T463" i="41"/>
  <c r="W463" i="41" s="1"/>
  <c r="T464" i="41"/>
  <c r="W464" i="41" s="1"/>
  <c r="T465" i="41"/>
  <c r="W465" i="41" s="1"/>
  <c r="T466" i="41"/>
  <c r="W466" i="41" s="1"/>
  <c r="T467" i="41"/>
  <c r="W467" i="41" s="1"/>
  <c r="T468" i="41"/>
  <c r="W468" i="41" s="1"/>
  <c r="T469" i="41"/>
  <c r="W469" i="41" s="1"/>
  <c r="T470" i="41"/>
  <c r="W470" i="41" s="1"/>
  <c r="T471" i="41"/>
  <c r="W471" i="41" s="1"/>
  <c r="T472" i="41"/>
  <c r="W472" i="41" s="1"/>
  <c r="T473" i="41"/>
  <c r="W473" i="41" s="1"/>
  <c r="T474" i="41"/>
  <c r="W474" i="41" s="1"/>
  <c r="T475" i="41"/>
  <c r="W475" i="41" s="1"/>
  <c r="T476" i="41"/>
  <c r="W476" i="41" s="1"/>
  <c r="T477" i="41"/>
  <c r="W477" i="41" s="1"/>
  <c r="T478" i="41"/>
  <c r="W478" i="41" s="1"/>
  <c r="T479" i="41"/>
  <c r="W479" i="41" s="1"/>
  <c r="T480" i="41"/>
  <c r="W480" i="41" s="1"/>
  <c r="T481" i="41"/>
  <c r="W481" i="41" s="1"/>
  <c r="T482" i="41"/>
  <c r="W482" i="41" s="1"/>
  <c r="T483" i="41"/>
  <c r="W483" i="41" s="1"/>
  <c r="T484" i="41"/>
  <c r="W484" i="41" s="1"/>
  <c r="T485" i="41"/>
  <c r="W485" i="41" s="1"/>
  <c r="T486" i="41"/>
  <c r="W486" i="41" s="1"/>
  <c r="T487" i="41"/>
  <c r="W487" i="41" s="1"/>
  <c r="T488" i="41"/>
  <c r="W488" i="41" s="1"/>
  <c r="T489" i="41"/>
  <c r="W489" i="41" s="1"/>
  <c r="T490" i="41"/>
  <c r="W490" i="41" s="1"/>
  <c r="T491" i="41"/>
  <c r="W491" i="41" s="1"/>
  <c r="T492" i="41"/>
  <c r="W492" i="41" s="1"/>
  <c r="T493" i="41"/>
  <c r="W493" i="41" s="1"/>
  <c r="T494" i="41"/>
  <c r="W494" i="41" s="1"/>
  <c r="T495" i="41"/>
  <c r="W495" i="41" s="1"/>
  <c r="T496" i="41"/>
  <c r="W496" i="41" s="1"/>
  <c r="T497" i="41"/>
  <c r="W497" i="41" s="1"/>
  <c r="T498" i="41"/>
  <c r="W498" i="41" s="1"/>
  <c r="T499" i="41"/>
  <c r="W499" i="41" s="1"/>
  <c r="T500" i="41"/>
  <c r="W500" i="41" s="1"/>
  <c r="T501" i="41"/>
  <c r="W501" i="41" s="1"/>
  <c r="T502" i="41"/>
  <c r="W502" i="41" s="1"/>
  <c r="T503" i="41"/>
  <c r="W503" i="41" s="1"/>
  <c r="T504" i="41"/>
  <c r="W504" i="41" s="1"/>
  <c r="T505" i="41"/>
  <c r="W505" i="41" s="1"/>
  <c r="T506" i="41"/>
  <c r="W506" i="41" s="1"/>
  <c r="T507" i="41"/>
  <c r="W507" i="41" s="1"/>
  <c r="T508" i="41"/>
  <c r="W508" i="41" s="1"/>
  <c r="T509" i="41"/>
  <c r="W509" i="41" s="1"/>
  <c r="T510" i="41"/>
  <c r="W510" i="41" s="1"/>
  <c r="T511" i="41"/>
  <c r="W511" i="41" s="1"/>
  <c r="T512" i="41"/>
  <c r="W512" i="41" s="1"/>
  <c r="T513" i="41"/>
  <c r="W513" i="41" s="1"/>
  <c r="T514" i="41"/>
  <c r="W514" i="41" s="1"/>
  <c r="T515" i="41"/>
  <c r="W515" i="41" s="1"/>
  <c r="T516" i="41"/>
  <c r="W516" i="41" s="1"/>
  <c r="T517" i="41"/>
  <c r="W517" i="41" s="1"/>
  <c r="T518" i="41"/>
  <c r="W518" i="41" s="1"/>
  <c r="T519" i="41"/>
  <c r="W519" i="41" s="1"/>
  <c r="T520" i="41"/>
  <c r="W520" i="41" s="1"/>
  <c r="T521" i="41"/>
  <c r="W521" i="41" s="1"/>
  <c r="T522" i="41"/>
  <c r="W522" i="41" s="1"/>
  <c r="T523" i="41"/>
  <c r="W523" i="41" s="1"/>
  <c r="T524" i="41"/>
  <c r="W524" i="41" s="1"/>
  <c r="T525" i="41"/>
  <c r="W525" i="41" s="1"/>
  <c r="T526" i="41"/>
  <c r="W526" i="41" s="1"/>
  <c r="T527" i="41"/>
  <c r="W527" i="41" s="1"/>
  <c r="T528" i="41"/>
  <c r="W528" i="41" s="1"/>
  <c r="T529" i="41"/>
  <c r="W529" i="41" s="1"/>
  <c r="T530" i="41"/>
  <c r="W530" i="41" s="1"/>
  <c r="T531" i="41"/>
  <c r="W531" i="41" s="1"/>
  <c r="T532" i="41"/>
  <c r="W532" i="41" s="1"/>
  <c r="T533" i="41"/>
  <c r="W533" i="41" s="1"/>
  <c r="T534" i="41"/>
  <c r="W534" i="41" s="1"/>
  <c r="T535" i="41"/>
  <c r="W535" i="41" s="1"/>
  <c r="T536" i="41"/>
  <c r="W536" i="41" s="1"/>
  <c r="T537" i="41"/>
  <c r="W537" i="41" s="1"/>
  <c r="T538" i="41"/>
  <c r="W538" i="41" s="1"/>
  <c r="T539" i="41"/>
  <c r="W539" i="41" s="1"/>
  <c r="T540" i="41"/>
  <c r="W540" i="41" s="1"/>
  <c r="T541" i="41"/>
  <c r="W541" i="41" s="1"/>
  <c r="T542" i="41"/>
  <c r="W542" i="41" s="1"/>
  <c r="T543" i="41"/>
  <c r="W543" i="41" s="1"/>
  <c r="T544" i="41"/>
  <c r="W544" i="41" s="1"/>
  <c r="T545" i="41"/>
  <c r="W545" i="41" s="1"/>
  <c r="T546" i="41"/>
  <c r="W546" i="41" s="1"/>
  <c r="T547" i="41"/>
  <c r="W547" i="41" s="1"/>
  <c r="T548" i="41"/>
  <c r="W548" i="41" s="1"/>
  <c r="T549" i="41"/>
  <c r="W549" i="41" s="1"/>
  <c r="T550" i="41"/>
  <c r="W550" i="41" s="1"/>
  <c r="T551" i="41"/>
  <c r="W551" i="41" s="1"/>
  <c r="T552" i="41"/>
  <c r="W552" i="41" s="1"/>
  <c r="T553" i="41"/>
  <c r="W553" i="41" s="1"/>
  <c r="T554" i="41"/>
  <c r="W554" i="41" s="1"/>
  <c r="T555" i="41"/>
  <c r="W555" i="41" s="1"/>
  <c r="T556" i="41"/>
  <c r="W556" i="41" s="1"/>
  <c r="T557" i="41"/>
  <c r="W557" i="41" s="1"/>
  <c r="T558" i="41"/>
  <c r="W558" i="41" s="1"/>
  <c r="T559" i="41"/>
  <c r="W559" i="41" s="1"/>
  <c r="T560" i="41"/>
  <c r="W560" i="41" s="1"/>
  <c r="T561" i="41"/>
  <c r="W561" i="41" s="1"/>
  <c r="T562" i="41"/>
  <c r="W562" i="41" s="1"/>
  <c r="T563" i="41"/>
  <c r="W563" i="41" s="1"/>
  <c r="T564" i="41"/>
  <c r="W564" i="41" s="1"/>
  <c r="T565" i="41"/>
  <c r="W565" i="41" s="1"/>
  <c r="T566" i="41"/>
  <c r="W566" i="41" s="1"/>
  <c r="T567" i="41"/>
  <c r="W567" i="41" s="1"/>
  <c r="T568" i="41"/>
  <c r="W568" i="41" s="1"/>
  <c r="T569" i="41"/>
  <c r="W569" i="41" s="1"/>
  <c r="T570" i="41"/>
  <c r="W570" i="41" s="1"/>
  <c r="T571" i="41"/>
  <c r="W571" i="41" s="1"/>
  <c r="T572" i="41"/>
  <c r="W572" i="41" s="1"/>
  <c r="T573" i="41"/>
  <c r="W573" i="41" s="1"/>
  <c r="T574" i="41"/>
  <c r="W574" i="41" s="1"/>
  <c r="T575" i="41"/>
  <c r="W575" i="41" s="1"/>
  <c r="T576" i="41"/>
  <c r="W576" i="41" s="1"/>
  <c r="T577" i="41"/>
  <c r="W577" i="41" s="1"/>
  <c r="T578" i="41"/>
  <c r="W578" i="41" s="1"/>
  <c r="T579" i="41"/>
  <c r="W579" i="41" s="1"/>
  <c r="T580" i="41"/>
  <c r="W580" i="41" s="1"/>
  <c r="T581" i="41"/>
  <c r="W581" i="41" s="1"/>
  <c r="T582" i="41"/>
  <c r="W582" i="41" s="1"/>
  <c r="T583" i="41"/>
  <c r="W583" i="41" s="1"/>
  <c r="T584" i="41"/>
  <c r="W584" i="41" s="1"/>
  <c r="T585" i="41"/>
  <c r="W585" i="41" s="1"/>
  <c r="T586" i="41"/>
  <c r="W586" i="41" s="1"/>
  <c r="T587" i="41"/>
  <c r="W587" i="41" s="1"/>
  <c r="T588" i="41"/>
  <c r="W588" i="41" s="1"/>
  <c r="T589" i="41"/>
  <c r="W589" i="41" s="1"/>
  <c r="T590" i="41"/>
  <c r="W590" i="41" s="1"/>
  <c r="T591" i="41"/>
  <c r="W591" i="41" s="1"/>
  <c r="T592" i="41"/>
  <c r="W592" i="41" s="1"/>
  <c r="T593" i="41"/>
  <c r="W593" i="41" s="1"/>
  <c r="T594" i="41"/>
  <c r="W594" i="41" s="1"/>
  <c r="T595" i="41"/>
  <c r="W595" i="41" s="1"/>
  <c r="T596" i="41"/>
  <c r="W596" i="41" s="1"/>
  <c r="T597" i="41"/>
  <c r="W597" i="41" s="1"/>
  <c r="T598" i="41"/>
  <c r="W598" i="41" s="1"/>
  <c r="T599" i="41"/>
  <c r="W599" i="41" s="1"/>
  <c r="T600" i="41"/>
  <c r="W600" i="41" s="1"/>
  <c r="T601" i="41"/>
  <c r="W601" i="41" s="1"/>
  <c r="T602" i="41"/>
  <c r="W602" i="41" s="1"/>
  <c r="T603" i="41"/>
  <c r="W603" i="41" s="1"/>
  <c r="T604" i="41"/>
  <c r="W604" i="41" s="1"/>
  <c r="T605" i="41"/>
  <c r="W605" i="41" s="1"/>
  <c r="T606" i="41"/>
  <c r="W606" i="41" s="1"/>
  <c r="T607" i="41"/>
  <c r="W607" i="41" s="1"/>
  <c r="T608" i="41"/>
  <c r="W608" i="41" s="1"/>
  <c r="T609" i="41"/>
  <c r="W609" i="41" s="1"/>
  <c r="T610" i="41"/>
  <c r="W610" i="41" s="1"/>
  <c r="T611" i="41"/>
  <c r="W611" i="41" s="1"/>
  <c r="T612" i="41"/>
  <c r="W612" i="41" s="1"/>
  <c r="T613" i="41"/>
  <c r="W613" i="41" s="1"/>
  <c r="T614" i="41"/>
  <c r="W614" i="41" s="1"/>
  <c r="T615" i="41"/>
  <c r="W615" i="41" s="1"/>
  <c r="T616" i="41"/>
  <c r="W616" i="41" s="1"/>
  <c r="T617" i="41"/>
  <c r="W617" i="41" s="1"/>
  <c r="T618" i="41"/>
  <c r="W618" i="41" s="1"/>
  <c r="T619" i="41"/>
  <c r="W619" i="41" s="1"/>
  <c r="T620" i="41"/>
  <c r="W620" i="41" s="1"/>
  <c r="T621" i="41"/>
  <c r="W621" i="41" s="1"/>
  <c r="T622" i="41"/>
  <c r="W622" i="41" s="1"/>
  <c r="T623" i="41"/>
  <c r="W623" i="41" s="1"/>
  <c r="T624" i="41"/>
  <c r="W624" i="41" s="1"/>
  <c r="T625" i="41"/>
  <c r="W625" i="41" s="1"/>
  <c r="T626" i="41"/>
  <c r="W626" i="41" s="1"/>
  <c r="T627" i="41"/>
  <c r="W627" i="41" s="1"/>
  <c r="T628" i="41"/>
  <c r="W628" i="41" s="1"/>
  <c r="T629" i="41"/>
  <c r="W629" i="41" s="1"/>
  <c r="T630" i="41"/>
  <c r="W630" i="41" s="1"/>
  <c r="T631" i="41"/>
  <c r="W631" i="41" s="1"/>
  <c r="T632" i="41"/>
  <c r="W632" i="41" s="1"/>
  <c r="T633" i="41"/>
  <c r="W633" i="41" s="1"/>
  <c r="T634" i="41"/>
  <c r="W634" i="41" s="1"/>
  <c r="T635" i="41"/>
  <c r="W635" i="41" s="1"/>
  <c r="T636" i="41"/>
  <c r="W636" i="41" s="1"/>
  <c r="T637" i="41"/>
  <c r="W637" i="41" s="1"/>
  <c r="T638" i="41"/>
  <c r="W638" i="41" s="1"/>
  <c r="T639" i="41"/>
  <c r="W639" i="41" s="1"/>
  <c r="T640" i="41"/>
  <c r="W640" i="41" s="1"/>
  <c r="T641" i="41"/>
  <c r="W641" i="41" s="1"/>
  <c r="T642" i="41"/>
  <c r="W642" i="41" s="1"/>
  <c r="T643" i="41"/>
  <c r="W643" i="41" s="1"/>
  <c r="T644" i="41"/>
  <c r="W644" i="41" s="1"/>
  <c r="T645" i="41"/>
  <c r="W645" i="41" s="1"/>
  <c r="T646" i="41"/>
  <c r="W646" i="41" s="1"/>
  <c r="T647" i="41"/>
  <c r="W647" i="41" s="1"/>
  <c r="T648" i="41"/>
  <c r="W648" i="41" s="1"/>
  <c r="T649" i="41"/>
  <c r="W649" i="41" s="1"/>
  <c r="T650" i="41"/>
  <c r="W650" i="41" s="1"/>
  <c r="T651" i="41"/>
  <c r="W651" i="41" s="1"/>
  <c r="T652" i="41"/>
  <c r="W652" i="41" s="1"/>
  <c r="T653" i="41"/>
  <c r="W653" i="41" s="1"/>
  <c r="T654" i="41"/>
  <c r="W654" i="41" s="1"/>
  <c r="T655" i="41"/>
  <c r="W655" i="41" s="1"/>
  <c r="T656" i="41"/>
  <c r="W656" i="41" s="1"/>
  <c r="T657" i="41"/>
  <c r="W657" i="41" s="1"/>
  <c r="T658" i="41"/>
  <c r="W658" i="41" s="1"/>
  <c r="T659" i="41"/>
  <c r="W659" i="41" s="1"/>
  <c r="T660" i="41"/>
  <c r="W660" i="41" s="1"/>
  <c r="T661" i="41"/>
  <c r="W661" i="41" s="1"/>
  <c r="T662" i="41"/>
  <c r="W662" i="41" s="1"/>
  <c r="T663" i="41"/>
  <c r="W663" i="41" s="1"/>
  <c r="T664" i="41"/>
  <c r="W664" i="41" s="1"/>
  <c r="T665" i="41"/>
  <c r="W665" i="41" s="1"/>
  <c r="T666" i="41"/>
  <c r="W666" i="41" s="1"/>
  <c r="T667" i="41"/>
  <c r="W667" i="41" s="1"/>
  <c r="T668" i="41"/>
  <c r="W668" i="41" s="1"/>
  <c r="T669" i="41"/>
  <c r="W669" i="41" s="1"/>
  <c r="T670" i="41"/>
  <c r="W670" i="41" s="1"/>
  <c r="T671" i="41"/>
  <c r="W671" i="41" s="1"/>
  <c r="T672" i="41"/>
  <c r="W672" i="41" s="1"/>
  <c r="T673" i="41"/>
  <c r="W673" i="41" s="1"/>
  <c r="T674" i="41"/>
  <c r="W674" i="41" s="1"/>
  <c r="T675" i="41"/>
  <c r="W675" i="41" s="1"/>
  <c r="T676" i="41"/>
  <c r="W676" i="41" s="1"/>
  <c r="T677" i="41"/>
  <c r="W677" i="41" s="1"/>
  <c r="T678" i="41"/>
  <c r="W678" i="41" s="1"/>
  <c r="T679" i="41"/>
  <c r="W679" i="41" s="1"/>
  <c r="T680" i="41"/>
  <c r="W680" i="41" s="1"/>
  <c r="T681" i="41"/>
  <c r="W681" i="41" s="1"/>
  <c r="T682" i="41"/>
  <c r="W682" i="41" s="1"/>
  <c r="T683" i="41"/>
  <c r="W683" i="41" s="1"/>
  <c r="T684" i="41"/>
  <c r="W684" i="41" s="1"/>
  <c r="T685" i="41"/>
  <c r="W685" i="41" s="1"/>
  <c r="T686" i="41"/>
  <c r="W686" i="41" s="1"/>
  <c r="T687" i="41"/>
  <c r="W687" i="41" s="1"/>
  <c r="T688" i="41"/>
  <c r="W688" i="41" s="1"/>
  <c r="T689" i="41"/>
  <c r="W689" i="41" s="1"/>
  <c r="T690" i="41"/>
  <c r="W690" i="41" s="1"/>
  <c r="T691" i="41"/>
  <c r="W691" i="41" s="1"/>
  <c r="T692" i="41"/>
  <c r="W692" i="41" s="1"/>
  <c r="T693" i="41"/>
  <c r="W693" i="41" s="1"/>
  <c r="T694" i="41"/>
  <c r="W694" i="41" s="1"/>
  <c r="T695" i="41"/>
  <c r="W695" i="41" s="1"/>
  <c r="T696" i="41"/>
  <c r="W696" i="41" s="1"/>
  <c r="T697" i="41"/>
  <c r="W697" i="41" s="1"/>
  <c r="T698" i="41"/>
  <c r="W698" i="41" s="1"/>
  <c r="T699" i="41"/>
  <c r="W699" i="41" s="1"/>
  <c r="T700" i="41"/>
  <c r="W700" i="41" s="1"/>
  <c r="T701" i="41"/>
  <c r="W701" i="41" s="1"/>
  <c r="T702" i="41"/>
  <c r="W702" i="41" s="1"/>
  <c r="T703" i="41"/>
  <c r="W703" i="41" s="1"/>
  <c r="T704" i="41"/>
  <c r="W704" i="41" s="1"/>
  <c r="T705" i="41"/>
  <c r="W705" i="41" s="1"/>
  <c r="T706" i="41"/>
  <c r="W706" i="41" s="1"/>
  <c r="T707" i="41"/>
  <c r="W707" i="41" s="1"/>
  <c r="T708" i="41"/>
  <c r="W708" i="41" s="1"/>
  <c r="T709" i="41"/>
  <c r="W709" i="41" s="1"/>
  <c r="T710" i="41"/>
  <c r="W710" i="41" s="1"/>
  <c r="T711" i="41"/>
  <c r="W711" i="41" s="1"/>
  <c r="T712" i="41"/>
  <c r="W712" i="41" s="1"/>
  <c r="T713" i="41"/>
  <c r="W713" i="41" s="1"/>
  <c r="T714" i="41"/>
  <c r="W714" i="41" s="1"/>
  <c r="T715" i="41"/>
  <c r="W715" i="41" s="1"/>
  <c r="T716" i="41"/>
  <c r="W716" i="41" s="1"/>
  <c r="T717" i="41"/>
  <c r="W717" i="41" s="1"/>
  <c r="T718" i="41"/>
  <c r="W718" i="41" s="1"/>
  <c r="T719" i="41"/>
  <c r="W719" i="41" s="1"/>
  <c r="T720" i="41"/>
  <c r="W720" i="41" s="1"/>
  <c r="T721" i="41"/>
  <c r="W721" i="41" s="1"/>
  <c r="T722" i="41"/>
  <c r="W722" i="41" s="1"/>
  <c r="T723" i="41"/>
  <c r="W723" i="41" s="1"/>
  <c r="T724" i="41"/>
  <c r="W724" i="41" s="1"/>
  <c r="T725" i="41"/>
  <c r="W725" i="41" s="1"/>
  <c r="T726" i="41"/>
  <c r="W726" i="41" s="1"/>
  <c r="T727" i="41"/>
  <c r="W727" i="41" s="1"/>
  <c r="T728" i="41"/>
  <c r="W728" i="41" s="1"/>
  <c r="T729" i="41"/>
  <c r="W729" i="41" s="1"/>
  <c r="T730" i="41"/>
  <c r="W730" i="41" s="1"/>
  <c r="T731" i="41"/>
  <c r="W731" i="41" s="1"/>
  <c r="T732" i="41"/>
  <c r="W732" i="41" s="1"/>
  <c r="T733" i="41"/>
  <c r="W733" i="41" s="1"/>
  <c r="T734" i="41"/>
  <c r="W734" i="41" s="1"/>
  <c r="T735" i="41"/>
  <c r="W735" i="41" s="1"/>
  <c r="T736" i="41"/>
  <c r="W736" i="41" s="1"/>
  <c r="T737" i="41"/>
  <c r="W737" i="41" s="1"/>
  <c r="T738" i="41"/>
  <c r="W738" i="41" s="1"/>
  <c r="T739" i="41"/>
  <c r="W739" i="41" s="1"/>
  <c r="T740" i="41"/>
  <c r="W740" i="41" s="1"/>
  <c r="T741" i="41"/>
  <c r="W741" i="41" s="1"/>
  <c r="T742" i="41"/>
  <c r="W742" i="41" s="1"/>
  <c r="T743" i="41"/>
  <c r="W743" i="41" s="1"/>
  <c r="T744" i="41"/>
  <c r="W744" i="41" s="1"/>
  <c r="T745" i="41"/>
  <c r="W745" i="41" s="1"/>
  <c r="T746" i="41"/>
  <c r="W746" i="41" s="1"/>
  <c r="T747" i="41"/>
  <c r="W747" i="41" s="1"/>
  <c r="T748" i="41"/>
  <c r="W748" i="41" s="1"/>
  <c r="T749" i="41"/>
  <c r="W749" i="41" s="1"/>
  <c r="T750" i="41"/>
  <c r="W750" i="41" s="1"/>
  <c r="T751" i="41"/>
  <c r="W751" i="41" s="1"/>
  <c r="T752" i="41"/>
  <c r="W752" i="41" s="1"/>
  <c r="T753" i="41"/>
  <c r="W753" i="41" s="1"/>
  <c r="T754" i="41"/>
  <c r="W754" i="41" s="1"/>
  <c r="T755" i="41"/>
  <c r="W755" i="41" s="1"/>
  <c r="T756" i="41"/>
  <c r="W756" i="41" s="1"/>
  <c r="T757" i="41"/>
  <c r="W757" i="41" s="1"/>
  <c r="T758" i="41"/>
  <c r="W758" i="41" s="1"/>
  <c r="T759" i="41"/>
  <c r="W759" i="41" s="1"/>
  <c r="T760" i="41"/>
  <c r="W760" i="41" s="1"/>
  <c r="T761" i="41"/>
  <c r="W761" i="41" s="1"/>
  <c r="T762" i="41"/>
  <c r="W762" i="41" s="1"/>
  <c r="T763" i="41"/>
  <c r="W763" i="41" s="1"/>
  <c r="T764" i="41"/>
  <c r="W764" i="41" s="1"/>
  <c r="T765" i="41"/>
  <c r="W765" i="41" s="1"/>
  <c r="T766" i="41"/>
  <c r="W766" i="41" s="1"/>
  <c r="T767" i="41"/>
  <c r="W767" i="41" s="1"/>
  <c r="T768" i="41"/>
  <c r="W768" i="41" s="1"/>
  <c r="T769" i="41"/>
  <c r="W769" i="41" s="1"/>
  <c r="T770" i="41"/>
  <c r="W770" i="41" s="1"/>
  <c r="T771" i="41"/>
  <c r="W771" i="41" s="1"/>
  <c r="T772" i="41"/>
  <c r="W772" i="41" s="1"/>
  <c r="T773" i="41"/>
  <c r="W773" i="41" s="1"/>
  <c r="T774" i="41"/>
  <c r="W774" i="41" s="1"/>
  <c r="T775" i="41"/>
  <c r="W775" i="41" s="1"/>
  <c r="T776" i="41"/>
  <c r="W776" i="41" s="1"/>
  <c r="T777" i="41"/>
  <c r="W777" i="41" s="1"/>
  <c r="T778" i="41"/>
  <c r="W778" i="41" s="1"/>
  <c r="T779" i="41"/>
  <c r="W779" i="41" s="1"/>
  <c r="T780" i="41"/>
  <c r="W780" i="41" s="1"/>
  <c r="T781" i="41"/>
  <c r="W781" i="41" s="1"/>
  <c r="T782" i="41"/>
  <c r="W782" i="41" s="1"/>
  <c r="T783" i="41"/>
  <c r="W783" i="41" s="1"/>
  <c r="T784" i="41"/>
  <c r="W784" i="41" s="1"/>
  <c r="T785" i="41"/>
  <c r="W785" i="41" s="1"/>
  <c r="T786" i="41"/>
  <c r="W786" i="41" s="1"/>
  <c r="T787" i="41"/>
  <c r="W787" i="41" s="1"/>
  <c r="T788" i="41"/>
  <c r="W788" i="41" s="1"/>
  <c r="T789" i="41"/>
  <c r="W789" i="41" s="1"/>
  <c r="T790" i="41"/>
  <c r="W790" i="41" s="1"/>
  <c r="T791" i="41"/>
  <c r="W791" i="41" s="1"/>
  <c r="T792" i="41"/>
  <c r="W792" i="41" s="1"/>
  <c r="T793" i="41"/>
  <c r="W793" i="41" s="1"/>
  <c r="T794" i="41"/>
  <c r="W794" i="41" s="1"/>
  <c r="T795" i="41"/>
  <c r="W795" i="41" s="1"/>
  <c r="T796" i="41"/>
  <c r="W796" i="41" s="1"/>
  <c r="T797" i="41"/>
  <c r="W797" i="41" s="1"/>
  <c r="T798" i="41"/>
  <c r="W798" i="41" s="1"/>
  <c r="T799" i="41"/>
  <c r="W799" i="41" s="1"/>
  <c r="T800" i="41"/>
  <c r="W800" i="41" s="1"/>
  <c r="T801" i="41"/>
  <c r="W801" i="41" s="1"/>
  <c r="T802" i="41"/>
  <c r="W802" i="41" s="1"/>
  <c r="T803" i="41"/>
  <c r="W803" i="41" s="1"/>
  <c r="T804" i="41"/>
  <c r="W804" i="41" s="1"/>
  <c r="T805" i="41"/>
  <c r="W805" i="41" s="1"/>
  <c r="T806" i="41"/>
  <c r="W806" i="41" s="1"/>
  <c r="T807" i="41"/>
  <c r="W807" i="41" s="1"/>
  <c r="T808" i="41"/>
  <c r="W808" i="41" s="1"/>
  <c r="T809" i="41"/>
  <c r="W809" i="41" s="1"/>
  <c r="T810" i="41"/>
  <c r="W810" i="41" s="1"/>
  <c r="T811" i="41"/>
  <c r="W811" i="41" s="1"/>
  <c r="T812" i="41"/>
  <c r="W812" i="41" s="1"/>
  <c r="T813" i="41"/>
  <c r="W813" i="41" s="1"/>
  <c r="T814" i="41"/>
  <c r="W814" i="41" s="1"/>
  <c r="T815" i="41"/>
  <c r="W815" i="41" s="1"/>
  <c r="T816" i="41"/>
  <c r="W816" i="41" s="1"/>
  <c r="T817" i="41"/>
  <c r="W817" i="41" s="1"/>
  <c r="T818" i="41"/>
  <c r="W818" i="41" s="1"/>
  <c r="T819" i="41"/>
  <c r="W819" i="41" s="1"/>
  <c r="T820" i="41"/>
  <c r="W820" i="41" s="1"/>
  <c r="T821" i="41"/>
  <c r="W821" i="41" s="1"/>
  <c r="T822" i="41"/>
  <c r="W822" i="41" s="1"/>
  <c r="T823" i="41"/>
  <c r="W823" i="41" s="1"/>
  <c r="T824" i="41"/>
  <c r="W824" i="41" s="1"/>
  <c r="T825" i="41"/>
  <c r="W825" i="41" s="1"/>
  <c r="T826" i="41"/>
  <c r="W826" i="41" s="1"/>
  <c r="T827" i="41"/>
  <c r="W827" i="41" s="1"/>
  <c r="T828" i="41"/>
  <c r="W828" i="41" s="1"/>
  <c r="T829" i="41"/>
  <c r="W829" i="41" s="1"/>
  <c r="T830" i="41"/>
  <c r="W830" i="41" s="1"/>
  <c r="T831" i="41"/>
  <c r="W831" i="41" s="1"/>
  <c r="T832" i="41"/>
  <c r="W832" i="41" s="1"/>
  <c r="T833" i="41"/>
  <c r="W833" i="41" s="1"/>
  <c r="T834" i="41"/>
  <c r="W834" i="41" s="1"/>
  <c r="T835" i="41"/>
  <c r="W835" i="41" s="1"/>
  <c r="T836" i="41"/>
  <c r="W836" i="41" s="1"/>
  <c r="T837" i="41"/>
  <c r="W837" i="41" s="1"/>
  <c r="T838" i="41"/>
  <c r="W838" i="41" s="1"/>
  <c r="T839" i="41"/>
  <c r="W839" i="41" s="1"/>
  <c r="T840" i="41"/>
  <c r="W840" i="41" s="1"/>
  <c r="T841" i="41"/>
  <c r="W841" i="41" s="1"/>
  <c r="T842" i="41"/>
  <c r="W842" i="41" s="1"/>
  <c r="T843" i="41"/>
  <c r="W843" i="41" s="1"/>
  <c r="T844" i="41"/>
  <c r="W844" i="41" s="1"/>
  <c r="T845" i="41"/>
  <c r="W845" i="41" s="1"/>
  <c r="T846" i="41"/>
  <c r="W846" i="41" s="1"/>
  <c r="T847" i="41"/>
  <c r="W847" i="41" s="1"/>
  <c r="T848" i="41"/>
  <c r="W848" i="41" s="1"/>
  <c r="T849" i="41"/>
  <c r="W849" i="41" s="1"/>
  <c r="T850" i="41"/>
  <c r="W850" i="41" s="1"/>
  <c r="T851" i="41"/>
  <c r="W851" i="41" s="1"/>
  <c r="T852" i="41"/>
  <c r="W852" i="41" s="1"/>
  <c r="T853" i="41"/>
  <c r="W853" i="41" s="1"/>
  <c r="T854" i="41"/>
  <c r="W854" i="41" s="1"/>
  <c r="T855" i="41"/>
  <c r="W855" i="41" s="1"/>
  <c r="T856" i="41"/>
  <c r="W856" i="41" s="1"/>
  <c r="T857" i="41"/>
  <c r="W857" i="41" s="1"/>
  <c r="T858" i="41"/>
  <c r="W858" i="41" s="1"/>
  <c r="T859" i="41"/>
  <c r="W859" i="41" s="1"/>
  <c r="T860" i="41"/>
  <c r="W860" i="41" s="1"/>
  <c r="T861" i="41"/>
  <c r="W861" i="41" s="1"/>
  <c r="T862" i="41"/>
  <c r="W862" i="41" s="1"/>
  <c r="T863" i="41"/>
  <c r="W863" i="41" s="1"/>
  <c r="T864" i="41"/>
  <c r="W864" i="41" s="1"/>
  <c r="T865" i="41"/>
  <c r="W865" i="41" s="1"/>
  <c r="T866" i="41"/>
  <c r="W866" i="41" s="1"/>
  <c r="T867" i="41"/>
  <c r="W867" i="41" s="1"/>
  <c r="T868" i="41"/>
  <c r="W868" i="41" s="1"/>
  <c r="T869" i="41"/>
  <c r="W869" i="41" s="1"/>
  <c r="T870" i="41"/>
  <c r="W870" i="41" s="1"/>
  <c r="T871" i="41"/>
  <c r="W871" i="41" s="1"/>
  <c r="T872" i="41"/>
  <c r="W872" i="41" s="1"/>
  <c r="T873" i="41"/>
  <c r="W873" i="41" s="1"/>
  <c r="T874" i="41"/>
  <c r="W874" i="41" s="1"/>
  <c r="T875" i="41"/>
  <c r="W875" i="41" s="1"/>
  <c r="T876" i="41"/>
  <c r="W876" i="41" s="1"/>
  <c r="T877" i="41"/>
  <c r="W877" i="41" s="1"/>
  <c r="T878" i="41"/>
  <c r="W878" i="41" s="1"/>
  <c r="T879" i="41"/>
  <c r="W879" i="41" s="1"/>
  <c r="T880" i="41"/>
  <c r="W880" i="41" s="1"/>
  <c r="T881" i="41"/>
  <c r="W881" i="41" s="1"/>
  <c r="T882" i="41"/>
  <c r="W882" i="41" s="1"/>
  <c r="T883" i="41"/>
  <c r="W883" i="41" s="1"/>
  <c r="T884" i="41"/>
  <c r="W884" i="41" s="1"/>
  <c r="T885" i="41"/>
  <c r="W885" i="41" s="1"/>
  <c r="T886" i="41"/>
  <c r="W886" i="41" s="1"/>
  <c r="T887" i="41"/>
  <c r="W887" i="41" s="1"/>
  <c r="T888" i="41"/>
  <c r="W888" i="41" s="1"/>
  <c r="T889" i="41"/>
  <c r="W889" i="41" s="1"/>
  <c r="T890" i="41"/>
  <c r="W890" i="41" s="1"/>
  <c r="T891" i="41"/>
  <c r="W891" i="41" s="1"/>
  <c r="T892" i="41"/>
  <c r="W892" i="41" s="1"/>
  <c r="T893" i="41"/>
  <c r="W893" i="41" s="1"/>
  <c r="T894" i="41"/>
  <c r="W894" i="41" s="1"/>
  <c r="T895" i="41"/>
  <c r="W895" i="41" s="1"/>
  <c r="T896" i="41"/>
  <c r="W896" i="41" s="1"/>
  <c r="T897" i="41"/>
  <c r="W897" i="41" s="1"/>
  <c r="T898" i="41"/>
  <c r="W898" i="41" s="1"/>
  <c r="T899" i="41"/>
  <c r="W899" i="41" s="1"/>
  <c r="T900" i="41"/>
  <c r="W900" i="41" s="1"/>
  <c r="T901" i="41"/>
  <c r="W901" i="41" s="1"/>
  <c r="T902" i="41"/>
  <c r="W902" i="41" s="1"/>
  <c r="T903" i="41"/>
  <c r="W903" i="41" s="1"/>
  <c r="T904" i="41"/>
  <c r="W904" i="41" s="1"/>
  <c r="T905" i="41"/>
  <c r="W905" i="41" s="1"/>
  <c r="T906" i="41"/>
  <c r="W906" i="41" s="1"/>
  <c r="T907" i="41"/>
  <c r="W907" i="41" s="1"/>
  <c r="T908" i="41"/>
  <c r="W908" i="41" s="1"/>
  <c r="T909" i="41"/>
  <c r="W909" i="41" s="1"/>
  <c r="T910" i="41"/>
  <c r="W910" i="41" s="1"/>
  <c r="T911" i="41"/>
  <c r="W911" i="41" s="1"/>
  <c r="T912" i="41"/>
  <c r="W912" i="41" s="1"/>
  <c r="T913" i="41"/>
  <c r="W913" i="41" s="1"/>
  <c r="T914" i="41"/>
  <c r="W914" i="41" s="1"/>
  <c r="T915" i="41"/>
  <c r="W915" i="41" s="1"/>
  <c r="T916" i="41"/>
  <c r="W916" i="41" s="1"/>
  <c r="T917" i="41"/>
  <c r="W917" i="41" s="1"/>
  <c r="T918" i="41"/>
  <c r="W918" i="41" s="1"/>
  <c r="T919" i="41"/>
  <c r="W919" i="41" s="1"/>
  <c r="T920" i="41"/>
  <c r="W920" i="41" s="1"/>
  <c r="T921" i="41"/>
  <c r="W921" i="41" s="1"/>
  <c r="T922" i="41"/>
  <c r="W922" i="41" s="1"/>
  <c r="T923" i="41"/>
  <c r="W923" i="41" s="1"/>
  <c r="T924" i="41"/>
  <c r="W924" i="41" s="1"/>
  <c r="T925" i="41"/>
  <c r="W925" i="41" s="1"/>
  <c r="T926" i="41"/>
  <c r="W926" i="41" s="1"/>
  <c r="T927" i="41"/>
  <c r="W927" i="41" s="1"/>
  <c r="T928" i="41"/>
  <c r="W928" i="41" s="1"/>
  <c r="T929" i="41"/>
  <c r="W929" i="41" s="1"/>
  <c r="T930" i="41"/>
  <c r="W930" i="41" s="1"/>
  <c r="T931" i="41"/>
  <c r="W931" i="41" s="1"/>
  <c r="T932" i="41"/>
  <c r="W932" i="41" s="1"/>
  <c r="T933" i="41"/>
  <c r="W933" i="41" s="1"/>
  <c r="T934" i="41"/>
  <c r="W934" i="41" s="1"/>
  <c r="T935" i="41"/>
  <c r="W935" i="41" s="1"/>
  <c r="T936" i="41"/>
  <c r="W936" i="41" s="1"/>
  <c r="T937" i="41"/>
  <c r="W937" i="41" s="1"/>
  <c r="T938" i="41"/>
  <c r="W938" i="41" s="1"/>
  <c r="T939" i="41"/>
  <c r="W939" i="41" s="1"/>
  <c r="T940" i="41"/>
  <c r="W940" i="41" s="1"/>
  <c r="T941" i="41"/>
  <c r="W941" i="41" s="1"/>
  <c r="T942" i="41"/>
  <c r="W942" i="41" s="1"/>
  <c r="T943" i="41"/>
  <c r="W943" i="41" s="1"/>
  <c r="T944" i="41"/>
  <c r="W944" i="41" s="1"/>
  <c r="T945" i="41"/>
  <c r="W945" i="41" s="1"/>
  <c r="T946" i="41"/>
  <c r="W946" i="41" s="1"/>
  <c r="T947" i="41"/>
  <c r="W947" i="41" s="1"/>
  <c r="T948" i="41"/>
  <c r="W948" i="41" s="1"/>
  <c r="T949" i="41"/>
  <c r="W949" i="41" s="1"/>
  <c r="T950" i="41"/>
  <c r="W950" i="41" s="1"/>
  <c r="T951" i="41"/>
  <c r="W951" i="41" s="1"/>
  <c r="T952" i="41"/>
  <c r="W952" i="41" s="1"/>
  <c r="T953" i="41"/>
  <c r="W953" i="41" s="1"/>
  <c r="T954" i="41"/>
  <c r="W954" i="41" s="1"/>
  <c r="T955" i="41"/>
  <c r="W955" i="41" s="1"/>
  <c r="T956" i="41"/>
  <c r="W956" i="41" s="1"/>
  <c r="T957" i="41"/>
  <c r="W957" i="41" s="1"/>
  <c r="T958" i="41"/>
  <c r="W958" i="41" s="1"/>
  <c r="T959" i="41"/>
  <c r="W959" i="41" s="1"/>
  <c r="T960" i="41"/>
  <c r="W960" i="41" s="1"/>
  <c r="T961" i="41"/>
  <c r="W961" i="41" s="1"/>
  <c r="T962" i="41"/>
  <c r="W962" i="41" s="1"/>
  <c r="T963" i="41"/>
  <c r="W963" i="41" s="1"/>
  <c r="T964" i="41"/>
  <c r="W964" i="41" s="1"/>
  <c r="T965" i="41"/>
  <c r="W965" i="41" s="1"/>
  <c r="T966" i="41"/>
  <c r="W966" i="41" s="1"/>
  <c r="T967" i="41"/>
  <c r="W967" i="41" s="1"/>
  <c r="T968" i="41"/>
  <c r="W968" i="41" s="1"/>
  <c r="T969" i="41"/>
  <c r="W969" i="41" s="1"/>
  <c r="T970" i="41"/>
  <c r="W970" i="41" s="1"/>
  <c r="T971" i="41"/>
  <c r="W971" i="41" s="1"/>
  <c r="T972" i="41"/>
  <c r="W972" i="41" s="1"/>
  <c r="T973" i="41"/>
  <c r="W973" i="41" s="1"/>
  <c r="T974" i="41"/>
  <c r="W974" i="41" s="1"/>
  <c r="T975" i="41"/>
  <c r="W975" i="41" s="1"/>
  <c r="T976" i="41"/>
  <c r="W976" i="41" s="1"/>
  <c r="T977" i="41"/>
  <c r="W977" i="41" s="1"/>
  <c r="T978" i="41"/>
  <c r="W978" i="41" s="1"/>
  <c r="T979" i="41"/>
  <c r="W979" i="41" s="1"/>
  <c r="T980" i="41"/>
  <c r="W980" i="41" s="1"/>
  <c r="T981" i="41"/>
  <c r="W981" i="41" s="1"/>
  <c r="T982" i="41"/>
  <c r="W982" i="41" s="1"/>
  <c r="T983" i="41"/>
  <c r="W983" i="41" s="1"/>
  <c r="T984" i="41"/>
  <c r="W984" i="41" s="1"/>
  <c r="T985" i="41"/>
  <c r="W985" i="41" s="1"/>
  <c r="T986" i="41"/>
  <c r="W986" i="41" s="1"/>
  <c r="T987" i="41"/>
  <c r="W987" i="41" s="1"/>
  <c r="T988" i="41"/>
  <c r="W988" i="41" s="1"/>
  <c r="T989" i="41"/>
  <c r="W989" i="41" s="1"/>
  <c r="T990" i="41"/>
  <c r="W990" i="41" s="1"/>
  <c r="T991" i="41"/>
  <c r="W991" i="41" s="1"/>
  <c r="T992" i="41"/>
  <c r="W992" i="41" s="1"/>
  <c r="T993" i="41"/>
  <c r="W993" i="41" s="1"/>
  <c r="T994" i="41"/>
  <c r="W994" i="41" s="1"/>
  <c r="T995" i="41"/>
  <c r="W995" i="41" s="1"/>
  <c r="T996" i="41"/>
  <c r="W996" i="41" s="1"/>
  <c r="T997" i="41"/>
  <c r="W997" i="41" s="1"/>
  <c r="T998" i="41"/>
  <c r="W998" i="41" s="1"/>
  <c r="T999" i="41"/>
  <c r="W999" i="41" s="1"/>
  <c r="T1000" i="41"/>
  <c r="W1000" i="41" s="1"/>
  <c r="T1001" i="41"/>
  <c r="W1001" i="41" s="1"/>
  <c r="T1002" i="41"/>
  <c r="W1002" i="41" s="1"/>
  <c r="T1003" i="41"/>
  <c r="W1003" i="41" s="1"/>
  <c r="T1004" i="41"/>
  <c r="W1004" i="41" s="1"/>
  <c r="T1005" i="41"/>
  <c r="W1005" i="41" s="1"/>
  <c r="T1006" i="41"/>
  <c r="W1006" i="41" s="1"/>
  <c r="T1007" i="41"/>
  <c r="W1007" i="41" s="1"/>
  <c r="T1008" i="41"/>
  <c r="W1008" i="41" s="1"/>
  <c r="T1009" i="41"/>
  <c r="W1009" i="41" s="1"/>
  <c r="T1010" i="41"/>
  <c r="W1010" i="41" s="1"/>
  <c r="T1011" i="41"/>
  <c r="W1011" i="41" s="1"/>
  <c r="T1012" i="41"/>
  <c r="W1012" i="41" s="1"/>
  <c r="T1013" i="41"/>
  <c r="W1013" i="41" s="1"/>
  <c r="T1014" i="41"/>
  <c r="W1014" i="41" s="1"/>
  <c r="T1015" i="41"/>
  <c r="W1015" i="41" s="1"/>
  <c r="T1016" i="41"/>
  <c r="W1016" i="41" s="1"/>
  <c r="T1017" i="41"/>
  <c r="W1017" i="41" s="1"/>
  <c r="T1018" i="41"/>
  <c r="W1018" i="41" s="1"/>
  <c r="T1019" i="41"/>
  <c r="W1019" i="41" s="1"/>
  <c r="T1020" i="41"/>
  <c r="W1020" i="41" s="1"/>
  <c r="T1021" i="41"/>
  <c r="W1021" i="41" s="1"/>
  <c r="T1022" i="41"/>
  <c r="W1022" i="41" s="1"/>
  <c r="T1023" i="41"/>
  <c r="W1023" i="41" s="1"/>
  <c r="T1024" i="41"/>
  <c r="W1024" i="41" s="1"/>
  <c r="T1025" i="41"/>
  <c r="W1025" i="41" s="1"/>
  <c r="T1026" i="41"/>
  <c r="W1026" i="41" s="1"/>
  <c r="T1027" i="41"/>
  <c r="W1027" i="41" s="1"/>
  <c r="T1028" i="41"/>
  <c r="W1028" i="41" s="1"/>
  <c r="T1029" i="41"/>
  <c r="W1029" i="41" s="1"/>
  <c r="T1030" i="41"/>
  <c r="W1030" i="41" s="1"/>
  <c r="T1031" i="41"/>
  <c r="W1031" i="41" s="1"/>
  <c r="T1032" i="41"/>
  <c r="W1032" i="41" s="1"/>
  <c r="T1033" i="41"/>
  <c r="W1033" i="41" s="1"/>
  <c r="T1034" i="41"/>
  <c r="W1034" i="41" s="1"/>
  <c r="T1035" i="41"/>
  <c r="W1035" i="41" s="1"/>
  <c r="T1036" i="41"/>
  <c r="W1036" i="41" s="1"/>
  <c r="T1037" i="41"/>
  <c r="W1037" i="41" s="1"/>
  <c r="T1038" i="41"/>
  <c r="W1038" i="41" s="1"/>
  <c r="T1039" i="41"/>
  <c r="W1039" i="41" s="1"/>
  <c r="T1040" i="41"/>
  <c r="W1040" i="41" s="1"/>
  <c r="T1041" i="41"/>
  <c r="W1041" i="41" s="1"/>
  <c r="T1042" i="41"/>
  <c r="W1042" i="41" s="1"/>
  <c r="T1043" i="41"/>
  <c r="W1043" i="41" s="1"/>
  <c r="T1044" i="41"/>
  <c r="W1044" i="41" s="1"/>
  <c r="T1045" i="41"/>
  <c r="W1045" i="41" s="1"/>
  <c r="T1046" i="41"/>
  <c r="W1046" i="41" s="1"/>
  <c r="T1047" i="41"/>
  <c r="W1047" i="41" s="1"/>
  <c r="T1048" i="41"/>
  <c r="W1048" i="41" s="1"/>
  <c r="T1049" i="41"/>
  <c r="W1049" i="41" s="1"/>
  <c r="T1050" i="41"/>
  <c r="W1050" i="41" s="1"/>
  <c r="T1051" i="41"/>
  <c r="W1051" i="41" s="1"/>
  <c r="T1052" i="41"/>
  <c r="W1052" i="41" s="1"/>
  <c r="T1053" i="41"/>
  <c r="W1053" i="41" s="1"/>
  <c r="T1054" i="41"/>
  <c r="W1054" i="41" s="1"/>
  <c r="T1055" i="41"/>
  <c r="W1055" i="41" s="1"/>
  <c r="T1056" i="41"/>
  <c r="W1056" i="41" s="1"/>
  <c r="T1057" i="41"/>
  <c r="W1057" i="41" s="1"/>
  <c r="T1058" i="41"/>
  <c r="W1058" i="41" s="1"/>
  <c r="T1059" i="41"/>
  <c r="W1059" i="41" s="1"/>
  <c r="T1060" i="41"/>
  <c r="W1060" i="41" s="1"/>
  <c r="T1061" i="41"/>
  <c r="W1061" i="41" s="1"/>
  <c r="T1062" i="41"/>
  <c r="W1062" i="41" s="1"/>
  <c r="T1063" i="41"/>
  <c r="W1063" i="41" s="1"/>
  <c r="T1064" i="41"/>
  <c r="W1064" i="41" s="1"/>
  <c r="T1065" i="41"/>
  <c r="W1065" i="41" s="1"/>
  <c r="T1066" i="41"/>
  <c r="W1066" i="41" s="1"/>
  <c r="T1067" i="41"/>
  <c r="W1067" i="41" s="1"/>
  <c r="T1068" i="41"/>
  <c r="W1068" i="41" s="1"/>
  <c r="T1069" i="41"/>
  <c r="W1069" i="41" s="1"/>
  <c r="T1070" i="41"/>
  <c r="W1070" i="41" s="1"/>
  <c r="T1071" i="41"/>
  <c r="W1071" i="41" s="1"/>
  <c r="T1072" i="41"/>
  <c r="W1072" i="41" s="1"/>
  <c r="T1073" i="41"/>
  <c r="W1073" i="41" s="1"/>
  <c r="T1074" i="41"/>
  <c r="W1074" i="41" s="1"/>
  <c r="T1075" i="41"/>
  <c r="W1075" i="41" s="1"/>
  <c r="T1076" i="41"/>
  <c r="W1076" i="41" s="1"/>
  <c r="T1077" i="41"/>
  <c r="W1077" i="41" s="1"/>
  <c r="T1078" i="41"/>
  <c r="W1078" i="41" s="1"/>
  <c r="T1079" i="41"/>
  <c r="W1079" i="41" s="1"/>
  <c r="T1080" i="41"/>
  <c r="W1080" i="41" s="1"/>
  <c r="T1081" i="41"/>
  <c r="W1081" i="41" s="1"/>
  <c r="T1082" i="41"/>
  <c r="W1082" i="41" s="1"/>
  <c r="T1083" i="41"/>
  <c r="W1083" i="41" s="1"/>
  <c r="T1084" i="41"/>
  <c r="W1084" i="41" s="1"/>
  <c r="T1085" i="41"/>
  <c r="W1085" i="41" s="1"/>
  <c r="T1086" i="41"/>
  <c r="W1086" i="41" s="1"/>
  <c r="T1087" i="41"/>
  <c r="W1087" i="41" s="1"/>
  <c r="T1088" i="41"/>
  <c r="W1088" i="41" s="1"/>
  <c r="T1089" i="41"/>
  <c r="W1089" i="41" s="1"/>
  <c r="T1090" i="41"/>
  <c r="W1090" i="41" s="1"/>
  <c r="T1091" i="41"/>
  <c r="W1091" i="41" s="1"/>
  <c r="T1092" i="41"/>
  <c r="W1092" i="41" s="1"/>
  <c r="T1093" i="41"/>
  <c r="W1093" i="41" s="1"/>
  <c r="T1094" i="41"/>
  <c r="W1094" i="41" s="1"/>
  <c r="T1095" i="41"/>
  <c r="W1095" i="41" s="1"/>
  <c r="T1096" i="41"/>
  <c r="W1096" i="41" s="1"/>
  <c r="T1097" i="41"/>
  <c r="W1097" i="41" s="1"/>
  <c r="T1098" i="41"/>
  <c r="W1098" i="41" s="1"/>
  <c r="T1099" i="41"/>
  <c r="W1099" i="41" s="1"/>
  <c r="T1100" i="41"/>
  <c r="W1100" i="41" s="1"/>
  <c r="T1101" i="41"/>
  <c r="W1101" i="41" s="1"/>
  <c r="T1102" i="41"/>
  <c r="W1102" i="41" s="1"/>
  <c r="T1103" i="41"/>
  <c r="W1103" i="41" s="1"/>
  <c r="T1104" i="41"/>
  <c r="W1104" i="41" s="1"/>
  <c r="T1105" i="41"/>
  <c r="W1105" i="41" s="1"/>
  <c r="T1106" i="41"/>
  <c r="W1106" i="41" s="1"/>
  <c r="T1107" i="41"/>
  <c r="W1107" i="41" s="1"/>
  <c r="T1108" i="41"/>
  <c r="W1108" i="41" s="1"/>
  <c r="T1109" i="41"/>
  <c r="W1109" i="41" s="1"/>
  <c r="T1110" i="41"/>
  <c r="W1110" i="41" s="1"/>
  <c r="T1111" i="41"/>
  <c r="W1111" i="41" s="1"/>
  <c r="T1112" i="41"/>
  <c r="W1112" i="41" s="1"/>
  <c r="T1113" i="41"/>
  <c r="W1113" i="41" s="1"/>
  <c r="T1114" i="41"/>
  <c r="W1114" i="41" s="1"/>
  <c r="T1115" i="41"/>
  <c r="W1115" i="41" s="1"/>
  <c r="T1116" i="41"/>
  <c r="W1116" i="41" s="1"/>
  <c r="T1117" i="41"/>
  <c r="W1117" i="41" s="1"/>
  <c r="T1118" i="41"/>
  <c r="W1118" i="41" s="1"/>
  <c r="T1119" i="41"/>
  <c r="W1119" i="41" s="1"/>
  <c r="T1120" i="41"/>
  <c r="W1120" i="41" s="1"/>
  <c r="T1121" i="41"/>
  <c r="W1121" i="41" s="1"/>
  <c r="T1122" i="41"/>
  <c r="W1122" i="41" s="1"/>
  <c r="T1123" i="41"/>
  <c r="W1123" i="41" s="1"/>
  <c r="T1124" i="41"/>
  <c r="W1124" i="41" s="1"/>
  <c r="T1125" i="41"/>
  <c r="W1125" i="41" s="1"/>
  <c r="T1126" i="41"/>
  <c r="W1126" i="41" s="1"/>
  <c r="T1127" i="41"/>
  <c r="W1127" i="41" s="1"/>
  <c r="T1128" i="41"/>
  <c r="W1128" i="41" s="1"/>
  <c r="T1129" i="41"/>
  <c r="W1129" i="41" s="1"/>
  <c r="T1130" i="41"/>
  <c r="W1130" i="41" s="1"/>
  <c r="T1131" i="41"/>
  <c r="W1131" i="41" s="1"/>
  <c r="T1132" i="41"/>
  <c r="W1132" i="41" s="1"/>
  <c r="T1133" i="41"/>
  <c r="W1133" i="41" s="1"/>
  <c r="T1134" i="41"/>
  <c r="W1134" i="41" s="1"/>
  <c r="T1135" i="41"/>
  <c r="W1135" i="41" s="1"/>
  <c r="T1136" i="41"/>
  <c r="W1136" i="41" s="1"/>
  <c r="T1137" i="41"/>
  <c r="W1137" i="41" s="1"/>
  <c r="T1138" i="41"/>
  <c r="W1138" i="41" s="1"/>
  <c r="T1139" i="41"/>
  <c r="W1139" i="41" s="1"/>
  <c r="T1140" i="41"/>
  <c r="W1140" i="41" s="1"/>
  <c r="T1141" i="41"/>
  <c r="W1141" i="41" s="1"/>
  <c r="T1142" i="41"/>
  <c r="W1142" i="41" s="1"/>
  <c r="T1143" i="41"/>
  <c r="W1143" i="41" s="1"/>
  <c r="T1144" i="41"/>
  <c r="W1144" i="41" s="1"/>
  <c r="T1145" i="41"/>
  <c r="W1145" i="41" s="1"/>
  <c r="T1146" i="41"/>
  <c r="W1146" i="41" s="1"/>
  <c r="T1147" i="41"/>
  <c r="W1147" i="41" s="1"/>
  <c r="T1148" i="41"/>
  <c r="W1148" i="41" s="1"/>
  <c r="T1149" i="41"/>
  <c r="W1149" i="41" s="1"/>
  <c r="T1150" i="41"/>
  <c r="W1150" i="41" s="1"/>
  <c r="T1151" i="41"/>
  <c r="W1151" i="41" s="1"/>
  <c r="T1152" i="41"/>
  <c r="W1152" i="41" s="1"/>
  <c r="T1153" i="41"/>
  <c r="W1153" i="41" s="1"/>
  <c r="T1154" i="41"/>
  <c r="W1154" i="41" s="1"/>
  <c r="T1155" i="41"/>
  <c r="W1155" i="41" s="1"/>
  <c r="T1156" i="41"/>
  <c r="W1156" i="41" s="1"/>
  <c r="T1157" i="41"/>
  <c r="W1157" i="41" s="1"/>
  <c r="T1158" i="41"/>
  <c r="W1158" i="41" s="1"/>
  <c r="T1159" i="41"/>
  <c r="W1159" i="41" s="1"/>
  <c r="T1160" i="41"/>
  <c r="W1160" i="41" s="1"/>
  <c r="T1161" i="41"/>
  <c r="W1161" i="41" s="1"/>
  <c r="T1162" i="41"/>
  <c r="W1162" i="41" s="1"/>
  <c r="T1163" i="41"/>
  <c r="W1163" i="41" s="1"/>
  <c r="T1164" i="41"/>
  <c r="W1164" i="41" s="1"/>
  <c r="T1165" i="41"/>
  <c r="W1165" i="41" s="1"/>
  <c r="T1166" i="41"/>
  <c r="W1166" i="41" s="1"/>
  <c r="T1167" i="41"/>
  <c r="W1167" i="41" s="1"/>
  <c r="T1168" i="41"/>
  <c r="W1168" i="41" s="1"/>
  <c r="T1169" i="41"/>
  <c r="W1169" i="41" s="1"/>
  <c r="T1170" i="41"/>
  <c r="W1170" i="41" s="1"/>
  <c r="T1171" i="41"/>
  <c r="W1171" i="41" s="1"/>
  <c r="T1172" i="41"/>
  <c r="W1172" i="41" s="1"/>
  <c r="T1173" i="41"/>
  <c r="W1173" i="41" s="1"/>
  <c r="T1174" i="41"/>
  <c r="W1174" i="41" s="1"/>
  <c r="T1175" i="41"/>
  <c r="W1175" i="41" s="1"/>
  <c r="T1176" i="41"/>
  <c r="W1176" i="41" s="1"/>
  <c r="T1177" i="41"/>
  <c r="W1177" i="41" s="1"/>
  <c r="T1178" i="41"/>
  <c r="W1178" i="41" s="1"/>
  <c r="T1179" i="41"/>
  <c r="W1179" i="41" s="1"/>
  <c r="T1180" i="41"/>
  <c r="W1180" i="41" s="1"/>
  <c r="T1181" i="41"/>
  <c r="W1181" i="41" s="1"/>
  <c r="T1182" i="41"/>
  <c r="W1182" i="41" s="1"/>
  <c r="T1183" i="41"/>
  <c r="W1183" i="41" s="1"/>
  <c r="T1184" i="41"/>
  <c r="W1184" i="41" s="1"/>
  <c r="T1185" i="41"/>
  <c r="W1185" i="41" s="1"/>
  <c r="T1186" i="41"/>
  <c r="W1186" i="41" s="1"/>
  <c r="T1187" i="41"/>
  <c r="W1187" i="41" s="1"/>
  <c r="T1188" i="41"/>
  <c r="W1188" i="41" s="1"/>
  <c r="T1189" i="41"/>
  <c r="W1189" i="41" s="1"/>
  <c r="T1190" i="41"/>
  <c r="W1190" i="41" s="1"/>
  <c r="T1191" i="41"/>
  <c r="W1191" i="41" s="1"/>
  <c r="T1192" i="41"/>
  <c r="W1192" i="41" s="1"/>
  <c r="T1193" i="41"/>
  <c r="W1193" i="41" s="1"/>
  <c r="T1194" i="41"/>
  <c r="W1194" i="41" s="1"/>
  <c r="T1195" i="41"/>
  <c r="W1195" i="41" s="1"/>
  <c r="T1196" i="41"/>
  <c r="W1196" i="41" s="1"/>
  <c r="T1197" i="41"/>
  <c r="W1197" i="41" s="1"/>
  <c r="T1198" i="41"/>
  <c r="W1198" i="41" s="1"/>
  <c r="T1199" i="41"/>
  <c r="W1199" i="41" s="1"/>
  <c r="T1200" i="41"/>
  <c r="W1200" i="41" s="1"/>
  <c r="T1201" i="41"/>
  <c r="W1201" i="41" s="1"/>
  <c r="T1202" i="41"/>
  <c r="W1202" i="41" s="1"/>
  <c r="T1203" i="41"/>
  <c r="W1203" i="41" s="1"/>
  <c r="T1204" i="41"/>
  <c r="W1204" i="41" s="1"/>
  <c r="T1205" i="41"/>
  <c r="W1205" i="41" s="1"/>
  <c r="T1206" i="41"/>
  <c r="W1206" i="41" s="1"/>
  <c r="T1207" i="41"/>
  <c r="W1207" i="41" s="1"/>
  <c r="T1208" i="41"/>
  <c r="W1208" i="41" s="1"/>
  <c r="T1209" i="41"/>
  <c r="W1209" i="41" s="1"/>
  <c r="T1210" i="41"/>
  <c r="W1210" i="41" s="1"/>
  <c r="T1211" i="41"/>
  <c r="W1211" i="41" s="1"/>
  <c r="T1212" i="41"/>
  <c r="W1212" i="41" s="1"/>
  <c r="T1213" i="41"/>
  <c r="W1213" i="41" s="1"/>
  <c r="T1214" i="41"/>
  <c r="W1214" i="41" s="1"/>
  <c r="T1215" i="41"/>
  <c r="W1215" i="41" s="1"/>
  <c r="T1216" i="41"/>
  <c r="W1216" i="41" s="1"/>
  <c r="T1217" i="41"/>
  <c r="W1217" i="41" s="1"/>
  <c r="T1218" i="41"/>
  <c r="W1218" i="41" s="1"/>
  <c r="T1219" i="41"/>
  <c r="W1219" i="41" s="1"/>
  <c r="T1220" i="41"/>
  <c r="W1220" i="41" s="1"/>
  <c r="T1221" i="41"/>
  <c r="W1221" i="41" s="1"/>
  <c r="T1222" i="41"/>
  <c r="W1222" i="41" s="1"/>
  <c r="T1223" i="41"/>
  <c r="W1223" i="41" s="1"/>
  <c r="T1224" i="41"/>
  <c r="W1224" i="41" s="1"/>
  <c r="T1225" i="41"/>
  <c r="W1225" i="41" s="1"/>
  <c r="T1226" i="41"/>
  <c r="W1226" i="41" s="1"/>
  <c r="T1227" i="41"/>
  <c r="W1227" i="41" s="1"/>
  <c r="T1228" i="41"/>
  <c r="W1228" i="41" s="1"/>
  <c r="T1229" i="41"/>
  <c r="W1229" i="41" s="1"/>
  <c r="T1230" i="41"/>
  <c r="W1230" i="41" s="1"/>
  <c r="T1231" i="41"/>
  <c r="W1231" i="41" s="1"/>
  <c r="T1232" i="41"/>
  <c r="W1232" i="41" s="1"/>
  <c r="T1233" i="41"/>
  <c r="W1233" i="41" s="1"/>
  <c r="T1234" i="41"/>
  <c r="W1234" i="41" s="1"/>
  <c r="T1235" i="41"/>
  <c r="W1235" i="41" s="1"/>
  <c r="T1236" i="41"/>
  <c r="W1236" i="41" s="1"/>
  <c r="T1237" i="41"/>
  <c r="W1237" i="41" s="1"/>
  <c r="T1238" i="41"/>
  <c r="W1238" i="41" s="1"/>
  <c r="T1239" i="41"/>
  <c r="W1239" i="41" s="1"/>
  <c r="T1240" i="41"/>
  <c r="W1240" i="41" s="1"/>
  <c r="T1241" i="41"/>
  <c r="W1241" i="41" s="1"/>
  <c r="T1242" i="41"/>
  <c r="W1242" i="41" s="1"/>
  <c r="T1243" i="41"/>
  <c r="W1243" i="41" s="1"/>
  <c r="T1244" i="41"/>
  <c r="W1244" i="41" s="1"/>
  <c r="T1245" i="41"/>
  <c r="W1245" i="41" s="1"/>
  <c r="T1246" i="41"/>
  <c r="W1246" i="41" s="1"/>
  <c r="T1247" i="41"/>
  <c r="W1247" i="41" s="1"/>
  <c r="T1248" i="41"/>
  <c r="W1248" i="41" s="1"/>
  <c r="T1249" i="41"/>
  <c r="W1249" i="41" s="1"/>
  <c r="T1250" i="41"/>
  <c r="W1250" i="41" s="1"/>
  <c r="T1251" i="41"/>
  <c r="W1251" i="41" s="1"/>
  <c r="T1252" i="41"/>
  <c r="W1252" i="41" s="1"/>
  <c r="T1253" i="41"/>
  <c r="W1253" i="41" s="1"/>
  <c r="T1254" i="41"/>
  <c r="W1254" i="41" s="1"/>
  <c r="T1255" i="41"/>
  <c r="W1255" i="41" s="1"/>
  <c r="T1256" i="41"/>
  <c r="W1256" i="41" s="1"/>
  <c r="T1257" i="41"/>
  <c r="W1257" i="41" s="1"/>
  <c r="T1258" i="41"/>
  <c r="W1258" i="41" s="1"/>
  <c r="T1259" i="41"/>
  <c r="W1259" i="41" s="1"/>
  <c r="T1260" i="41"/>
  <c r="W1260" i="41" s="1"/>
  <c r="T1261" i="41"/>
  <c r="W1261" i="41" s="1"/>
  <c r="T1262" i="41"/>
  <c r="W1262" i="41" s="1"/>
  <c r="T1263" i="41"/>
  <c r="W1263" i="41" s="1"/>
  <c r="T1264" i="41"/>
  <c r="W1264" i="41" s="1"/>
  <c r="T1265" i="41"/>
  <c r="W1265" i="41" s="1"/>
  <c r="T1266" i="41"/>
  <c r="W1266" i="41" s="1"/>
  <c r="T1267" i="41"/>
  <c r="W1267" i="41" s="1"/>
  <c r="T1268" i="41"/>
  <c r="W1268" i="41" s="1"/>
  <c r="T1269" i="41"/>
  <c r="W1269" i="41" s="1"/>
  <c r="T1270" i="41"/>
  <c r="W1270" i="41" s="1"/>
  <c r="T1271" i="41"/>
  <c r="W1271" i="41" s="1"/>
  <c r="T1272" i="41"/>
  <c r="W1272" i="41" s="1"/>
  <c r="T1273" i="41"/>
  <c r="W1273" i="41" s="1"/>
  <c r="T1274" i="41"/>
  <c r="W1274" i="41" s="1"/>
  <c r="T1275" i="41"/>
  <c r="W1275" i="41" s="1"/>
  <c r="T1276" i="41"/>
  <c r="W1276" i="41" s="1"/>
  <c r="T1277" i="41"/>
  <c r="W1277" i="41" s="1"/>
  <c r="T1278" i="41"/>
  <c r="W1278" i="41" s="1"/>
  <c r="T1279" i="41"/>
  <c r="W1279" i="41" s="1"/>
  <c r="T1280" i="41"/>
  <c r="W1280" i="41" s="1"/>
  <c r="T1281" i="41"/>
  <c r="W1281" i="41" s="1"/>
  <c r="T1282" i="41"/>
  <c r="W1282" i="41" s="1"/>
  <c r="T1283" i="41"/>
  <c r="W1283" i="41" s="1"/>
  <c r="T1284" i="41"/>
  <c r="W1284" i="41" s="1"/>
  <c r="T1285" i="41"/>
  <c r="W1285" i="41" s="1"/>
  <c r="T1286" i="41"/>
  <c r="W1286" i="41" s="1"/>
  <c r="T1287" i="41"/>
  <c r="W1287" i="41" s="1"/>
  <c r="T1288" i="41"/>
  <c r="W1288" i="41" s="1"/>
  <c r="T1289" i="41"/>
  <c r="W1289" i="41" s="1"/>
  <c r="T1290" i="41"/>
  <c r="W1290" i="41" s="1"/>
  <c r="T1291" i="41"/>
  <c r="W1291" i="41" s="1"/>
  <c r="T1292" i="41"/>
  <c r="W1292" i="41" s="1"/>
  <c r="T1293" i="41"/>
  <c r="W1293" i="41" s="1"/>
  <c r="T1294" i="41"/>
  <c r="W1294" i="41" s="1"/>
  <c r="T1295" i="41"/>
  <c r="W1295" i="41" s="1"/>
  <c r="T1296" i="41"/>
  <c r="W1296" i="41" s="1"/>
  <c r="T1297" i="41"/>
  <c r="W1297" i="41" s="1"/>
  <c r="T1298" i="41"/>
  <c r="W1298" i="41" s="1"/>
  <c r="T1299" i="41"/>
  <c r="W1299" i="41" s="1"/>
  <c r="T1300" i="41"/>
  <c r="W1300" i="41" s="1"/>
  <c r="T1301" i="41"/>
  <c r="W1301" i="41" s="1"/>
  <c r="T1302" i="41"/>
  <c r="W1302" i="41" s="1"/>
  <c r="T1303" i="41"/>
  <c r="W1303" i="41" s="1"/>
  <c r="T1304" i="41"/>
  <c r="W1304" i="41" s="1"/>
  <c r="T1305" i="41"/>
  <c r="W1305" i="41" s="1"/>
  <c r="T1306" i="41"/>
  <c r="W1306" i="41" s="1"/>
  <c r="T1307" i="41"/>
  <c r="W1307" i="41" s="1"/>
  <c r="T1308" i="41"/>
  <c r="W1308" i="41" s="1"/>
  <c r="T1309" i="41"/>
  <c r="W1309" i="41" s="1"/>
  <c r="T1310" i="41"/>
  <c r="W1310" i="41" s="1"/>
  <c r="T1311" i="41"/>
  <c r="W1311" i="41" s="1"/>
  <c r="T1312" i="41"/>
  <c r="W1312" i="41" s="1"/>
  <c r="T1313" i="41"/>
  <c r="W1313" i="41" s="1"/>
  <c r="T1314" i="41"/>
  <c r="W1314" i="41" s="1"/>
  <c r="T1315" i="41"/>
  <c r="W1315" i="41" s="1"/>
  <c r="T1316" i="41"/>
  <c r="W1316" i="41" s="1"/>
  <c r="T1317" i="41"/>
  <c r="W1317" i="41" s="1"/>
  <c r="T1318" i="41"/>
  <c r="W1318" i="41" s="1"/>
  <c r="T1319" i="41"/>
  <c r="W1319" i="41" s="1"/>
  <c r="T1320" i="41"/>
  <c r="W1320" i="41" s="1"/>
  <c r="T1321" i="41"/>
  <c r="W1321" i="41" s="1"/>
  <c r="T1322" i="41"/>
  <c r="W1322" i="41" s="1"/>
  <c r="T1323" i="41"/>
  <c r="W1323" i="41" s="1"/>
  <c r="T1324" i="41"/>
  <c r="W1324" i="41" s="1"/>
  <c r="T1325" i="41"/>
  <c r="W1325" i="41" s="1"/>
  <c r="T1326" i="41"/>
  <c r="W1326" i="41" s="1"/>
  <c r="T1327" i="41"/>
  <c r="W1327" i="41" s="1"/>
  <c r="T1328" i="41"/>
  <c r="W1328" i="41" s="1"/>
  <c r="T1329" i="41"/>
  <c r="W1329" i="41" s="1"/>
  <c r="T1330" i="41"/>
  <c r="W1330" i="41" s="1"/>
  <c r="T1331" i="41"/>
  <c r="W1331" i="41" s="1"/>
  <c r="T1332" i="41"/>
  <c r="W1332" i="41" s="1"/>
  <c r="T1333" i="41"/>
  <c r="W1333" i="41" s="1"/>
  <c r="T1334" i="41"/>
  <c r="W1334" i="41" s="1"/>
  <c r="T1335" i="41"/>
  <c r="W1335" i="41" s="1"/>
  <c r="T1336" i="41"/>
  <c r="W1336" i="41" s="1"/>
  <c r="T1337" i="41"/>
  <c r="W1337" i="41" s="1"/>
  <c r="T1338" i="41"/>
  <c r="W1338" i="41" s="1"/>
  <c r="T1339" i="41"/>
  <c r="W1339" i="41" s="1"/>
  <c r="T1340" i="41"/>
  <c r="W1340" i="41" s="1"/>
  <c r="T1341" i="41"/>
  <c r="W1341" i="41" s="1"/>
  <c r="T1342" i="41"/>
  <c r="W1342" i="41" s="1"/>
  <c r="T1343" i="41"/>
  <c r="W1343" i="41" s="1"/>
  <c r="T1344" i="41"/>
  <c r="W1344" i="41" s="1"/>
  <c r="T1345" i="41"/>
  <c r="W1345" i="41" s="1"/>
  <c r="T1346" i="41"/>
  <c r="W1346" i="41" s="1"/>
  <c r="T1347" i="41"/>
  <c r="W1347" i="41" s="1"/>
  <c r="T1348" i="41"/>
  <c r="W1348" i="41" s="1"/>
  <c r="T1349" i="41"/>
  <c r="W1349" i="41" s="1"/>
  <c r="T1350" i="41"/>
  <c r="W1350" i="41" s="1"/>
  <c r="T1351" i="41"/>
  <c r="W1351" i="41" s="1"/>
  <c r="T1352" i="41"/>
  <c r="W1352" i="41" s="1"/>
  <c r="T1353" i="41"/>
  <c r="W1353" i="41" s="1"/>
  <c r="T1354" i="41"/>
  <c r="W1354" i="41" s="1"/>
  <c r="T1355" i="41"/>
  <c r="W1355" i="41" s="1"/>
  <c r="T1356" i="41"/>
  <c r="W1356" i="41" s="1"/>
  <c r="T1357" i="41"/>
  <c r="W1357" i="41" s="1"/>
  <c r="T1358" i="41"/>
  <c r="W1358" i="41" s="1"/>
  <c r="T1359" i="41"/>
  <c r="W1359" i="41" s="1"/>
  <c r="T1360" i="41"/>
  <c r="W1360" i="41" s="1"/>
  <c r="T1361" i="41"/>
  <c r="W1361" i="41" s="1"/>
  <c r="T1362" i="41"/>
  <c r="W1362" i="41" s="1"/>
  <c r="T1363" i="41"/>
  <c r="W1363" i="41" s="1"/>
  <c r="T1364" i="41"/>
  <c r="W1364" i="41" s="1"/>
  <c r="T1365" i="41"/>
  <c r="W1365" i="41" s="1"/>
  <c r="T1366" i="41"/>
  <c r="W1366" i="41" s="1"/>
  <c r="T1367" i="41"/>
  <c r="W1367" i="41" s="1"/>
  <c r="T1368" i="41"/>
  <c r="W1368" i="41" s="1"/>
  <c r="T1369" i="41"/>
  <c r="W1369" i="41" s="1"/>
  <c r="T1370" i="41"/>
  <c r="W1370" i="41" s="1"/>
  <c r="T1371" i="41"/>
  <c r="W1371" i="41" s="1"/>
  <c r="T1372" i="41"/>
  <c r="W1372" i="41" s="1"/>
  <c r="T1373" i="41"/>
  <c r="W1373" i="41" s="1"/>
  <c r="T1374" i="41"/>
  <c r="W1374" i="41" s="1"/>
  <c r="T1375" i="41"/>
  <c r="W1375" i="41" s="1"/>
  <c r="T1376" i="41"/>
  <c r="W1376" i="41" s="1"/>
  <c r="T1377" i="41"/>
  <c r="W1377" i="41" s="1"/>
  <c r="T1378" i="41"/>
  <c r="W1378" i="41" s="1"/>
  <c r="T1379" i="41"/>
  <c r="W1379" i="41" s="1"/>
  <c r="T1380" i="41"/>
  <c r="W1380" i="41" s="1"/>
  <c r="T1381" i="41"/>
  <c r="W1381" i="41" s="1"/>
  <c r="T1382" i="41"/>
  <c r="W1382" i="41" s="1"/>
  <c r="T1383" i="41"/>
  <c r="W1383" i="41" s="1"/>
  <c r="T1384" i="41"/>
  <c r="W1384" i="41" s="1"/>
  <c r="T1385" i="41"/>
  <c r="W1385" i="41" s="1"/>
  <c r="T1386" i="41"/>
  <c r="W1386" i="41" s="1"/>
  <c r="T1387" i="41"/>
  <c r="W1387" i="41" s="1"/>
  <c r="T1388" i="41"/>
  <c r="W1388" i="41" s="1"/>
  <c r="T1389" i="41"/>
  <c r="W1389" i="41" s="1"/>
  <c r="T1390" i="41"/>
  <c r="W1390" i="41" s="1"/>
  <c r="T1391" i="41"/>
  <c r="W1391" i="41" s="1"/>
  <c r="T1392" i="41"/>
  <c r="W1392" i="41" s="1"/>
  <c r="T1393" i="41"/>
  <c r="W1393" i="41" s="1"/>
  <c r="T1394" i="41"/>
  <c r="W1394" i="41" s="1"/>
  <c r="T1395" i="41"/>
  <c r="W1395" i="41" s="1"/>
  <c r="T1396" i="41"/>
  <c r="W1396" i="41" s="1"/>
  <c r="T1397" i="41"/>
  <c r="W1397" i="41" s="1"/>
  <c r="T1398" i="41"/>
  <c r="W1398" i="41" s="1"/>
  <c r="T1399" i="41"/>
  <c r="W1399" i="41" s="1"/>
  <c r="T1400" i="41"/>
  <c r="W1400" i="41" s="1"/>
  <c r="T1401" i="41"/>
  <c r="W1401" i="41" s="1"/>
  <c r="T1402" i="41"/>
  <c r="W1402" i="41" s="1"/>
  <c r="T1403" i="41"/>
  <c r="W1403" i="41" s="1"/>
  <c r="T1404" i="41"/>
  <c r="W1404" i="41" s="1"/>
  <c r="T1405" i="41"/>
  <c r="W1405" i="41" s="1"/>
  <c r="T1406" i="41"/>
  <c r="W1406" i="41" s="1"/>
  <c r="T1407" i="41"/>
  <c r="W1407" i="41" s="1"/>
  <c r="T1408" i="41"/>
  <c r="W1408" i="41" s="1"/>
  <c r="T1409" i="41"/>
  <c r="W1409" i="41" s="1"/>
  <c r="T1410" i="41"/>
  <c r="W1410" i="41" s="1"/>
  <c r="T1411" i="41"/>
  <c r="W1411" i="41" s="1"/>
  <c r="T1412" i="41"/>
  <c r="W1412" i="41" s="1"/>
  <c r="T1413" i="41"/>
  <c r="W1413" i="41" s="1"/>
  <c r="T1414" i="41"/>
  <c r="W1414" i="41" s="1"/>
  <c r="T1415" i="41"/>
  <c r="W1415" i="41" s="1"/>
  <c r="T1416" i="41"/>
  <c r="W1416" i="41" s="1"/>
  <c r="T1417" i="41"/>
  <c r="W1417" i="41" s="1"/>
  <c r="T1418" i="41"/>
  <c r="W1418" i="41" s="1"/>
  <c r="T1419" i="41"/>
  <c r="W1419" i="41" s="1"/>
  <c r="T1420" i="41"/>
  <c r="W1420" i="41" s="1"/>
  <c r="T1421" i="41"/>
  <c r="W1421" i="41" s="1"/>
  <c r="T1422" i="41"/>
  <c r="W1422" i="41" s="1"/>
  <c r="T1423" i="41"/>
  <c r="W1423" i="41" s="1"/>
  <c r="T1424" i="41"/>
  <c r="W1424" i="41" s="1"/>
  <c r="T1425" i="41"/>
  <c r="W1425" i="41" s="1"/>
  <c r="T1426" i="41"/>
  <c r="W1426" i="41" s="1"/>
  <c r="T1427" i="41"/>
  <c r="W1427" i="41" s="1"/>
  <c r="T1428" i="41"/>
  <c r="W1428" i="41" s="1"/>
  <c r="T1429" i="41"/>
  <c r="W1429" i="41" s="1"/>
  <c r="T1430" i="41"/>
  <c r="W1430" i="41" s="1"/>
  <c r="T1431" i="41"/>
  <c r="W1431" i="41" s="1"/>
  <c r="T1432" i="41"/>
  <c r="W1432" i="41" s="1"/>
  <c r="T1433" i="41"/>
  <c r="W1433" i="41" s="1"/>
  <c r="T1434" i="41"/>
  <c r="W1434" i="41" s="1"/>
  <c r="T1435" i="41"/>
  <c r="W1435" i="41" s="1"/>
  <c r="T1436" i="41"/>
  <c r="W1436" i="41" s="1"/>
  <c r="T1437" i="41"/>
  <c r="W1437" i="41" s="1"/>
  <c r="T1438" i="41"/>
  <c r="W1438" i="41" s="1"/>
  <c r="T1439" i="41"/>
  <c r="W1439" i="41" s="1"/>
  <c r="T1440" i="41"/>
  <c r="W1440" i="41" s="1"/>
  <c r="T1441" i="41"/>
  <c r="W1441" i="41" s="1"/>
  <c r="T1442" i="41"/>
  <c r="W1442" i="41" s="1"/>
  <c r="T1443" i="41"/>
  <c r="W1443" i="41" s="1"/>
  <c r="T1444" i="41"/>
  <c r="W1444" i="41" s="1"/>
  <c r="T1445" i="41"/>
  <c r="W1445" i="41" s="1"/>
  <c r="T1446" i="41"/>
  <c r="W1446" i="41" s="1"/>
  <c r="T1447" i="41"/>
  <c r="W1447" i="41" s="1"/>
  <c r="T1448" i="41"/>
  <c r="W1448" i="41" s="1"/>
  <c r="T1449" i="41"/>
  <c r="W1449" i="41" s="1"/>
  <c r="T1450" i="41"/>
  <c r="W1450" i="41" s="1"/>
  <c r="T1451" i="41"/>
  <c r="W1451" i="41" s="1"/>
  <c r="T1452" i="41"/>
  <c r="W1452" i="41" s="1"/>
  <c r="T1453" i="41"/>
  <c r="W1453" i="41" s="1"/>
  <c r="T1454" i="41"/>
  <c r="W1454" i="41" s="1"/>
  <c r="T1455" i="41"/>
  <c r="W1455" i="41" s="1"/>
  <c r="T1456" i="41"/>
  <c r="W1456" i="41" s="1"/>
  <c r="T1457" i="41"/>
  <c r="W1457" i="41" s="1"/>
  <c r="T1458" i="41"/>
  <c r="W1458" i="41" s="1"/>
  <c r="T1459" i="41"/>
  <c r="W1459" i="41" s="1"/>
  <c r="T1460" i="41"/>
  <c r="W1460" i="41" s="1"/>
  <c r="T1461" i="41"/>
  <c r="W1461" i="41" s="1"/>
  <c r="T1462" i="41"/>
  <c r="W1462" i="41" s="1"/>
  <c r="T1463" i="41"/>
  <c r="W1463" i="41" s="1"/>
  <c r="T1464" i="41"/>
  <c r="W1464" i="41" s="1"/>
  <c r="T1465" i="41"/>
  <c r="W1465" i="41" s="1"/>
  <c r="T1466" i="41"/>
  <c r="W1466" i="41" s="1"/>
  <c r="T1467" i="41"/>
  <c r="W1467" i="41" s="1"/>
  <c r="T1468" i="41"/>
  <c r="W1468" i="41" s="1"/>
  <c r="T1469" i="41"/>
  <c r="W1469" i="41" s="1"/>
  <c r="T1470" i="41"/>
  <c r="W1470" i="41" s="1"/>
  <c r="T1471" i="41"/>
  <c r="W1471" i="41" s="1"/>
  <c r="T1472" i="41"/>
  <c r="W1472" i="41" s="1"/>
  <c r="T1473" i="41"/>
  <c r="W1473" i="41" s="1"/>
  <c r="T1474" i="41"/>
  <c r="W1474" i="41" s="1"/>
  <c r="T1475" i="41"/>
  <c r="W1475" i="41" s="1"/>
  <c r="T1476" i="41"/>
  <c r="W1476" i="41" s="1"/>
  <c r="T1477" i="41"/>
  <c r="W1477" i="41" s="1"/>
  <c r="T1478" i="41"/>
  <c r="W1478" i="41" s="1"/>
  <c r="T1479" i="41"/>
  <c r="W1479" i="41" s="1"/>
  <c r="T1480" i="41"/>
  <c r="W1480" i="41" s="1"/>
  <c r="T1481" i="41"/>
  <c r="W1481" i="41" s="1"/>
  <c r="T1482" i="41"/>
  <c r="W1482" i="41" s="1"/>
  <c r="T1483" i="41"/>
  <c r="W1483" i="41" s="1"/>
  <c r="T1484" i="41"/>
  <c r="W1484" i="41" s="1"/>
  <c r="T1485" i="41"/>
  <c r="W1485" i="41" s="1"/>
  <c r="T1486" i="41"/>
  <c r="W1486" i="41" s="1"/>
  <c r="T1487" i="41"/>
  <c r="W1487" i="41" s="1"/>
  <c r="T1488" i="41"/>
  <c r="W1488" i="41" s="1"/>
  <c r="T1489" i="41"/>
  <c r="W1489" i="41" s="1"/>
  <c r="T1490" i="41"/>
  <c r="W1490" i="41" s="1"/>
  <c r="T1491" i="41"/>
  <c r="W1491" i="41" s="1"/>
  <c r="T1492" i="41"/>
  <c r="W1492" i="41" s="1"/>
  <c r="T1493" i="41"/>
  <c r="W1493" i="41" s="1"/>
  <c r="T1494" i="41"/>
  <c r="W1494" i="41" s="1"/>
  <c r="T1495" i="41"/>
  <c r="W1495" i="41" s="1"/>
  <c r="T1496" i="41"/>
  <c r="W1496" i="41" s="1"/>
  <c r="T1497" i="41"/>
  <c r="W1497" i="41" s="1"/>
  <c r="T1498" i="41"/>
  <c r="W1498" i="41" s="1"/>
  <c r="T1499" i="41"/>
  <c r="W1499" i="41" s="1"/>
  <c r="T1500" i="41"/>
  <c r="W1500" i="41" s="1"/>
  <c r="T1501" i="41"/>
  <c r="W1501" i="41" s="1"/>
  <c r="T1502" i="41"/>
  <c r="W1502" i="41" s="1"/>
  <c r="T1503" i="41"/>
  <c r="W1503" i="41" s="1"/>
  <c r="T1504" i="41"/>
  <c r="W1504" i="41" s="1"/>
  <c r="T1505" i="41"/>
  <c r="W1505" i="41" s="1"/>
  <c r="T1506" i="41"/>
  <c r="W1506" i="41" s="1"/>
  <c r="T1507" i="41"/>
  <c r="W1507" i="41" s="1"/>
  <c r="T1508" i="41"/>
  <c r="W1508" i="41" s="1"/>
  <c r="T1509" i="41"/>
  <c r="W1509" i="41" s="1"/>
  <c r="T1510" i="41"/>
  <c r="W1510" i="41" s="1"/>
  <c r="T1511" i="41"/>
  <c r="W1511" i="41" s="1"/>
  <c r="T1512" i="41"/>
  <c r="W1512" i="41" s="1"/>
  <c r="T1513" i="41"/>
  <c r="W1513" i="41" s="1"/>
  <c r="T1514" i="41"/>
  <c r="W1514" i="41" s="1"/>
  <c r="T1515" i="41"/>
  <c r="W1515" i="41" s="1"/>
  <c r="T1516" i="41"/>
  <c r="W1516" i="41" s="1"/>
  <c r="T1517" i="41"/>
  <c r="W1517" i="41" s="1"/>
  <c r="T1518" i="41"/>
  <c r="W1518" i="41" s="1"/>
  <c r="T1519" i="41"/>
  <c r="W1519" i="41" s="1"/>
  <c r="T1520" i="41"/>
  <c r="W1520" i="41" s="1"/>
  <c r="T1521" i="41"/>
  <c r="W1521" i="41" s="1"/>
  <c r="T1522" i="41"/>
  <c r="W1522" i="41" s="1"/>
  <c r="T1523" i="41"/>
  <c r="W1523" i="41" s="1"/>
  <c r="T1524" i="41"/>
  <c r="W1524" i="41" s="1"/>
  <c r="T1525" i="41"/>
  <c r="W1525" i="41" s="1"/>
  <c r="T1526" i="41"/>
  <c r="W1526" i="41" s="1"/>
  <c r="T1527" i="41"/>
  <c r="W1527" i="41" s="1"/>
  <c r="T1528" i="41"/>
  <c r="W1528" i="41" s="1"/>
  <c r="T1529" i="41"/>
  <c r="W1529" i="41" s="1"/>
  <c r="T1530" i="41"/>
  <c r="W1530" i="41" s="1"/>
  <c r="T1531" i="41"/>
  <c r="W1531" i="41" s="1"/>
  <c r="T1532" i="41"/>
  <c r="W1532" i="41" s="1"/>
  <c r="T1533" i="41"/>
  <c r="W1533" i="41" s="1"/>
  <c r="T1534" i="41"/>
  <c r="W1534" i="41" s="1"/>
  <c r="T1535" i="41"/>
  <c r="W1535" i="41" s="1"/>
  <c r="T1536" i="41"/>
  <c r="W1536" i="41" s="1"/>
  <c r="T1537" i="41"/>
  <c r="W1537" i="41" s="1"/>
  <c r="T1538" i="41"/>
  <c r="W1538" i="41" s="1"/>
  <c r="T1539" i="41"/>
  <c r="W1539" i="41" s="1"/>
  <c r="T1540" i="41"/>
  <c r="W1540" i="41" s="1"/>
  <c r="T1541" i="41"/>
  <c r="W1541" i="41" s="1"/>
  <c r="T1542" i="41"/>
  <c r="W1542" i="41" s="1"/>
  <c r="T1543" i="41"/>
  <c r="W1543" i="41" s="1"/>
  <c r="T1544" i="41"/>
  <c r="W1544" i="41" s="1"/>
  <c r="T1545" i="41"/>
  <c r="W1545" i="41" s="1"/>
  <c r="T1546" i="41"/>
  <c r="W1546" i="41" s="1"/>
  <c r="T1547" i="41"/>
  <c r="W1547" i="41" s="1"/>
  <c r="T1548" i="41"/>
  <c r="W1548" i="41" s="1"/>
  <c r="T1549" i="41"/>
  <c r="W1549" i="41" s="1"/>
  <c r="T1550" i="41"/>
  <c r="W1550" i="41" s="1"/>
  <c r="T1551" i="41"/>
  <c r="W1551" i="41" s="1"/>
  <c r="T1552" i="41"/>
  <c r="W1552" i="41" s="1"/>
  <c r="T1553" i="41"/>
  <c r="W1553" i="41" s="1"/>
  <c r="T1554" i="41"/>
  <c r="W1554" i="41" s="1"/>
  <c r="T1555" i="41"/>
  <c r="W1555" i="41" s="1"/>
  <c r="T1556" i="41"/>
  <c r="W1556" i="41" s="1"/>
  <c r="T1557" i="41"/>
  <c r="W1557" i="41" s="1"/>
  <c r="T1558" i="41"/>
  <c r="W1558" i="41" s="1"/>
  <c r="T1559" i="41"/>
  <c r="W1559" i="41" s="1"/>
  <c r="T1560" i="41"/>
  <c r="W1560" i="41" s="1"/>
  <c r="T1561" i="41"/>
  <c r="W1561" i="41" s="1"/>
  <c r="T1562" i="41"/>
  <c r="W1562" i="41" s="1"/>
  <c r="T1563" i="41"/>
  <c r="W1563" i="41" s="1"/>
  <c r="T1564" i="41"/>
  <c r="W1564" i="41" s="1"/>
  <c r="T1565" i="41"/>
  <c r="W1565" i="41" s="1"/>
  <c r="T1566" i="41"/>
  <c r="W1566" i="41" s="1"/>
  <c r="T1567" i="41"/>
  <c r="W1567" i="41" s="1"/>
  <c r="T1568" i="41"/>
  <c r="W1568" i="41" s="1"/>
  <c r="T1569" i="41"/>
  <c r="W1569" i="41" s="1"/>
  <c r="T1570" i="41"/>
  <c r="W1570" i="41" s="1"/>
  <c r="T1571" i="41"/>
  <c r="W1571" i="41" s="1"/>
  <c r="T1572" i="41"/>
  <c r="W1572" i="41" s="1"/>
  <c r="T1573" i="41"/>
  <c r="W1573" i="41" s="1"/>
  <c r="T1574" i="41"/>
  <c r="W1574" i="41" s="1"/>
  <c r="T1575" i="41"/>
  <c r="W1575" i="41" s="1"/>
  <c r="T1576" i="41"/>
  <c r="W1576" i="41" s="1"/>
  <c r="T1577" i="41"/>
  <c r="W1577" i="41" s="1"/>
  <c r="T1578" i="41"/>
  <c r="W1578" i="41" s="1"/>
  <c r="T1579" i="41"/>
  <c r="W1579" i="41" s="1"/>
  <c r="T1580" i="41"/>
  <c r="W1580" i="41" s="1"/>
  <c r="T1581" i="41"/>
  <c r="W1581" i="41" s="1"/>
  <c r="T1582" i="41"/>
  <c r="W1582" i="41" s="1"/>
  <c r="T1583" i="41"/>
  <c r="W1583" i="41" s="1"/>
  <c r="T1584" i="41"/>
  <c r="W1584" i="41" s="1"/>
  <c r="T1585" i="41"/>
  <c r="W1585" i="41" s="1"/>
  <c r="T1586" i="41"/>
  <c r="W1586" i="41" s="1"/>
  <c r="T1587" i="41"/>
  <c r="W1587" i="41" s="1"/>
  <c r="T1588" i="41"/>
  <c r="W1588" i="41" s="1"/>
  <c r="T1589" i="41"/>
  <c r="W1589" i="41" s="1"/>
  <c r="T1590" i="41"/>
  <c r="W1590" i="41" s="1"/>
  <c r="T1591" i="41"/>
  <c r="W1591" i="41" s="1"/>
  <c r="T1592" i="41"/>
  <c r="W1592" i="41" s="1"/>
  <c r="T1593" i="41"/>
  <c r="W1593" i="41" s="1"/>
  <c r="T1594" i="41"/>
  <c r="W1594" i="41" s="1"/>
  <c r="T1595" i="41"/>
  <c r="W1595" i="41" s="1"/>
  <c r="T1596" i="41"/>
  <c r="W1596" i="41" s="1"/>
  <c r="T1597" i="41"/>
  <c r="W1597" i="41" s="1"/>
  <c r="T1598" i="41"/>
  <c r="W1598" i="41" s="1"/>
  <c r="T1599" i="41"/>
  <c r="W1599" i="41" s="1"/>
  <c r="T1600" i="41"/>
  <c r="W1600" i="41" s="1"/>
  <c r="T1601" i="41"/>
  <c r="W1601" i="41" s="1"/>
  <c r="T1602" i="41"/>
  <c r="W1602" i="41" s="1"/>
  <c r="T1603" i="41"/>
  <c r="W1603" i="41" s="1"/>
  <c r="T1604" i="41"/>
  <c r="W1604" i="41" s="1"/>
  <c r="T1605" i="41"/>
  <c r="W1605" i="41" s="1"/>
  <c r="T1606" i="41"/>
  <c r="W1606" i="41" s="1"/>
  <c r="T1607" i="41"/>
  <c r="W1607" i="41" s="1"/>
  <c r="T1608" i="41"/>
  <c r="W1608" i="41" s="1"/>
  <c r="T1609" i="41"/>
  <c r="W1609" i="41" s="1"/>
  <c r="T1610" i="41"/>
  <c r="W1610" i="41" s="1"/>
  <c r="T1611" i="41"/>
  <c r="W1611" i="41" s="1"/>
  <c r="T1612" i="41"/>
  <c r="W1612" i="41" s="1"/>
  <c r="T1613" i="41"/>
  <c r="W1613" i="41" s="1"/>
  <c r="T1614" i="41"/>
  <c r="W1614" i="41" s="1"/>
  <c r="T1615" i="41"/>
  <c r="W1615" i="41" s="1"/>
  <c r="T1616" i="41"/>
  <c r="W1616" i="41" s="1"/>
  <c r="T1617" i="41"/>
  <c r="W1617" i="41" s="1"/>
  <c r="T1618" i="41"/>
  <c r="W1618" i="41" s="1"/>
  <c r="T1619" i="41"/>
  <c r="W1619" i="41" s="1"/>
  <c r="T1620" i="41"/>
  <c r="W1620" i="41" s="1"/>
  <c r="T1621" i="41"/>
  <c r="W1621" i="41" s="1"/>
  <c r="T1622" i="41"/>
  <c r="W1622" i="41" s="1"/>
  <c r="T1623" i="41"/>
  <c r="W1623" i="41" s="1"/>
  <c r="T1624" i="41"/>
  <c r="W1624" i="41" s="1"/>
  <c r="T1625" i="41"/>
  <c r="W1625" i="41" s="1"/>
  <c r="T1626" i="41"/>
  <c r="W1626" i="41" s="1"/>
  <c r="T1627" i="41"/>
  <c r="W1627" i="41" s="1"/>
  <c r="T1628" i="41"/>
  <c r="W1628" i="41" s="1"/>
  <c r="T1629" i="41"/>
  <c r="W1629" i="41" s="1"/>
  <c r="T1630" i="41"/>
  <c r="W1630" i="41" s="1"/>
  <c r="T1631" i="41"/>
  <c r="W1631" i="41" s="1"/>
  <c r="T1632" i="41"/>
  <c r="W1632" i="41" s="1"/>
  <c r="T1633" i="41"/>
  <c r="W1633" i="41" s="1"/>
  <c r="T1634" i="41"/>
  <c r="W1634" i="41" s="1"/>
  <c r="T1635" i="41"/>
  <c r="W1635" i="41" s="1"/>
  <c r="T1636" i="41"/>
  <c r="W1636" i="41" s="1"/>
  <c r="T1637" i="41"/>
  <c r="W1637" i="41" s="1"/>
  <c r="T1638" i="41"/>
  <c r="W1638" i="41" s="1"/>
  <c r="T1639" i="41"/>
  <c r="W1639" i="41" s="1"/>
  <c r="T1640" i="41"/>
  <c r="W1640" i="41" s="1"/>
  <c r="T1641" i="41"/>
  <c r="W1641" i="41" s="1"/>
  <c r="T1642" i="41"/>
  <c r="W1642" i="41" s="1"/>
  <c r="T1643" i="41"/>
  <c r="W1643" i="41" s="1"/>
  <c r="T1644" i="41"/>
  <c r="W1644" i="41" s="1"/>
  <c r="T1645" i="41"/>
  <c r="W1645" i="41" s="1"/>
  <c r="T1646" i="41"/>
  <c r="W1646" i="41" s="1"/>
  <c r="T1647" i="41"/>
  <c r="W1647" i="41" s="1"/>
  <c r="T1648" i="41"/>
  <c r="W1648" i="41" s="1"/>
  <c r="T1649" i="41"/>
  <c r="W1649" i="41" s="1"/>
  <c r="T1650" i="41"/>
  <c r="W1650" i="41" s="1"/>
  <c r="T1651" i="41"/>
  <c r="W1651" i="41" s="1"/>
  <c r="T1652" i="41"/>
  <c r="W1652" i="41" s="1"/>
  <c r="T1653" i="41"/>
  <c r="W1653" i="41" s="1"/>
  <c r="T1654" i="41"/>
  <c r="W1654" i="41" s="1"/>
  <c r="T1655" i="41"/>
  <c r="W1655" i="41" s="1"/>
  <c r="T1656" i="41"/>
  <c r="W1656" i="41" s="1"/>
  <c r="T1657" i="41"/>
  <c r="W1657" i="41" s="1"/>
  <c r="T1658" i="41"/>
  <c r="W1658" i="41" s="1"/>
  <c r="T1659" i="41"/>
  <c r="W1659" i="41" s="1"/>
  <c r="T1660" i="41"/>
  <c r="W1660" i="41" s="1"/>
  <c r="T1661" i="41"/>
  <c r="W1661" i="41" s="1"/>
  <c r="T1662" i="41"/>
  <c r="W1662" i="41" s="1"/>
  <c r="T1663" i="41"/>
  <c r="W1663" i="41" s="1"/>
  <c r="T1664" i="41"/>
  <c r="W1664" i="41" s="1"/>
  <c r="T1665" i="41"/>
  <c r="W1665" i="41" s="1"/>
  <c r="T1666" i="41"/>
  <c r="W1666" i="41" s="1"/>
  <c r="T1667" i="41"/>
  <c r="W1667" i="41" s="1"/>
  <c r="T1668" i="41"/>
  <c r="W1668" i="41" s="1"/>
  <c r="T1669" i="41"/>
  <c r="W1669" i="41" s="1"/>
  <c r="T1670" i="41"/>
  <c r="W1670" i="41" s="1"/>
  <c r="T1671" i="41"/>
  <c r="W1671" i="41" s="1"/>
  <c r="T1672" i="41"/>
  <c r="W1672" i="41" s="1"/>
  <c r="T1673" i="41"/>
  <c r="W1673" i="41" s="1"/>
  <c r="T1674" i="41"/>
  <c r="W1674" i="41" s="1"/>
  <c r="T1675" i="41"/>
  <c r="W1675" i="41" s="1"/>
  <c r="T1676" i="41"/>
  <c r="W1676" i="41" s="1"/>
  <c r="T1677" i="41"/>
  <c r="W1677" i="41" s="1"/>
  <c r="T1678" i="41"/>
  <c r="W1678" i="41" s="1"/>
  <c r="T1679" i="41"/>
  <c r="W1679" i="41" s="1"/>
  <c r="T1680" i="41"/>
  <c r="W1680" i="41" s="1"/>
  <c r="T1681" i="41"/>
  <c r="W1681" i="41" s="1"/>
  <c r="T1682" i="41"/>
  <c r="W1682" i="41" s="1"/>
  <c r="T1683" i="41"/>
  <c r="W1683" i="41" s="1"/>
  <c r="T1684" i="41"/>
  <c r="W1684" i="41" s="1"/>
  <c r="T1685" i="41"/>
  <c r="W1685" i="41" s="1"/>
  <c r="T1686" i="41"/>
  <c r="W1686" i="41" s="1"/>
  <c r="T1687" i="41"/>
  <c r="W1687" i="41" s="1"/>
  <c r="T1688" i="41"/>
  <c r="W1688" i="41" s="1"/>
  <c r="T1689" i="41"/>
  <c r="W1689" i="41" s="1"/>
  <c r="T1690" i="41"/>
  <c r="W1690" i="41" s="1"/>
  <c r="T1691" i="41"/>
  <c r="W1691" i="41" s="1"/>
  <c r="T1692" i="41"/>
  <c r="W1692" i="41" s="1"/>
  <c r="T1693" i="41"/>
  <c r="W1693" i="41" s="1"/>
  <c r="T1694" i="41"/>
  <c r="W1694" i="41" s="1"/>
  <c r="T1695" i="41"/>
  <c r="W1695" i="41" s="1"/>
  <c r="T1696" i="41"/>
  <c r="W1696" i="41" s="1"/>
  <c r="T1697" i="41"/>
  <c r="W1697" i="41" s="1"/>
  <c r="T1698" i="41"/>
  <c r="W1698" i="41" s="1"/>
  <c r="T1699" i="41"/>
  <c r="W1699" i="41" s="1"/>
  <c r="T1700" i="41"/>
  <c r="W1700" i="41" s="1"/>
  <c r="T1701" i="41"/>
  <c r="W1701" i="41" s="1"/>
  <c r="T1702" i="41"/>
  <c r="W1702" i="41" s="1"/>
  <c r="T1703" i="41"/>
  <c r="W1703" i="41" s="1"/>
  <c r="T1704" i="41"/>
  <c r="W1704" i="41" s="1"/>
  <c r="T1705" i="41"/>
  <c r="W1705" i="41" s="1"/>
  <c r="T1706" i="41"/>
  <c r="W1706" i="41" s="1"/>
  <c r="T1707" i="41"/>
  <c r="W1707" i="41" s="1"/>
  <c r="T1708" i="41"/>
  <c r="W1708" i="41" s="1"/>
  <c r="T1709" i="41"/>
  <c r="W1709" i="41" s="1"/>
  <c r="T1710" i="41"/>
  <c r="W1710" i="41" s="1"/>
  <c r="T1711" i="41"/>
  <c r="W1711" i="41" s="1"/>
  <c r="T1712" i="41"/>
  <c r="W1712" i="41" s="1"/>
  <c r="T1713" i="41"/>
  <c r="W1713" i="41" s="1"/>
  <c r="T1714" i="41"/>
  <c r="W1714" i="41" s="1"/>
  <c r="T1715" i="41"/>
  <c r="W1715" i="41" s="1"/>
  <c r="T1716" i="41"/>
  <c r="W1716" i="41" s="1"/>
  <c r="T1717" i="41"/>
  <c r="W1717" i="41" s="1"/>
  <c r="T1718" i="41"/>
  <c r="W1718" i="41" s="1"/>
  <c r="T1719" i="41"/>
  <c r="W1719" i="41" s="1"/>
  <c r="T1720" i="41"/>
  <c r="W1720" i="41" s="1"/>
  <c r="T1721" i="41"/>
  <c r="W1721" i="41" s="1"/>
  <c r="T1722" i="41"/>
  <c r="W1722" i="41" s="1"/>
  <c r="T1723" i="41"/>
  <c r="W1723" i="41" s="1"/>
  <c r="T1724" i="41"/>
  <c r="W1724" i="41" s="1"/>
  <c r="T1725" i="41"/>
  <c r="W1725" i="41" s="1"/>
  <c r="T1726" i="41"/>
  <c r="W1726" i="41" s="1"/>
  <c r="T1727" i="41"/>
  <c r="W1727" i="41" s="1"/>
  <c r="T1728" i="41"/>
  <c r="W1728" i="41" s="1"/>
  <c r="T1729" i="41"/>
  <c r="W1729" i="41" s="1"/>
  <c r="T1730" i="41"/>
  <c r="W1730" i="41" s="1"/>
  <c r="T1731" i="41"/>
  <c r="W1731" i="41" s="1"/>
  <c r="T1732" i="41"/>
  <c r="W1732" i="41" s="1"/>
  <c r="T1733" i="41"/>
  <c r="W1733" i="41" s="1"/>
  <c r="T1734" i="41"/>
  <c r="W1734" i="41" s="1"/>
  <c r="T1735" i="41"/>
  <c r="W1735" i="41" s="1"/>
  <c r="T1736" i="41"/>
  <c r="W1736" i="41" s="1"/>
  <c r="T1737" i="41"/>
  <c r="W1737" i="41" s="1"/>
  <c r="T1738" i="41"/>
  <c r="W1738" i="41" s="1"/>
  <c r="T1739" i="41"/>
  <c r="W1739" i="41" s="1"/>
  <c r="T1740" i="41"/>
  <c r="W1740" i="41" s="1"/>
  <c r="T1741" i="41"/>
  <c r="W1741" i="41" s="1"/>
  <c r="T1742" i="41"/>
  <c r="W1742" i="41" s="1"/>
  <c r="T1743" i="41"/>
  <c r="W1743" i="41" s="1"/>
  <c r="T1744" i="41"/>
  <c r="W1744" i="41" s="1"/>
  <c r="T1745" i="41"/>
  <c r="W1745" i="41" s="1"/>
  <c r="T1746" i="41"/>
  <c r="W1746" i="41" s="1"/>
  <c r="T1747" i="41"/>
  <c r="W1747" i="41" s="1"/>
  <c r="T1748" i="41"/>
  <c r="W1748" i="41" s="1"/>
  <c r="T1749" i="41"/>
  <c r="W1749" i="41" s="1"/>
  <c r="T1750" i="41"/>
  <c r="W1750" i="41" s="1"/>
  <c r="T1751" i="41"/>
  <c r="W1751" i="41" s="1"/>
  <c r="T1752" i="41"/>
  <c r="W1752" i="41" s="1"/>
  <c r="T1753" i="41"/>
  <c r="W1753" i="41" s="1"/>
  <c r="T1754" i="41"/>
  <c r="W1754" i="41" s="1"/>
  <c r="T1755" i="41"/>
  <c r="W1755" i="41" s="1"/>
  <c r="T1756" i="41"/>
  <c r="W1756" i="41" s="1"/>
  <c r="T1757" i="41"/>
  <c r="W1757" i="41" s="1"/>
  <c r="T1758" i="41"/>
  <c r="W1758" i="41" s="1"/>
  <c r="T1759" i="41"/>
  <c r="W1759" i="41" s="1"/>
  <c r="T1760" i="41"/>
  <c r="W1760" i="41" s="1"/>
  <c r="T1761" i="41"/>
  <c r="W1761" i="41" s="1"/>
  <c r="T1762" i="41"/>
  <c r="W1762" i="41" s="1"/>
  <c r="T1763" i="41"/>
  <c r="W1763" i="41" s="1"/>
  <c r="T1764" i="41"/>
  <c r="W1764" i="41" s="1"/>
  <c r="T1765" i="41"/>
  <c r="W1765" i="41" s="1"/>
  <c r="T1766" i="41"/>
  <c r="W1766" i="41" s="1"/>
  <c r="T1767" i="41"/>
  <c r="W1767" i="41" s="1"/>
  <c r="T1768" i="41"/>
  <c r="W1768" i="41" s="1"/>
  <c r="T1769" i="41"/>
  <c r="W1769" i="41" s="1"/>
  <c r="T1770" i="41"/>
  <c r="W1770" i="41" s="1"/>
  <c r="T1771" i="41"/>
  <c r="W1771" i="41" s="1"/>
  <c r="T1772" i="41"/>
  <c r="W1772" i="41" s="1"/>
  <c r="T1773" i="41"/>
  <c r="W1773" i="41" s="1"/>
  <c r="T1774" i="41"/>
  <c r="W1774" i="41" s="1"/>
  <c r="T1775" i="41"/>
  <c r="W1775" i="41" s="1"/>
  <c r="T1776" i="41"/>
  <c r="W1776" i="41" s="1"/>
  <c r="T1777" i="41"/>
  <c r="W1777" i="41" s="1"/>
  <c r="T1778" i="41"/>
  <c r="W1778" i="41" s="1"/>
  <c r="T1779" i="41"/>
  <c r="W1779" i="41" s="1"/>
  <c r="T1780" i="41"/>
  <c r="W1780" i="41" s="1"/>
  <c r="T1781" i="41"/>
  <c r="W1781" i="41" s="1"/>
  <c r="T1782" i="41"/>
  <c r="W1782" i="41" s="1"/>
  <c r="T1783" i="41"/>
  <c r="W1783" i="41" s="1"/>
  <c r="T1784" i="41"/>
  <c r="W1784" i="41" s="1"/>
  <c r="T1785" i="41"/>
  <c r="W1785" i="41" s="1"/>
  <c r="T1786" i="41"/>
  <c r="W1786" i="41" s="1"/>
  <c r="T1787" i="41"/>
  <c r="W1787" i="41" s="1"/>
  <c r="T1788" i="41"/>
  <c r="W1788" i="41" s="1"/>
  <c r="T1789" i="41"/>
  <c r="W1789" i="41" s="1"/>
  <c r="T1790" i="41"/>
  <c r="W1790" i="41" s="1"/>
  <c r="T1791" i="41"/>
  <c r="W1791" i="41" s="1"/>
  <c r="T1792" i="41"/>
  <c r="W1792" i="41" s="1"/>
  <c r="T1793" i="41"/>
  <c r="W1793" i="41" s="1"/>
  <c r="T1794" i="41"/>
  <c r="W1794" i="41" s="1"/>
  <c r="T1795" i="41"/>
  <c r="W1795" i="41" s="1"/>
  <c r="T1796" i="41"/>
  <c r="W1796" i="41" s="1"/>
  <c r="T1797" i="41"/>
  <c r="W1797" i="41" s="1"/>
  <c r="T1798" i="41"/>
  <c r="W1798" i="41" s="1"/>
  <c r="T1799" i="41"/>
  <c r="W1799" i="41" s="1"/>
  <c r="T1800" i="41"/>
  <c r="W1800" i="41" s="1"/>
  <c r="T1801" i="41"/>
  <c r="W1801" i="41" s="1"/>
  <c r="T1802" i="41"/>
  <c r="W1802" i="41" s="1"/>
  <c r="T1803" i="41"/>
  <c r="W1803" i="41" s="1"/>
  <c r="T1804" i="41"/>
  <c r="W1804" i="41" s="1"/>
  <c r="T1805" i="41"/>
  <c r="W1805" i="41" s="1"/>
  <c r="T1806" i="41"/>
  <c r="W1806" i="41" s="1"/>
  <c r="T1807" i="41"/>
  <c r="W1807" i="41" s="1"/>
  <c r="T1808" i="41"/>
  <c r="W1808" i="41" s="1"/>
  <c r="T1809" i="41"/>
  <c r="W1809" i="41" s="1"/>
  <c r="T1810" i="41"/>
  <c r="W1810" i="41" s="1"/>
  <c r="T1811" i="41"/>
  <c r="W1811" i="41" s="1"/>
  <c r="T1812" i="41"/>
  <c r="W1812" i="41" s="1"/>
  <c r="T1813" i="41"/>
  <c r="W1813" i="41" s="1"/>
  <c r="T1814" i="41"/>
  <c r="W1814" i="41" s="1"/>
  <c r="T1815" i="41"/>
  <c r="W1815" i="41" s="1"/>
  <c r="T1816" i="41"/>
  <c r="W1816" i="41" s="1"/>
  <c r="T1817" i="41"/>
  <c r="W1817" i="41" s="1"/>
  <c r="T1818" i="41"/>
  <c r="W1818" i="41" s="1"/>
  <c r="T1819" i="41"/>
  <c r="W1819" i="41" s="1"/>
  <c r="T1820" i="41"/>
  <c r="W1820" i="41" s="1"/>
  <c r="T1821" i="41"/>
  <c r="W1821" i="41" s="1"/>
  <c r="T1822" i="41"/>
  <c r="W1822" i="41" s="1"/>
  <c r="T1823" i="41"/>
  <c r="W1823" i="41" s="1"/>
  <c r="T1824" i="41"/>
  <c r="W1824" i="41" s="1"/>
  <c r="T1825" i="41"/>
  <c r="W1825" i="41" s="1"/>
  <c r="T1826" i="41"/>
  <c r="W1826" i="41" s="1"/>
  <c r="T1827" i="41"/>
  <c r="W1827" i="41" s="1"/>
  <c r="T1828" i="41"/>
  <c r="W1828" i="41" s="1"/>
  <c r="T1829" i="41"/>
  <c r="W1829" i="41" s="1"/>
  <c r="T1830" i="41"/>
  <c r="W1830" i="41" s="1"/>
  <c r="T1831" i="41"/>
  <c r="W1831" i="41" s="1"/>
  <c r="T1832" i="41"/>
  <c r="W1832" i="41" s="1"/>
  <c r="T1833" i="41"/>
  <c r="W1833" i="41" s="1"/>
  <c r="T1834" i="41"/>
  <c r="W1834" i="41" s="1"/>
  <c r="T1835" i="41"/>
  <c r="W1835" i="41" s="1"/>
  <c r="T1836" i="41"/>
  <c r="W1836" i="41" s="1"/>
  <c r="T1837" i="41"/>
  <c r="W1837" i="41" s="1"/>
  <c r="T1838" i="41"/>
  <c r="W1838" i="41" s="1"/>
  <c r="T1839" i="41"/>
  <c r="W1839" i="41" s="1"/>
  <c r="T1840" i="41"/>
  <c r="W1840" i="41" s="1"/>
  <c r="T1841" i="41"/>
  <c r="W1841" i="41" s="1"/>
  <c r="T1842" i="41"/>
  <c r="W1842" i="41" s="1"/>
  <c r="T1843" i="41"/>
  <c r="W1843" i="41" s="1"/>
  <c r="T1844" i="41"/>
  <c r="W1844" i="41" s="1"/>
  <c r="T1845" i="41"/>
  <c r="W1845" i="41" s="1"/>
  <c r="T1846" i="41"/>
  <c r="W1846" i="41" s="1"/>
  <c r="T1847" i="41"/>
  <c r="W1847" i="41" s="1"/>
  <c r="T1848" i="41"/>
  <c r="W1848" i="41" s="1"/>
  <c r="T1849" i="41"/>
  <c r="W1849" i="41" s="1"/>
  <c r="T1850" i="41"/>
  <c r="W1850" i="41" s="1"/>
  <c r="T1851" i="41"/>
  <c r="W1851" i="41" s="1"/>
  <c r="T1852" i="41"/>
  <c r="W1852" i="41" s="1"/>
  <c r="T1853" i="41"/>
  <c r="W1853" i="41" s="1"/>
  <c r="T1854" i="41"/>
  <c r="W1854" i="41" s="1"/>
  <c r="T1855" i="41"/>
  <c r="W1855" i="41" s="1"/>
  <c r="T1856" i="41"/>
  <c r="W1856" i="41" s="1"/>
  <c r="T1857" i="41"/>
  <c r="W1857" i="41" s="1"/>
  <c r="T1858" i="41"/>
  <c r="W1858" i="41" s="1"/>
  <c r="T1859" i="41"/>
  <c r="W1859" i="41" s="1"/>
  <c r="T1860" i="41"/>
  <c r="W1860" i="41" s="1"/>
  <c r="T1861" i="41"/>
  <c r="W1861" i="41" s="1"/>
  <c r="T1862" i="41"/>
  <c r="W1862" i="41" s="1"/>
  <c r="T1863" i="41"/>
  <c r="W1863" i="41" s="1"/>
  <c r="T1864" i="41"/>
  <c r="W1864" i="41" s="1"/>
  <c r="T1865" i="41"/>
  <c r="W1865" i="41" s="1"/>
  <c r="T1866" i="41"/>
  <c r="W1866" i="41" s="1"/>
  <c r="T1867" i="41"/>
  <c r="W1867" i="41" s="1"/>
  <c r="T1868" i="41"/>
  <c r="W1868" i="41" s="1"/>
  <c r="T1869" i="41"/>
  <c r="W1869" i="41" s="1"/>
  <c r="T1870" i="41"/>
  <c r="W1870" i="41" s="1"/>
  <c r="T1871" i="41"/>
  <c r="W1871" i="41" s="1"/>
  <c r="T1872" i="41"/>
  <c r="W1872" i="41" s="1"/>
  <c r="T1873" i="41"/>
  <c r="W1873" i="41" s="1"/>
  <c r="T1874" i="41"/>
  <c r="W1874" i="41" s="1"/>
  <c r="T1875" i="41"/>
  <c r="W1875" i="41" s="1"/>
  <c r="T1876" i="41"/>
  <c r="W1876" i="41" s="1"/>
  <c r="T1877" i="41"/>
  <c r="W1877" i="41" s="1"/>
  <c r="T1878" i="41"/>
  <c r="W1878" i="41" s="1"/>
  <c r="T1879" i="41"/>
  <c r="W1879" i="41" s="1"/>
  <c r="T1880" i="41"/>
  <c r="W1880" i="41" s="1"/>
  <c r="T1881" i="41"/>
  <c r="W1881" i="41" s="1"/>
  <c r="T1882" i="41"/>
  <c r="W1882" i="41" s="1"/>
  <c r="T1883" i="41"/>
  <c r="W1883" i="41" s="1"/>
  <c r="T1884" i="41"/>
  <c r="W1884" i="41" s="1"/>
  <c r="T1885" i="41"/>
  <c r="W1885" i="41" s="1"/>
  <c r="T1886" i="41"/>
  <c r="W1886" i="41" s="1"/>
  <c r="T1887" i="41"/>
  <c r="W1887" i="41" s="1"/>
  <c r="T1888" i="41"/>
  <c r="W1888" i="41" s="1"/>
  <c r="T1889" i="41"/>
  <c r="W1889" i="41" s="1"/>
  <c r="T1890" i="41"/>
  <c r="W1890" i="41" s="1"/>
  <c r="T1891" i="41"/>
  <c r="W1891" i="41" s="1"/>
  <c r="T1892" i="41"/>
  <c r="W1892" i="41" s="1"/>
  <c r="T1893" i="41"/>
  <c r="W1893" i="41" s="1"/>
  <c r="T1894" i="41"/>
  <c r="W1894" i="41" s="1"/>
  <c r="T1895" i="41"/>
  <c r="W1895" i="41" s="1"/>
  <c r="T1896" i="41"/>
  <c r="W1896" i="41" s="1"/>
  <c r="T1897" i="41"/>
  <c r="W1897" i="41" s="1"/>
  <c r="T1898" i="41"/>
  <c r="W1898" i="41" s="1"/>
  <c r="T1899" i="41"/>
  <c r="W1899" i="41" s="1"/>
  <c r="T1900" i="41"/>
  <c r="W1900" i="41" s="1"/>
  <c r="T1901" i="41"/>
  <c r="W1901" i="41" s="1"/>
  <c r="T1902" i="41"/>
  <c r="W1902" i="41" s="1"/>
  <c r="T1903" i="41"/>
  <c r="W1903" i="41" s="1"/>
  <c r="T1904" i="41"/>
  <c r="W1904" i="41" s="1"/>
  <c r="T1905" i="41"/>
  <c r="W1905" i="41" s="1"/>
  <c r="T1906" i="41"/>
  <c r="W1906" i="41" s="1"/>
  <c r="T1907" i="41"/>
  <c r="W1907" i="41" s="1"/>
  <c r="T1908" i="41"/>
  <c r="W1908" i="41" s="1"/>
  <c r="T1909" i="41"/>
  <c r="W1909" i="41" s="1"/>
  <c r="T1910" i="41"/>
  <c r="W1910" i="41" s="1"/>
  <c r="T1911" i="41"/>
  <c r="W1911" i="41" s="1"/>
  <c r="T1912" i="41"/>
  <c r="W1912" i="41" s="1"/>
  <c r="T1913" i="41"/>
  <c r="W1913" i="41" s="1"/>
  <c r="T1914" i="41"/>
  <c r="W1914" i="41" s="1"/>
  <c r="T1915" i="41"/>
  <c r="W1915" i="41" s="1"/>
  <c r="T1916" i="41"/>
  <c r="W1916" i="41" s="1"/>
  <c r="T1917" i="41"/>
  <c r="W1917" i="41" s="1"/>
  <c r="T1918" i="41"/>
  <c r="W1918" i="41" s="1"/>
  <c r="T1919" i="41"/>
  <c r="W1919" i="41" s="1"/>
  <c r="T1920" i="41"/>
  <c r="W1920" i="41" s="1"/>
  <c r="T1921" i="41"/>
  <c r="W1921" i="41" s="1"/>
  <c r="T1922" i="41"/>
  <c r="W1922" i="41" s="1"/>
  <c r="T1923" i="41"/>
  <c r="W1923" i="41" s="1"/>
  <c r="T1924" i="41"/>
  <c r="W1924" i="41" s="1"/>
  <c r="T1925" i="41"/>
  <c r="W1925" i="41" s="1"/>
  <c r="T1926" i="41"/>
  <c r="W1926" i="41" s="1"/>
  <c r="T1927" i="41"/>
  <c r="W1927" i="41" s="1"/>
  <c r="T1928" i="41"/>
  <c r="W1928" i="41" s="1"/>
  <c r="T1929" i="41"/>
  <c r="W1929" i="41" s="1"/>
  <c r="T1930" i="41"/>
  <c r="W1930" i="41" s="1"/>
  <c r="T1931" i="41"/>
  <c r="W1931" i="41" s="1"/>
  <c r="T1932" i="41"/>
  <c r="W1932" i="41" s="1"/>
  <c r="T1933" i="41"/>
  <c r="W1933" i="41" s="1"/>
  <c r="T1934" i="41"/>
  <c r="W1934" i="41" s="1"/>
  <c r="T1935" i="41"/>
  <c r="W1935" i="41" s="1"/>
  <c r="T1936" i="41"/>
  <c r="W1936" i="41" s="1"/>
  <c r="T1937" i="41"/>
  <c r="W1937" i="41" s="1"/>
  <c r="T1938" i="41"/>
  <c r="W1938" i="41" s="1"/>
  <c r="T1939" i="41"/>
  <c r="W1939" i="41" s="1"/>
  <c r="T1940" i="41"/>
  <c r="W1940" i="41" s="1"/>
  <c r="T1941" i="41"/>
  <c r="W1941" i="41" s="1"/>
  <c r="T1942" i="41"/>
  <c r="W1942" i="41" s="1"/>
  <c r="T1943" i="41"/>
  <c r="W1943" i="41" s="1"/>
  <c r="T1944" i="41"/>
  <c r="W1944" i="41" s="1"/>
  <c r="T1945" i="41"/>
  <c r="W1945" i="41" s="1"/>
  <c r="T1946" i="41"/>
  <c r="W1946" i="41" s="1"/>
  <c r="T1947" i="41"/>
  <c r="W1947" i="41" s="1"/>
  <c r="T1948" i="41"/>
  <c r="W1948" i="41" s="1"/>
  <c r="T1949" i="41"/>
  <c r="W1949" i="41" s="1"/>
  <c r="T1950" i="41"/>
  <c r="W1950" i="41" s="1"/>
  <c r="T1951" i="41"/>
  <c r="W1951" i="41" s="1"/>
  <c r="T1952" i="41"/>
  <c r="W1952" i="41" s="1"/>
  <c r="T1953" i="41"/>
  <c r="W1953" i="41" s="1"/>
  <c r="T1954" i="41"/>
  <c r="W1954" i="41" s="1"/>
  <c r="T1955" i="41"/>
  <c r="W1955" i="41" s="1"/>
  <c r="T1956" i="41"/>
  <c r="W1956" i="41" s="1"/>
  <c r="T1957" i="41"/>
  <c r="W1957" i="41" s="1"/>
  <c r="T1958" i="41"/>
  <c r="W1958" i="41" s="1"/>
  <c r="T1959" i="41"/>
  <c r="W1959" i="41" s="1"/>
  <c r="T1960" i="41"/>
  <c r="W1960" i="41" s="1"/>
  <c r="T1961" i="41"/>
  <c r="W1961" i="41" s="1"/>
  <c r="T1962" i="41"/>
  <c r="W1962" i="41" s="1"/>
  <c r="T1963" i="41"/>
  <c r="W1963" i="41" s="1"/>
  <c r="T1964" i="41"/>
  <c r="W1964" i="41" s="1"/>
  <c r="T1965" i="41"/>
  <c r="W1965" i="41" s="1"/>
  <c r="T1966" i="41"/>
  <c r="W1966" i="41" s="1"/>
  <c r="T1967" i="41"/>
  <c r="W1967" i="41" s="1"/>
  <c r="T1968" i="41"/>
  <c r="W1968" i="41" s="1"/>
  <c r="T1969" i="41"/>
  <c r="W1969" i="41" s="1"/>
  <c r="T1970" i="41"/>
  <c r="W1970" i="41" s="1"/>
  <c r="T1971" i="41"/>
  <c r="W1971" i="41" s="1"/>
  <c r="T1972" i="41"/>
  <c r="W1972" i="41" s="1"/>
  <c r="T1973" i="41"/>
  <c r="W1973" i="41" s="1"/>
  <c r="T1974" i="41"/>
  <c r="W1974" i="41" s="1"/>
  <c r="T1975" i="41"/>
  <c r="W1975" i="41" s="1"/>
  <c r="T1976" i="41"/>
  <c r="W1976" i="41" s="1"/>
  <c r="T1977" i="41"/>
  <c r="W1977" i="41" s="1"/>
  <c r="T1978" i="41"/>
  <c r="W1978" i="41" s="1"/>
  <c r="T1979" i="41"/>
  <c r="W1979" i="41" s="1"/>
  <c r="T1980" i="41"/>
  <c r="W1980" i="41" s="1"/>
  <c r="T1981" i="41"/>
  <c r="W1981" i="41" s="1"/>
  <c r="T1982" i="41"/>
  <c r="W1982" i="41" s="1"/>
  <c r="T1983" i="41"/>
  <c r="W1983" i="41" s="1"/>
  <c r="T1984" i="41"/>
  <c r="W1984" i="41" s="1"/>
  <c r="T1985" i="41"/>
  <c r="W1985" i="41" s="1"/>
  <c r="T1986" i="41"/>
  <c r="W1986" i="41" s="1"/>
  <c r="T1987" i="41"/>
  <c r="W1987" i="41" s="1"/>
  <c r="T1988" i="41"/>
  <c r="W1988" i="41" s="1"/>
  <c r="T1989" i="41"/>
  <c r="W1989" i="41" s="1"/>
  <c r="T1990" i="41"/>
  <c r="W1990" i="41" s="1"/>
  <c r="T1991" i="41"/>
  <c r="W1991" i="41" s="1"/>
  <c r="T1992" i="41"/>
  <c r="W1992" i="41" s="1"/>
  <c r="T1993" i="41"/>
  <c r="W1993" i="41" s="1"/>
  <c r="T1994" i="41"/>
  <c r="W1994" i="41" s="1"/>
  <c r="T1995" i="41"/>
  <c r="W1995" i="41" s="1"/>
  <c r="T1996" i="41"/>
  <c r="W1996" i="41" s="1"/>
  <c r="T1997" i="41"/>
  <c r="W1997" i="41" s="1"/>
  <c r="T1998" i="41"/>
  <c r="W1998" i="41" s="1"/>
  <c r="T1999" i="41"/>
  <c r="W1999" i="41" s="1"/>
  <c r="T2000" i="41"/>
  <c r="W2000" i="41" s="1"/>
  <c r="T2001" i="41"/>
  <c r="W2001" i="41" s="1"/>
  <c r="T2002" i="41"/>
  <c r="W2002" i="41" s="1"/>
  <c r="T2003" i="41"/>
  <c r="W2003" i="41" s="1"/>
  <c r="T2004" i="41"/>
  <c r="W2004" i="41" s="1"/>
  <c r="T2005" i="41"/>
  <c r="W2005" i="41" s="1"/>
  <c r="T2006" i="41"/>
  <c r="W2006" i="41" s="1"/>
  <c r="T2007" i="41"/>
  <c r="W2007" i="41" s="1"/>
  <c r="T2008" i="41"/>
  <c r="W2008" i="41" s="1"/>
  <c r="T2009" i="41"/>
  <c r="W2009" i="41" s="1"/>
  <c r="T2010" i="41"/>
  <c r="W2010" i="41" s="1"/>
  <c r="T2011" i="41"/>
  <c r="W2011" i="41" s="1"/>
  <c r="T2012" i="41"/>
  <c r="W2012" i="41" s="1"/>
  <c r="T2013" i="41"/>
  <c r="W2013" i="41" s="1"/>
  <c r="T2014" i="41"/>
  <c r="W2014" i="41" s="1"/>
  <c r="T2015" i="41"/>
  <c r="W2015" i="41" s="1"/>
  <c r="T2016" i="41"/>
  <c r="W2016" i="41" s="1"/>
  <c r="T2017" i="41"/>
  <c r="W2017" i="41" s="1"/>
  <c r="T2018" i="41"/>
  <c r="W2018" i="41" s="1"/>
  <c r="T2019" i="41"/>
  <c r="W2019" i="41" s="1"/>
  <c r="T2020" i="41"/>
  <c r="W2020" i="41" s="1"/>
  <c r="T2021" i="41"/>
  <c r="W2021" i="41" s="1"/>
  <c r="T2022" i="41"/>
  <c r="W2022" i="41" s="1"/>
  <c r="T2023" i="41"/>
  <c r="W2023" i="41" s="1"/>
  <c r="T2024" i="41"/>
  <c r="W2024" i="41" s="1"/>
  <c r="T2025" i="41"/>
  <c r="W2025" i="41" s="1"/>
  <c r="T2026" i="41"/>
  <c r="W2026" i="41" s="1"/>
  <c r="T2027" i="41"/>
  <c r="W2027" i="41" s="1"/>
  <c r="T2028" i="41"/>
  <c r="W2028" i="41" s="1"/>
  <c r="T2029" i="41"/>
  <c r="W2029" i="41" s="1"/>
  <c r="T2030" i="41"/>
  <c r="W2030" i="41" s="1"/>
  <c r="T2031" i="41"/>
  <c r="W2031" i="41" s="1"/>
  <c r="T2032" i="41"/>
  <c r="W2032" i="41" s="1"/>
  <c r="T2033" i="41"/>
  <c r="W2033" i="41" s="1"/>
  <c r="T2034" i="41"/>
  <c r="W2034" i="41" s="1"/>
  <c r="T2035" i="41"/>
  <c r="W2035" i="41" s="1"/>
  <c r="T2036" i="41"/>
  <c r="W2036" i="41" s="1"/>
  <c r="T2037" i="41"/>
  <c r="W2037" i="41" s="1"/>
  <c r="T2038" i="41"/>
  <c r="W2038" i="41" s="1"/>
  <c r="T2039" i="41"/>
  <c r="W2039" i="41" s="1"/>
  <c r="T2040" i="41"/>
  <c r="W2040" i="41" s="1"/>
  <c r="T2041" i="41"/>
  <c r="W2041" i="41" s="1"/>
  <c r="T2042" i="41"/>
  <c r="W2042" i="41" s="1"/>
  <c r="T2043" i="41"/>
  <c r="W2043" i="41" s="1"/>
  <c r="T2044" i="41"/>
  <c r="W2044" i="41" s="1"/>
  <c r="T2045" i="41"/>
  <c r="W2045" i="41" s="1"/>
  <c r="T2046" i="41"/>
  <c r="W2046" i="41" s="1"/>
  <c r="T2047" i="41"/>
  <c r="W2047" i="41" s="1"/>
  <c r="T2048" i="41"/>
  <c r="W2048" i="41" s="1"/>
  <c r="T2049" i="41"/>
  <c r="W2049" i="41" s="1"/>
  <c r="T2050" i="41"/>
  <c r="W2050" i="41" s="1"/>
  <c r="T2051" i="41"/>
  <c r="W2051" i="41" s="1"/>
  <c r="T2052" i="41"/>
  <c r="W2052" i="41" s="1"/>
  <c r="T2053" i="41"/>
  <c r="W2053" i="41" s="1"/>
  <c r="T2054" i="41"/>
  <c r="W2054" i="41" s="1"/>
  <c r="T2055" i="41"/>
  <c r="W2055" i="41" s="1"/>
  <c r="T2056" i="41"/>
  <c r="W2056" i="41" s="1"/>
  <c r="T2057" i="41"/>
  <c r="W2057" i="41" s="1"/>
  <c r="T2058" i="41"/>
  <c r="W2058" i="41" s="1"/>
  <c r="T2059" i="41"/>
  <c r="W2059" i="41" s="1"/>
  <c r="T2060" i="41"/>
  <c r="W2060" i="41" s="1"/>
  <c r="T2061" i="41"/>
  <c r="W2061" i="41" s="1"/>
  <c r="T2062" i="41"/>
  <c r="W2062" i="41" s="1"/>
  <c r="T2063" i="41"/>
  <c r="W2063" i="41" s="1"/>
  <c r="T2064" i="41"/>
  <c r="W2064" i="41" s="1"/>
  <c r="T2065" i="41"/>
  <c r="W2065" i="41" s="1"/>
  <c r="T2066" i="41"/>
  <c r="W2066" i="41" s="1"/>
  <c r="T2067" i="41"/>
  <c r="W2067" i="41" s="1"/>
  <c r="T2068" i="41"/>
  <c r="W2068" i="41" s="1"/>
  <c r="T2069" i="41"/>
  <c r="W2069" i="41" s="1"/>
  <c r="T2070" i="41"/>
  <c r="W2070" i="41" s="1"/>
  <c r="T2071" i="41"/>
  <c r="W2071" i="41" s="1"/>
  <c r="T2072" i="41"/>
  <c r="W2072" i="41" s="1"/>
  <c r="T2073" i="41"/>
  <c r="W2073" i="41" s="1"/>
  <c r="T2074" i="41"/>
  <c r="W2074" i="41" s="1"/>
  <c r="T2075" i="41"/>
  <c r="W2075" i="41" s="1"/>
  <c r="T2076" i="41"/>
  <c r="W2076" i="41" s="1"/>
  <c r="T2077" i="41"/>
  <c r="W2077" i="41" s="1"/>
  <c r="T2078" i="41"/>
  <c r="W2078" i="41" s="1"/>
  <c r="T2079" i="41"/>
  <c r="W2079" i="41" s="1"/>
  <c r="T2080" i="41"/>
  <c r="W2080" i="41" s="1"/>
  <c r="T2081" i="41"/>
  <c r="W2081" i="41" s="1"/>
  <c r="T2082" i="41"/>
  <c r="W2082" i="41" s="1"/>
  <c r="T2083" i="41"/>
  <c r="W2083" i="41" s="1"/>
  <c r="T2084" i="41"/>
  <c r="W2084" i="41" s="1"/>
  <c r="T2085" i="41"/>
  <c r="W2085" i="41" s="1"/>
  <c r="T2086" i="41"/>
  <c r="W2086" i="41" s="1"/>
  <c r="T2087" i="41"/>
  <c r="W2087" i="41" s="1"/>
  <c r="T2088" i="41"/>
  <c r="W2088" i="41" s="1"/>
  <c r="T2089" i="41"/>
  <c r="W2089" i="41" s="1"/>
  <c r="T2090" i="41"/>
  <c r="W2090" i="41" s="1"/>
  <c r="T2091" i="41"/>
  <c r="W2091" i="41" s="1"/>
  <c r="T2092" i="41"/>
  <c r="W2092" i="41" s="1"/>
  <c r="T2093" i="41"/>
  <c r="W2093" i="41" s="1"/>
  <c r="T2094" i="41"/>
  <c r="W2094" i="41" s="1"/>
  <c r="T2095" i="41"/>
  <c r="W2095" i="41" s="1"/>
  <c r="T2096" i="41"/>
  <c r="W2096" i="41" s="1"/>
  <c r="T2097" i="41"/>
  <c r="W2097" i="41" s="1"/>
  <c r="T2098" i="41"/>
  <c r="W2098" i="41" s="1"/>
  <c r="T2099" i="41"/>
  <c r="W2099" i="41" s="1"/>
  <c r="T2100" i="41"/>
  <c r="W2100" i="41" s="1"/>
  <c r="T2101" i="41"/>
  <c r="W2101" i="41" s="1"/>
  <c r="T2102" i="41"/>
  <c r="W2102" i="41" s="1"/>
  <c r="T2103" i="41"/>
  <c r="W2103" i="41" s="1"/>
  <c r="T2104" i="41"/>
  <c r="W2104" i="41" s="1"/>
  <c r="T2105" i="41"/>
  <c r="W2105" i="41" s="1"/>
  <c r="T2106" i="41"/>
  <c r="W2106" i="41" s="1"/>
  <c r="T2107" i="41"/>
  <c r="W2107" i="41" s="1"/>
  <c r="T2108" i="41"/>
  <c r="W2108" i="41" s="1"/>
  <c r="T2109" i="41"/>
  <c r="W2109" i="41" s="1"/>
  <c r="T2110" i="41"/>
  <c r="W2110" i="41" s="1"/>
  <c r="T2111" i="41"/>
  <c r="W2111" i="41" s="1"/>
  <c r="T2112" i="41"/>
  <c r="W2112" i="41" s="1"/>
  <c r="T2113" i="41"/>
  <c r="W2113" i="41" s="1"/>
  <c r="T2114" i="41"/>
  <c r="W2114" i="41" s="1"/>
  <c r="T2115" i="41"/>
  <c r="W2115" i="41" s="1"/>
  <c r="T2116" i="41"/>
  <c r="W2116" i="41" s="1"/>
  <c r="T2117" i="41"/>
  <c r="W2117" i="41" s="1"/>
  <c r="T2118" i="41"/>
  <c r="W2118" i="41" s="1"/>
  <c r="T2119" i="41"/>
  <c r="W2119" i="41" s="1"/>
  <c r="T2120" i="41"/>
  <c r="W2120" i="41" s="1"/>
  <c r="T2121" i="41"/>
  <c r="W2121" i="41" s="1"/>
  <c r="T2122" i="41"/>
  <c r="W2122" i="41" s="1"/>
  <c r="S3" i="41"/>
  <c r="S4" i="41"/>
  <c r="S5" i="41"/>
  <c r="S6" i="41"/>
  <c r="S7" i="41"/>
  <c r="S8" i="41"/>
  <c r="S9" i="41"/>
  <c r="S10" i="41"/>
  <c r="V10" i="41" s="1"/>
  <c r="X10" i="41" s="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V31" i="41" s="1"/>
  <c r="X31" i="41" s="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V47" i="41" s="1"/>
  <c r="X47" i="41" s="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V68" i="41" s="1"/>
  <c r="X68" i="41" s="1"/>
  <c r="S69" i="41"/>
  <c r="S70" i="41"/>
  <c r="S71" i="41"/>
  <c r="S72" i="41"/>
  <c r="S73" i="41"/>
  <c r="S74" i="41"/>
  <c r="V74" i="41" s="1"/>
  <c r="X74" i="41" s="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V90" i="41" s="1"/>
  <c r="X90" i="41" s="1"/>
  <c r="S91" i="41"/>
  <c r="S92" i="41"/>
  <c r="S93" i="41"/>
  <c r="S94" i="41"/>
  <c r="S95" i="41"/>
  <c r="V95" i="41" s="1"/>
  <c r="X95" i="41" s="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V111" i="41" s="1"/>
  <c r="X111" i="41" s="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V138" i="41" s="1"/>
  <c r="X138" i="41" s="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V154" i="41" s="1"/>
  <c r="X154" i="41" s="1"/>
  <c r="S155" i="41"/>
  <c r="S156" i="41"/>
  <c r="S157" i="41"/>
  <c r="S158" i="41"/>
  <c r="S159" i="41"/>
  <c r="V159" i="41" s="1"/>
  <c r="X159" i="41" s="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V175" i="41" s="1"/>
  <c r="X175" i="41" s="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V196" i="41" s="1"/>
  <c r="X196" i="41" s="1"/>
  <c r="S197" i="41"/>
  <c r="S198" i="41"/>
  <c r="S199" i="41"/>
  <c r="S200" i="41"/>
  <c r="S201" i="41"/>
  <c r="S202" i="41"/>
  <c r="V202" i="41" s="1"/>
  <c r="X202" i="41" s="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V218" i="41" s="1"/>
  <c r="X218" i="41" s="1"/>
  <c r="S219" i="41"/>
  <c r="S220" i="41"/>
  <c r="S221" i="41"/>
  <c r="S222" i="41"/>
  <c r="S223" i="41"/>
  <c r="V223" i="41" s="1"/>
  <c r="X223" i="41" s="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V239" i="41" s="1"/>
  <c r="X239" i="41" s="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V266" i="41" s="1"/>
  <c r="X266" i="41" s="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V282" i="41" s="1"/>
  <c r="X282" i="41" s="1"/>
  <c r="S283" i="41"/>
  <c r="S284" i="41"/>
  <c r="S285" i="41"/>
  <c r="S286" i="41"/>
  <c r="S287" i="41"/>
  <c r="V287" i="41" s="1"/>
  <c r="X287" i="41" s="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V303" i="41" s="1"/>
  <c r="X303" i="41" s="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V324" i="41" s="1"/>
  <c r="X324" i="41" s="1"/>
  <c r="S325" i="41"/>
  <c r="S326" i="41"/>
  <c r="S327" i="41"/>
  <c r="S328" i="41"/>
  <c r="S329" i="41"/>
  <c r="S330" i="41"/>
  <c r="V330" i="41" s="1"/>
  <c r="X330" i="41" s="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V346" i="41" s="1"/>
  <c r="X346" i="41" s="1"/>
  <c r="S347" i="41"/>
  <c r="S348" i="41"/>
  <c r="S349" i="41"/>
  <c r="S350" i="41"/>
  <c r="S351" i="41"/>
  <c r="V351" i="41" s="1"/>
  <c r="X351" i="41" s="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V394" i="41" s="1"/>
  <c r="X394" i="41" s="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V410" i="41" s="1"/>
  <c r="X410" i="41" s="1"/>
  <c r="S411" i="41"/>
  <c r="S412" i="41"/>
  <c r="S413" i="41"/>
  <c r="S414" i="41"/>
  <c r="S415" i="41"/>
  <c r="V415" i="41" s="1"/>
  <c r="X415" i="41" s="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V431" i="41" s="1"/>
  <c r="X431" i="41" s="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V452" i="41" s="1"/>
  <c r="X452" i="41" s="1"/>
  <c r="S453" i="41"/>
  <c r="S454" i="41"/>
  <c r="S455" i="41"/>
  <c r="S456" i="41"/>
  <c r="S457" i="41"/>
  <c r="S458" i="41"/>
  <c r="V458" i="41" s="1"/>
  <c r="X458" i="41" s="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V474" i="41" s="1"/>
  <c r="X474" i="41" s="1"/>
  <c r="S475" i="41"/>
  <c r="S476" i="41"/>
  <c r="S477" i="41"/>
  <c r="S478" i="41"/>
  <c r="S479" i="41"/>
  <c r="V479" i="41" s="1"/>
  <c r="X479" i="41" s="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V522" i="41" s="1"/>
  <c r="X522" i="41" s="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V543" i="41" s="1"/>
  <c r="X543" i="41" s="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V559" i="41" s="1"/>
  <c r="X559" i="41" s="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V580" i="41" s="1"/>
  <c r="X580" i="41" s="1"/>
  <c r="S581" i="41"/>
  <c r="S582" i="41"/>
  <c r="S583" i="41"/>
  <c r="S584" i="41"/>
  <c r="S585" i="41"/>
  <c r="S586" i="41"/>
  <c r="V586" i="41" s="1"/>
  <c r="X586" i="41" s="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V602" i="41" s="1"/>
  <c r="X602" i="41" s="1"/>
  <c r="S603" i="41"/>
  <c r="S604" i="41"/>
  <c r="S605" i="41"/>
  <c r="S606" i="41"/>
  <c r="S607" i="41"/>
  <c r="V607" i="41" s="1"/>
  <c r="X607" i="41" s="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V623" i="41" s="1"/>
  <c r="X623" i="41" s="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V650" i="41" s="1"/>
  <c r="X650" i="41" s="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V666" i="41" s="1"/>
  <c r="X666" i="41" s="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V678" i="41" s="1"/>
  <c r="X678" i="41" s="1"/>
  <c r="S679" i="41"/>
  <c r="S680" i="41"/>
  <c r="S681" i="41"/>
  <c r="S682" i="41"/>
  <c r="V682" i="41" s="1"/>
  <c r="X682" i="41" s="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V698" i="41" s="1"/>
  <c r="X698" i="41" s="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V710" i="41" s="1"/>
  <c r="X710" i="41" s="1"/>
  <c r="S711" i="41"/>
  <c r="S712" i="41"/>
  <c r="S713" i="41"/>
  <c r="S714" i="41"/>
  <c r="V714" i="41" s="1"/>
  <c r="X714" i="41" s="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V730" i="41" s="1"/>
  <c r="X730" i="41" s="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V742" i="41" s="1"/>
  <c r="X742" i="41" s="1"/>
  <c r="S743" i="41"/>
  <c r="S744" i="41"/>
  <c r="S745" i="41"/>
  <c r="S746" i="41"/>
  <c r="V746" i="41" s="1"/>
  <c r="X746" i="41" s="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V762" i="41" s="1"/>
  <c r="X762" i="41" s="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V774" i="41" s="1"/>
  <c r="X774" i="41" s="1"/>
  <c r="S775" i="41"/>
  <c r="S776" i="41"/>
  <c r="S777" i="41"/>
  <c r="S778" i="41"/>
  <c r="V778" i="41" s="1"/>
  <c r="X778" i="41" s="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V794" i="41" s="1"/>
  <c r="X794" i="41" s="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V806" i="41" s="1"/>
  <c r="X806" i="41" s="1"/>
  <c r="S807" i="41"/>
  <c r="S808" i="41"/>
  <c r="S809" i="41"/>
  <c r="S810" i="41"/>
  <c r="V810" i="41" s="1"/>
  <c r="X810" i="41" s="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V826" i="41" s="1"/>
  <c r="X826" i="41" s="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V838" i="41" s="1"/>
  <c r="X838" i="41" s="1"/>
  <c r="S839" i="41"/>
  <c r="S840" i="41"/>
  <c r="S841" i="41"/>
  <c r="S842" i="41"/>
  <c r="V842" i="41" s="1"/>
  <c r="X842" i="41" s="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V858" i="41" s="1"/>
  <c r="X858" i="41" s="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V870" i="41" s="1"/>
  <c r="X870" i="41" s="1"/>
  <c r="S871" i="41"/>
  <c r="S872" i="41"/>
  <c r="S873" i="41"/>
  <c r="S874" i="41"/>
  <c r="V874" i="41" s="1"/>
  <c r="X874" i="41" s="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V890" i="41" s="1"/>
  <c r="X890" i="41" s="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V902" i="41" s="1"/>
  <c r="X902" i="41" s="1"/>
  <c r="S903" i="41"/>
  <c r="S904" i="41"/>
  <c r="S905" i="41"/>
  <c r="S906" i="41"/>
  <c r="V906" i="41" s="1"/>
  <c r="X906" i="41" s="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V922" i="41" s="1"/>
  <c r="X922" i="41" s="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V934" i="41" s="1"/>
  <c r="X934" i="41" s="1"/>
  <c r="S935" i="41"/>
  <c r="S936" i="41"/>
  <c r="S937" i="41"/>
  <c r="S938" i="41"/>
  <c r="V938" i="41" s="1"/>
  <c r="X938" i="41" s="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V954" i="41" s="1"/>
  <c r="X954" i="41" s="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V966" i="41" s="1"/>
  <c r="X966" i="41" s="1"/>
  <c r="S967" i="41"/>
  <c r="S968" i="41"/>
  <c r="S969" i="41"/>
  <c r="S970" i="41"/>
  <c r="V970" i="41" s="1"/>
  <c r="X970" i="41" s="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V986" i="41" s="1"/>
  <c r="X986" i="41" s="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V998" i="41" s="1"/>
  <c r="X998" i="41" s="1"/>
  <c r="S999" i="41"/>
  <c r="S1000" i="41"/>
  <c r="S1001" i="41"/>
  <c r="S1002" i="41"/>
  <c r="V1002" i="41" s="1"/>
  <c r="X1002" i="41" s="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V1018" i="41" s="1"/>
  <c r="X1018" i="41" s="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V1030" i="41" s="1"/>
  <c r="X1030" i="41" s="1"/>
  <c r="S1031" i="41"/>
  <c r="S1032" i="41"/>
  <c r="S1033" i="41"/>
  <c r="S1034" i="41"/>
  <c r="V1034" i="41" s="1"/>
  <c r="X1034" i="41" s="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V1050" i="41" s="1"/>
  <c r="X1050" i="41" s="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V1062" i="41" s="1"/>
  <c r="X1062" i="41" s="1"/>
  <c r="S1063" i="41"/>
  <c r="S1064" i="41"/>
  <c r="S1065" i="41"/>
  <c r="S1066" i="41"/>
  <c r="V1066" i="41" s="1"/>
  <c r="X1066" i="41" s="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V1082" i="41" s="1"/>
  <c r="X1082" i="41" s="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V1094" i="41" s="1"/>
  <c r="X1094" i="41" s="1"/>
  <c r="S1095" i="41"/>
  <c r="S1096" i="41"/>
  <c r="S1097" i="41"/>
  <c r="S1098" i="41"/>
  <c r="V1098" i="41" s="1"/>
  <c r="X1098" i="41" s="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V1114" i="41" s="1"/>
  <c r="X1114" i="41" s="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V1126" i="41" s="1"/>
  <c r="X1126" i="41" s="1"/>
  <c r="S1127" i="41"/>
  <c r="S1128" i="41"/>
  <c r="S1129" i="41"/>
  <c r="S1130" i="41"/>
  <c r="V1130" i="41" s="1"/>
  <c r="X1130" i="41" s="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V1146" i="41" s="1"/>
  <c r="X1146" i="41" s="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V1158" i="41" s="1"/>
  <c r="X1158" i="41" s="1"/>
  <c r="S1159" i="41"/>
  <c r="S1160" i="41"/>
  <c r="S1161" i="41"/>
  <c r="S1162" i="41"/>
  <c r="V1162" i="41" s="1"/>
  <c r="X1162" i="41" s="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V1178" i="41" s="1"/>
  <c r="X1178" i="41" s="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V1190" i="41" s="1"/>
  <c r="X1190" i="41" s="1"/>
  <c r="S1191" i="41"/>
  <c r="S1192" i="41"/>
  <c r="S1193" i="41"/>
  <c r="S1194" i="41"/>
  <c r="V1194" i="41" s="1"/>
  <c r="X1194" i="41" s="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V1210" i="41" s="1"/>
  <c r="X1210" i="41" s="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V1222" i="41" s="1"/>
  <c r="X1222" i="41" s="1"/>
  <c r="S1223" i="41"/>
  <c r="S1224" i="41"/>
  <c r="S1225" i="41"/>
  <c r="S1226" i="41"/>
  <c r="V1226" i="41" s="1"/>
  <c r="X1226" i="41" s="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V1242" i="41" s="1"/>
  <c r="X1242" i="41" s="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V1254" i="41" s="1"/>
  <c r="X1254" i="41" s="1"/>
  <c r="S1255" i="41"/>
  <c r="S1256" i="41"/>
  <c r="S1257" i="41"/>
  <c r="S1258" i="41"/>
  <c r="V1258" i="41" s="1"/>
  <c r="X1258" i="41" s="1"/>
  <c r="S1259" i="41"/>
  <c r="S1260" i="41"/>
  <c r="S1261" i="41"/>
  <c r="S1262" i="41"/>
  <c r="S1263" i="41"/>
  <c r="S1264" i="41"/>
  <c r="S1265" i="41"/>
  <c r="S1266" i="41"/>
  <c r="S1267" i="41"/>
  <c r="S1268" i="41"/>
  <c r="V1268" i="41" s="1"/>
  <c r="X1268" i="41" s="1"/>
  <c r="S1269" i="41"/>
  <c r="S1270" i="41"/>
  <c r="V1270" i="41" s="1"/>
  <c r="X1270" i="41" s="1"/>
  <c r="S1271" i="41"/>
  <c r="S1272" i="41"/>
  <c r="S1273" i="41"/>
  <c r="S1274" i="41"/>
  <c r="S1275" i="41"/>
  <c r="S1276" i="41"/>
  <c r="S1277" i="41"/>
  <c r="S1278" i="41"/>
  <c r="V1278" i="41" s="1"/>
  <c r="X1278" i="41" s="1"/>
  <c r="S1279" i="41"/>
  <c r="S1280" i="41"/>
  <c r="S1281" i="41"/>
  <c r="S1282" i="41"/>
  <c r="S1283" i="41"/>
  <c r="S1284" i="41"/>
  <c r="V1284" i="41" s="1"/>
  <c r="X1284" i="41" s="1"/>
  <c r="S1285" i="41"/>
  <c r="S1286" i="41"/>
  <c r="V1286" i="41" s="1"/>
  <c r="X1286" i="41" s="1"/>
  <c r="S1287" i="41"/>
  <c r="S1288" i="41"/>
  <c r="S1289" i="41"/>
  <c r="S1290" i="41"/>
  <c r="S1291" i="41"/>
  <c r="S1292" i="41"/>
  <c r="S1293" i="41"/>
  <c r="S1294" i="41"/>
  <c r="V1294" i="41" s="1"/>
  <c r="X1294" i="41" s="1"/>
  <c r="S1295" i="41"/>
  <c r="S1296" i="41"/>
  <c r="S1297" i="41"/>
  <c r="S1298" i="41"/>
  <c r="S1299" i="41"/>
  <c r="S1300" i="41"/>
  <c r="V1300" i="41" s="1"/>
  <c r="X1300" i="41" s="1"/>
  <c r="S1301" i="41"/>
  <c r="S1302" i="41"/>
  <c r="V1302" i="41" s="1"/>
  <c r="X1302" i="41" s="1"/>
  <c r="S1303" i="41"/>
  <c r="S1304" i="41"/>
  <c r="S1305" i="41"/>
  <c r="S1306" i="41"/>
  <c r="S1307" i="41"/>
  <c r="S1308" i="41"/>
  <c r="S1309" i="41"/>
  <c r="S1310" i="41"/>
  <c r="V1310" i="41" s="1"/>
  <c r="X1310" i="41" s="1"/>
  <c r="S1311" i="41"/>
  <c r="S1312" i="41"/>
  <c r="S1313" i="41"/>
  <c r="S1314" i="41"/>
  <c r="S1315" i="41"/>
  <c r="S1316" i="41"/>
  <c r="V1316" i="41" s="1"/>
  <c r="X1316" i="41" s="1"/>
  <c r="S1317" i="41"/>
  <c r="S1318" i="41"/>
  <c r="V1318" i="41" s="1"/>
  <c r="X1318" i="41" s="1"/>
  <c r="S1319" i="41"/>
  <c r="S1320" i="41"/>
  <c r="S1321" i="41"/>
  <c r="S1322" i="41"/>
  <c r="S1323" i="41"/>
  <c r="S1324" i="41"/>
  <c r="S1325" i="41"/>
  <c r="S1326" i="41"/>
  <c r="V1326" i="41" s="1"/>
  <c r="X1326" i="41" s="1"/>
  <c r="S1327" i="41"/>
  <c r="S1328" i="41"/>
  <c r="S1329" i="41"/>
  <c r="S1330" i="41"/>
  <c r="S1331" i="41"/>
  <c r="S1332" i="41"/>
  <c r="V1332" i="41" s="1"/>
  <c r="X1332" i="41" s="1"/>
  <c r="S1333" i="41"/>
  <c r="S1334" i="41"/>
  <c r="V1334" i="41" s="1"/>
  <c r="X1334" i="41" s="1"/>
  <c r="S1335" i="41"/>
  <c r="S1336" i="41"/>
  <c r="S1337" i="41"/>
  <c r="S1338" i="41"/>
  <c r="S1339" i="41"/>
  <c r="S1340" i="41"/>
  <c r="S1341" i="41"/>
  <c r="S1342" i="41"/>
  <c r="V1342" i="41" s="1"/>
  <c r="X1342" i="41" s="1"/>
  <c r="S1343" i="41"/>
  <c r="S1344" i="41"/>
  <c r="S1345" i="41"/>
  <c r="S1346" i="41"/>
  <c r="S1347" i="41"/>
  <c r="S1348" i="41"/>
  <c r="V1348" i="41" s="1"/>
  <c r="X1348" i="41" s="1"/>
  <c r="S1349" i="41"/>
  <c r="S1350" i="41"/>
  <c r="V1350" i="41" s="1"/>
  <c r="X1350" i="41" s="1"/>
  <c r="S1351" i="41"/>
  <c r="S1352" i="41"/>
  <c r="S1353" i="41"/>
  <c r="S1354" i="41"/>
  <c r="S1355" i="41"/>
  <c r="S1356" i="41"/>
  <c r="S1357" i="41"/>
  <c r="S1358" i="41"/>
  <c r="V1358" i="41" s="1"/>
  <c r="X1358" i="41" s="1"/>
  <c r="S1359" i="41"/>
  <c r="S1360" i="41"/>
  <c r="S1361" i="41"/>
  <c r="S1362" i="41"/>
  <c r="S1363" i="41"/>
  <c r="S1364" i="41"/>
  <c r="V1364" i="41" s="1"/>
  <c r="X1364" i="41" s="1"/>
  <c r="S1365" i="41"/>
  <c r="S1366" i="41"/>
  <c r="V1366" i="41" s="1"/>
  <c r="X1366" i="41" s="1"/>
  <c r="S1367" i="41"/>
  <c r="S1368" i="41"/>
  <c r="S1369" i="41"/>
  <c r="S1370" i="41"/>
  <c r="S1371" i="41"/>
  <c r="S1372" i="41"/>
  <c r="S1373" i="41"/>
  <c r="S1374" i="41"/>
  <c r="V1374" i="41" s="1"/>
  <c r="X1374" i="41" s="1"/>
  <c r="S1375" i="41"/>
  <c r="S1376" i="41"/>
  <c r="S1377" i="41"/>
  <c r="S1378" i="41"/>
  <c r="S1379" i="41"/>
  <c r="S1380" i="41"/>
  <c r="V1380" i="41" s="1"/>
  <c r="X1380" i="41" s="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V1396" i="41" s="1"/>
  <c r="X1396" i="41" s="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V1412" i="41" s="1"/>
  <c r="X1412" i="41" s="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V1428" i="41" s="1"/>
  <c r="X1428" i="41" s="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V1444" i="41" s="1"/>
  <c r="X1444" i="41" s="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V1460" i="41" s="1"/>
  <c r="X1460" i="41" s="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V1476" i="41" s="1"/>
  <c r="X1476" i="41" s="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V1492" i="41" s="1"/>
  <c r="X1492" i="41" s="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V1508" i="41" s="1"/>
  <c r="X1508" i="41" s="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V1524" i="41" s="1"/>
  <c r="X1524" i="41" s="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V1540" i="41" s="1"/>
  <c r="X1540" i="41" s="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V1556" i="41" s="1"/>
  <c r="X1556" i="41" s="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V1572" i="41" s="1"/>
  <c r="X1572" i="41" s="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V1608" i="41" s="1"/>
  <c r="X1608" i="41" s="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V1633" i="41" s="1"/>
  <c r="X1633" i="41" s="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V1657" i="41" s="1"/>
  <c r="X1657" i="41" s="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V1673" i="41" s="1"/>
  <c r="X1673" i="41" s="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V1697" i="41" s="1"/>
  <c r="X1697" i="41" s="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V1721" i="41" s="1"/>
  <c r="X1721" i="41" s="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V1761" i="41" s="1"/>
  <c r="X1761" i="41" s="1"/>
  <c r="S1762" i="41"/>
  <c r="S1763" i="41"/>
  <c r="S1764" i="41"/>
  <c r="S1765" i="41"/>
  <c r="S1766" i="41"/>
  <c r="S1767" i="41"/>
  <c r="S1768" i="41"/>
  <c r="S1769" i="41"/>
  <c r="V1769" i="41" s="1"/>
  <c r="X1769" i="41" s="1"/>
  <c r="S1770" i="41"/>
  <c r="S1771" i="41"/>
  <c r="S1772" i="41"/>
  <c r="S1773" i="41"/>
  <c r="S1774" i="41"/>
  <c r="S1775" i="41"/>
  <c r="S1776" i="41"/>
  <c r="S1777" i="41"/>
  <c r="V1777" i="41" s="1"/>
  <c r="X1777" i="41" s="1"/>
  <c r="S1778" i="41"/>
  <c r="S1779" i="41"/>
  <c r="S1780" i="41"/>
  <c r="S1781" i="41"/>
  <c r="S1782" i="41"/>
  <c r="S1783" i="41"/>
  <c r="S1784" i="41"/>
  <c r="S1785" i="41"/>
  <c r="V1785" i="41" s="1"/>
  <c r="X1785" i="41" s="1"/>
  <c r="S1786" i="41"/>
  <c r="S1787" i="41"/>
  <c r="S1788" i="41"/>
  <c r="S1789" i="41"/>
  <c r="S1790" i="41"/>
  <c r="S1791" i="41"/>
  <c r="S1792" i="41"/>
  <c r="S1793" i="41"/>
  <c r="V1793" i="41" s="1"/>
  <c r="X1793" i="41" s="1"/>
  <c r="S1794" i="41"/>
  <c r="S1795" i="41"/>
  <c r="S1796" i="41"/>
  <c r="S1797" i="41"/>
  <c r="S1798" i="41"/>
  <c r="S1799" i="41"/>
  <c r="S1800" i="41"/>
  <c r="S1801" i="41"/>
  <c r="V1801" i="41" s="1"/>
  <c r="X1801" i="41" s="1"/>
  <c r="S1802" i="41"/>
  <c r="S1803" i="41"/>
  <c r="S1804" i="41"/>
  <c r="S1805" i="41"/>
  <c r="S1806" i="41"/>
  <c r="S1807" i="41"/>
  <c r="S1808" i="41"/>
  <c r="S1809" i="41"/>
  <c r="V1809" i="41" s="1"/>
  <c r="X1809" i="41" s="1"/>
  <c r="S1810" i="41"/>
  <c r="S1811" i="41"/>
  <c r="S1812" i="41"/>
  <c r="S1813" i="41"/>
  <c r="S1814" i="41"/>
  <c r="S1815" i="41"/>
  <c r="S1816" i="41"/>
  <c r="S1817" i="41"/>
  <c r="V1817" i="41" s="1"/>
  <c r="X1817" i="41" s="1"/>
  <c r="S1818" i="41"/>
  <c r="S1819" i="41"/>
  <c r="S1820" i="41"/>
  <c r="S1821" i="41"/>
  <c r="S1822" i="41"/>
  <c r="S1823" i="41"/>
  <c r="S1824" i="41"/>
  <c r="S1825" i="41"/>
  <c r="V1825" i="41" s="1"/>
  <c r="X1825" i="41" s="1"/>
  <c r="S1826" i="41"/>
  <c r="S1827" i="41"/>
  <c r="S1828" i="41"/>
  <c r="S1829" i="41"/>
  <c r="S1830" i="41"/>
  <c r="S1831" i="41"/>
  <c r="S1832" i="41"/>
  <c r="S1833" i="41"/>
  <c r="V1833" i="41" s="1"/>
  <c r="X1833" i="41" s="1"/>
  <c r="S1834" i="41"/>
  <c r="S1835" i="41"/>
  <c r="S1836" i="41"/>
  <c r="S1837" i="41"/>
  <c r="S1838" i="41"/>
  <c r="S1839" i="41"/>
  <c r="S1840" i="41"/>
  <c r="S1841" i="41"/>
  <c r="V1841" i="41" s="1"/>
  <c r="X1841" i="41" s="1"/>
  <c r="S1842" i="41"/>
  <c r="S1843" i="41"/>
  <c r="S1844" i="41"/>
  <c r="S1845" i="41"/>
  <c r="S1846" i="41"/>
  <c r="S1847" i="41"/>
  <c r="S1848" i="41"/>
  <c r="S1849" i="41"/>
  <c r="V1849" i="41" s="1"/>
  <c r="X1849" i="41" s="1"/>
  <c r="S1850" i="41"/>
  <c r="S1851" i="41"/>
  <c r="S1852" i="41"/>
  <c r="S1853" i="41"/>
  <c r="S1854" i="41"/>
  <c r="S1855" i="41"/>
  <c r="S1856" i="41"/>
  <c r="S1857" i="41"/>
  <c r="V1857" i="41" s="1"/>
  <c r="X1857" i="41" s="1"/>
  <c r="S1858" i="41"/>
  <c r="S1859" i="41"/>
  <c r="S1860" i="41"/>
  <c r="S1861" i="41"/>
  <c r="S1862" i="41"/>
  <c r="S1863" i="41"/>
  <c r="S1864" i="41"/>
  <c r="S1865" i="41"/>
  <c r="V1865" i="41" s="1"/>
  <c r="X1865" i="41" s="1"/>
  <c r="S1866" i="41"/>
  <c r="S1867" i="41"/>
  <c r="S1868" i="41"/>
  <c r="S1869" i="41"/>
  <c r="S1870" i="41"/>
  <c r="S1871" i="41"/>
  <c r="S1872" i="41"/>
  <c r="S1873" i="41"/>
  <c r="V1873" i="41" s="1"/>
  <c r="X1873" i="41" s="1"/>
  <c r="S1874" i="41"/>
  <c r="S1875" i="41"/>
  <c r="S1876" i="41"/>
  <c r="S1877" i="41"/>
  <c r="S1878" i="41"/>
  <c r="S1879" i="41"/>
  <c r="S1880" i="41"/>
  <c r="S1881" i="41"/>
  <c r="V1881" i="41" s="1"/>
  <c r="X1881" i="41" s="1"/>
  <c r="S1882" i="41"/>
  <c r="S1883" i="41"/>
  <c r="S1884" i="41"/>
  <c r="S1885" i="41"/>
  <c r="S1886" i="41"/>
  <c r="S1887" i="41"/>
  <c r="S1888" i="41"/>
  <c r="S1889" i="41"/>
  <c r="V1889" i="41" s="1"/>
  <c r="X1889" i="41" s="1"/>
  <c r="S1890" i="41"/>
  <c r="S1891" i="41"/>
  <c r="S1892" i="41"/>
  <c r="S1893" i="41"/>
  <c r="S1894" i="41"/>
  <c r="S1895" i="41"/>
  <c r="S1896" i="41"/>
  <c r="S1897" i="41"/>
  <c r="V1897" i="41" s="1"/>
  <c r="X1897" i="41" s="1"/>
  <c r="S1898" i="41"/>
  <c r="S1899" i="41"/>
  <c r="S1900" i="41"/>
  <c r="S1901" i="41"/>
  <c r="S1902" i="41"/>
  <c r="S1903" i="41"/>
  <c r="S1904" i="41"/>
  <c r="S1905" i="41"/>
  <c r="V1905" i="41" s="1"/>
  <c r="X1905" i="41" s="1"/>
  <c r="S1906" i="41"/>
  <c r="S1907" i="41"/>
  <c r="S1908" i="41"/>
  <c r="S1909" i="41"/>
  <c r="S1910" i="41"/>
  <c r="S1911" i="41"/>
  <c r="S1912" i="41"/>
  <c r="S1913" i="41"/>
  <c r="V1913" i="41" s="1"/>
  <c r="X1913" i="41" s="1"/>
  <c r="S1914" i="41"/>
  <c r="S1915" i="41"/>
  <c r="S1916" i="41"/>
  <c r="S1917" i="41"/>
  <c r="S1918" i="41"/>
  <c r="S1919" i="41"/>
  <c r="S1920" i="41"/>
  <c r="S1921" i="41"/>
  <c r="V1921" i="41" s="1"/>
  <c r="X1921" i="41" s="1"/>
  <c r="S1922" i="41"/>
  <c r="S1923" i="41"/>
  <c r="S1924" i="41"/>
  <c r="S1925" i="41"/>
  <c r="S1926" i="41"/>
  <c r="S1927" i="41"/>
  <c r="S1928" i="41"/>
  <c r="S1929" i="41"/>
  <c r="V1929" i="41" s="1"/>
  <c r="X1929" i="41" s="1"/>
  <c r="S1930" i="41"/>
  <c r="S1931" i="41"/>
  <c r="S1932" i="41"/>
  <c r="S1933" i="41"/>
  <c r="S1934" i="41"/>
  <c r="S1935" i="41"/>
  <c r="S1936" i="41"/>
  <c r="S1937" i="41"/>
  <c r="V1937" i="41" s="1"/>
  <c r="X1937" i="41" s="1"/>
  <c r="S1938" i="41"/>
  <c r="S1939" i="41"/>
  <c r="S1940" i="41"/>
  <c r="S1941" i="41"/>
  <c r="S1942" i="41"/>
  <c r="S1943" i="41"/>
  <c r="S1944" i="41"/>
  <c r="S1945" i="41"/>
  <c r="V1945" i="41" s="1"/>
  <c r="X1945" i="41" s="1"/>
  <c r="S1946" i="41"/>
  <c r="S1947" i="41"/>
  <c r="S1948" i="41"/>
  <c r="S1949" i="41"/>
  <c r="S1950" i="41"/>
  <c r="S1951" i="41"/>
  <c r="S1952" i="41"/>
  <c r="S1953" i="41"/>
  <c r="V1953" i="41" s="1"/>
  <c r="X1953" i="41" s="1"/>
  <c r="S1954" i="41"/>
  <c r="S1955" i="41"/>
  <c r="S1956" i="41"/>
  <c r="S1957" i="41"/>
  <c r="S1958" i="41"/>
  <c r="S1959" i="41"/>
  <c r="S1960" i="41"/>
  <c r="S1961" i="41"/>
  <c r="V1961" i="41" s="1"/>
  <c r="X1961" i="41" s="1"/>
  <c r="S1962" i="41"/>
  <c r="S1963" i="41"/>
  <c r="S1964" i="41"/>
  <c r="S1965" i="41"/>
  <c r="S1966" i="41"/>
  <c r="S1967" i="41"/>
  <c r="S1968" i="41"/>
  <c r="S1969" i="41"/>
  <c r="V1969" i="41" s="1"/>
  <c r="X1969" i="41" s="1"/>
  <c r="S1970" i="41"/>
  <c r="S1971" i="41"/>
  <c r="S1972" i="41"/>
  <c r="S1973" i="41"/>
  <c r="S1974" i="41"/>
  <c r="S1975" i="41"/>
  <c r="S1976" i="41"/>
  <c r="S1977" i="41"/>
  <c r="V1977" i="41" s="1"/>
  <c r="X1977" i="41" s="1"/>
  <c r="S1978" i="41"/>
  <c r="S1979" i="41"/>
  <c r="S1980" i="41"/>
  <c r="S1981" i="41"/>
  <c r="S1982" i="41"/>
  <c r="S1983" i="41"/>
  <c r="S1984" i="41"/>
  <c r="S1985" i="41"/>
  <c r="V1985" i="41" s="1"/>
  <c r="X1985" i="41" s="1"/>
  <c r="S1986" i="41"/>
  <c r="S1987" i="41"/>
  <c r="S1988" i="41"/>
  <c r="S1989" i="41"/>
  <c r="S1990" i="41"/>
  <c r="S1991" i="41"/>
  <c r="S1992" i="41"/>
  <c r="S1993" i="41"/>
  <c r="V1993" i="41" s="1"/>
  <c r="X1993" i="41" s="1"/>
  <c r="S1994" i="41"/>
  <c r="S1995" i="41"/>
  <c r="S1996" i="41"/>
  <c r="S1997" i="41"/>
  <c r="S1998" i="41"/>
  <c r="S1999" i="41"/>
  <c r="S2000" i="41"/>
  <c r="S2001" i="41"/>
  <c r="V2001" i="41" s="1"/>
  <c r="X2001" i="41" s="1"/>
  <c r="S2002" i="41"/>
  <c r="S2003" i="41"/>
  <c r="S2004" i="41"/>
  <c r="S2005" i="41"/>
  <c r="S2006" i="41"/>
  <c r="S2007" i="41"/>
  <c r="S2008" i="41"/>
  <c r="S2009" i="41"/>
  <c r="V2009" i="41" s="1"/>
  <c r="X2009" i="41" s="1"/>
  <c r="S2010" i="41"/>
  <c r="S2011" i="41"/>
  <c r="S2012" i="41"/>
  <c r="S2013" i="41"/>
  <c r="S2014" i="41"/>
  <c r="S2015" i="41"/>
  <c r="S2016" i="41"/>
  <c r="S2017" i="41"/>
  <c r="V2017" i="41" s="1"/>
  <c r="X2017" i="41" s="1"/>
  <c r="S2018" i="41"/>
  <c r="S2019" i="41"/>
  <c r="S2020" i="41"/>
  <c r="S2021" i="41"/>
  <c r="S2022" i="41"/>
  <c r="S2023" i="41"/>
  <c r="S2024" i="41"/>
  <c r="S2025" i="41"/>
  <c r="V2025" i="41" s="1"/>
  <c r="X2025" i="41" s="1"/>
  <c r="S2026" i="41"/>
  <c r="S2027" i="41"/>
  <c r="S2028" i="41"/>
  <c r="S2029" i="41"/>
  <c r="S2030" i="41"/>
  <c r="S2031" i="41"/>
  <c r="S2032" i="41"/>
  <c r="S2033" i="41"/>
  <c r="V2033" i="41" s="1"/>
  <c r="X2033" i="41" s="1"/>
  <c r="S2034" i="41"/>
  <c r="S2035" i="41"/>
  <c r="S2036" i="41"/>
  <c r="S2037" i="41"/>
  <c r="S2038" i="41"/>
  <c r="S2039" i="41"/>
  <c r="S2040" i="41"/>
  <c r="S2041" i="41"/>
  <c r="V2041" i="41" s="1"/>
  <c r="X2041" i="41" s="1"/>
  <c r="S2042" i="41"/>
  <c r="S2043" i="41"/>
  <c r="S2044" i="41"/>
  <c r="S2045" i="41"/>
  <c r="S2046" i="41"/>
  <c r="S2047" i="41"/>
  <c r="S2048" i="41"/>
  <c r="S2049" i="41"/>
  <c r="V2049" i="41" s="1"/>
  <c r="X2049" i="41" s="1"/>
  <c r="S2050" i="41"/>
  <c r="S2051" i="41"/>
  <c r="S2052" i="41"/>
  <c r="S2053" i="41"/>
  <c r="S2054" i="41"/>
  <c r="S2055" i="41"/>
  <c r="S2056" i="41"/>
  <c r="S2057" i="41"/>
  <c r="V2057" i="41" s="1"/>
  <c r="X2057" i="41" s="1"/>
  <c r="S2058" i="41"/>
  <c r="S2059" i="41"/>
  <c r="S2060" i="41"/>
  <c r="S2061" i="41"/>
  <c r="S2062" i="41"/>
  <c r="S2063" i="41"/>
  <c r="S2064" i="41"/>
  <c r="S2065" i="41"/>
  <c r="V2065" i="41" s="1"/>
  <c r="X2065" i="41" s="1"/>
  <c r="S2066" i="41"/>
  <c r="S2067" i="41"/>
  <c r="S2068" i="41"/>
  <c r="S2069" i="41"/>
  <c r="S2070" i="41"/>
  <c r="S2071" i="41"/>
  <c r="S2072" i="41"/>
  <c r="S2073" i="41"/>
  <c r="V2073" i="41" s="1"/>
  <c r="X2073" i="41" s="1"/>
  <c r="S2074" i="41"/>
  <c r="S2075" i="41"/>
  <c r="S2076" i="41"/>
  <c r="S2077" i="41"/>
  <c r="S2078" i="41"/>
  <c r="S2079" i="41"/>
  <c r="S2080" i="41"/>
  <c r="S2081" i="41"/>
  <c r="V2081" i="41" s="1"/>
  <c r="X2081" i="41" s="1"/>
  <c r="S2082" i="41"/>
  <c r="S2083" i="41"/>
  <c r="S2084" i="41"/>
  <c r="S2085" i="41"/>
  <c r="S2086" i="41"/>
  <c r="S2087" i="41"/>
  <c r="S2088" i="41"/>
  <c r="S2089" i="41"/>
  <c r="V2089" i="41" s="1"/>
  <c r="X2089" i="41" s="1"/>
  <c r="S2090" i="41"/>
  <c r="S2091" i="41"/>
  <c r="S2092" i="41"/>
  <c r="S2093" i="41"/>
  <c r="S2094" i="41"/>
  <c r="S2095" i="41"/>
  <c r="S2096" i="41"/>
  <c r="S2097" i="41"/>
  <c r="V2097" i="41" s="1"/>
  <c r="X2097" i="41" s="1"/>
  <c r="S2098" i="41"/>
  <c r="S2099" i="41"/>
  <c r="S2100" i="41"/>
  <c r="S2101" i="41"/>
  <c r="S2102" i="41"/>
  <c r="S2103" i="41"/>
  <c r="S2104" i="41"/>
  <c r="S2105" i="41"/>
  <c r="V2105" i="41" s="1"/>
  <c r="X2105" i="41" s="1"/>
  <c r="S2106" i="41"/>
  <c r="S2107" i="41"/>
  <c r="S2108" i="41"/>
  <c r="S2109" i="41"/>
  <c r="S2110" i="41"/>
  <c r="S2111" i="41"/>
  <c r="S2112" i="41"/>
  <c r="S2113" i="41"/>
  <c r="V2113" i="41" s="1"/>
  <c r="X2113" i="41" s="1"/>
  <c r="S2114" i="41"/>
  <c r="S2115" i="41"/>
  <c r="S2116" i="41"/>
  <c r="S2117" i="41"/>
  <c r="S2118" i="41"/>
  <c r="S2119" i="41"/>
  <c r="S2120" i="41"/>
  <c r="S2121" i="41"/>
  <c r="V2121" i="41" s="1"/>
  <c r="X2121" i="41" s="1"/>
  <c r="S2122" i="41"/>
  <c r="S2123" i="41"/>
  <c r="S2124" i="41"/>
  <c r="V2124" i="41" s="1"/>
  <c r="X2124" i="41" s="1"/>
  <c r="S2125" i="41"/>
  <c r="V2125" i="41" s="1"/>
  <c r="S2126" i="41"/>
  <c r="V2126" i="41" s="1"/>
  <c r="S2127" i="41"/>
  <c r="V2127" i="41" s="1"/>
  <c r="S2128" i="41"/>
  <c r="V2128" i="41" s="1"/>
  <c r="X2128" i="41" s="1"/>
  <c r="S2129" i="41"/>
  <c r="V2129" i="41" s="1"/>
  <c r="S2130" i="41"/>
  <c r="V2130" i="41" s="1"/>
  <c r="X2130" i="41" s="1"/>
  <c r="S2131" i="41"/>
  <c r="V2131" i="41" s="1"/>
  <c r="S2132" i="41"/>
  <c r="V2132" i="41" s="1"/>
  <c r="X2132" i="41" s="1"/>
  <c r="S2133" i="41"/>
  <c r="V2133" i="41" s="1"/>
  <c r="S2134" i="41"/>
  <c r="V2134" i="41" s="1"/>
  <c r="S2135" i="41"/>
  <c r="V2135" i="41" s="1"/>
  <c r="S2136" i="41"/>
  <c r="V2136" i="41" s="1"/>
  <c r="X2136" i="41" s="1"/>
  <c r="S2137" i="41"/>
  <c r="V2137" i="41" s="1"/>
  <c r="S2138" i="41"/>
  <c r="V2138" i="41" s="1"/>
  <c r="X2138" i="41" s="1"/>
  <c r="S2139" i="41"/>
  <c r="V2139" i="41" s="1"/>
  <c r="S2140" i="41"/>
  <c r="V2140" i="41" s="1"/>
  <c r="X2140" i="41" s="1"/>
  <c r="S2141" i="41"/>
  <c r="V2141" i="41" s="1"/>
  <c r="S2142" i="41"/>
  <c r="V2142" i="41" s="1"/>
  <c r="S2143" i="41"/>
  <c r="V2143" i="41" s="1"/>
  <c r="S2144" i="41"/>
  <c r="V2144" i="41" s="1"/>
  <c r="X2144" i="41" s="1"/>
  <c r="S2145" i="41"/>
  <c r="V2145" i="41" s="1"/>
  <c r="S2146" i="41"/>
  <c r="V2146" i="41" s="1"/>
  <c r="X2146" i="41" s="1"/>
  <c r="S2147" i="41"/>
  <c r="V2147" i="41" s="1"/>
  <c r="S2148" i="41"/>
  <c r="V2148" i="41" s="1"/>
  <c r="X2148" i="41" s="1"/>
  <c r="S2149" i="41"/>
  <c r="V2149" i="41" s="1"/>
  <c r="S2150" i="41"/>
  <c r="V2150" i="41" s="1"/>
  <c r="S2151" i="41"/>
  <c r="V2151" i="41" s="1"/>
  <c r="S2152" i="41"/>
  <c r="V2152" i="41" s="1"/>
  <c r="X2152" i="41" s="1"/>
  <c r="S2153" i="41"/>
  <c r="V2153" i="41" s="1"/>
  <c r="S2154" i="41"/>
  <c r="V2154" i="41" s="1"/>
  <c r="X2154" i="41" s="1"/>
  <c r="S2155" i="41"/>
  <c r="V2155" i="41" s="1"/>
  <c r="S2156" i="41"/>
  <c r="V2156" i="41" s="1"/>
  <c r="X2156" i="41" s="1"/>
  <c r="S2157" i="41"/>
  <c r="V2157" i="41" s="1"/>
  <c r="S2158" i="41"/>
  <c r="V2158" i="41" s="1"/>
  <c r="S2159" i="41"/>
  <c r="V2159" i="41" s="1"/>
  <c r="S2160" i="41"/>
  <c r="V2160" i="41" s="1"/>
  <c r="X2160" i="41" s="1"/>
  <c r="S2161" i="41"/>
  <c r="V2161" i="41" s="1"/>
  <c r="S2162" i="41"/>
  <c r="V2162" i="41" s="1"/>
  <c r="X2162" i="41" s="1"/>
  <c r="S2163" i="41"/>
  <c r="V2163" i="41" s="1"/>
  <c r="S2164" i="41"/>
  <c r="V2164" i="41" s="1"/>
  <c r="X2164" i="41" s="1"/>
  <c r="S2165" i="41"/>
  <c r="V2165" i="41" s="1"/>
  <c r="S2166" i="41"/>
  <c r="V2166" i="41" s="1"/>
  <c r="S2167" i="41"/>
  <c r="V2167" i="41" s="1"/>
  <c r="S2168" i="41"/>
  <c r="V2168" i="41" s="1"/>
  <c r="X2168" i="41" s="1"/>
  <c r="S2169" i="41"/>
  <c r="V2169" i="41" s="1"/>
  <c r="S2170" i="41"/>
  <c r="V2170" i="41" s="1"/>
  <c r="X2170" i="41" s="1"/>
  <c r="S2171" i="41"/>
  <c r="V2171" i="41" s="1"/>
  <c r="S2172" i="41"/>
  <c r="V2172" i="41" s="1"/>
  <c r="X2172" i="41" s="1"/>
  <c r="S2173" i="41"/>
  <c r="V2173" i="41" s="1"/>
  <c r="S2174" i="41"/>
  <c r="V2174" i="41" s="1"/>
  <c r="S2175" i="41"/>
  <c r="V2175" i="41" s="1"/>
  <c r="S2176" i="41"/>
  <c r="V2176" i="41" s="1"/>
  <c r="X2176" i="41" s="1"/>
  <c r="S2177" i="41"/>
  <c r="V2177" i="41" s="1"/>
  <c r="S2178" i="41"/>
  <c r="V2178" i="41" s="1"/>
  <c r="X2178" i="41" s="1"/>
  <c r="S2179" i="41"/>
  <c r="V2179" i="41" s="1"/>
  <c r="S2180" i="41"/>
  <c r="V2180" i="41" s="1"/>
  <c r="X2180" i="41" s="1"/>
  <c r="S2181" i="41"/>
  <c r="V2181" i="41" s="1"/>
  <c r="S2182" i="41"/>
  <c r="V2182" i="41" s="1"/>
  <c r="S2183" i="41"/>
  <c r="V2183" i="41" s="1"/>
  <c r="S2184" i="41"/>
  <c r="V2184" i="41" s="1"/>
  <c r="X2184" i="41" s="1"/>
  <c r="S2185" i="41"/>
  <c r="V2185" i="41" s="1"/>
  <c r="S2186" i="41"/>
  <c r="V2186" i="41" s="1"/>
  <c r="X2186" i="41" s="1"/>
  <c r="S2187" i="41"/>
  <c r="V2187" i="41" s="1"/>
  <c r="S2188" i="41"/>
  <c r="V2188" i="41" s="1"/>
  <c r="X2188" i="41" s="1"/>
  <c r="S2189" i="41"/>
  <c r="V2189" i="41" s="1"/>
  <c r="S2190" i="41"/>
  <c r="V2190" i="41" s="1"/>
  <c r="X2190" i="41" s="1"/>
  <c r="S2191" i="41"/>
  <c r="V2191" i="41" s="1"/>
  <c r="S2192" i="41"/>
  <c r="V2192" i="41" s="1"/>
  <c r="X2192" i="41" s="1"/>
  <c r="S2193" i="41"/>
  <c r="V2193" i="41" s="1"/>
  <c r="S2194" i="41"/>
  <c r="V2194" i="41" s="1"/>
  <c r="X2194" i="41" s="1"/>
  <c r="S2195" i="41"/>
  <c r="V2195" i="41" s="1"/>
  <c r="S2196" i="41"/>
  <c r="V2196" i="41" s="1"/>
  <c r="X2196" i="41" s="1"/>
  <c r="S2197" i="41"/>
  <c r="V2197" i="41" s="1"/>
  <c r="S2198" i="41"/>
  <c r="V2198" i="41" s="1"/>
  <c r="X2198" i="41" s="1"/>
  <c r="S2199" i="41"/>
  <c r="V2199" i="41" s="1"/>
  <c r="S2200" i="41"/>
  <c r="V2200" i="41" s="1"/>
  <c r="X2200" i="41" s="1"/>
  <c r="S2201" i="41"/>
  <c r="V2201" i="41" s="1"/>
  <c r="S2202" i="41"/>
  <c r="V2202" i="41" s="1"/>
  <c r="X2202" i="41" s="1"/>
  <c r="S2203" i="41"/>
  <c r="V2203" i="41" s="1"/>
  <c r="S2204" i="41"/>
  <c r="V2204" i="41" s="1"/>
  <c r="X2204" i="41" s="1"/>
  <c r="S2205" i="41"/>
  <c r="V2205" i="41" s="1"/>
  <c r="S2206" i="41"/>
  <c r="V2206" i="41" s="1"/>
  <c r="X2206" i="41" s="1"/>
  <c r="S2207" i="41"/>
  <c r="V2207" i="41" s="1"/>
  <c r="S2208" i="41"/>
  <c r="V2208" i="41" s="1"/>
  <c r="X2208" i="41" s="1"/>
  <c r="S2209" i="41"/>
  <c r="V2209" i="41" s="1"/>
  <c r="S2210" i="41"/>
  <c r="V2210" i="41" s="1"/>
  <c r="X2210" i="41" s="1"/>
  <c r="S2211" i="41"/>
  <c r="V2211" i="41" s="1"/>
  <c r="S2212" i="41"/>
  <c r="V2212" i="41" s="1"/>
  <c r="X2212" i="41" s="1"/>
  <c r="S2213" i="41"/>
  <c r="V2213" i="41" s="1"/>
  <c r="S2214" i="41"/>
  <c r="V2214" i="41" s="1"/>
  <c r="X2214" i="41" s="1"/>
  <c r="S2215" i="41"/>
  <c r="V2215" i="41" s="1"/>
  <c r="S2216" i="41"/>
  <c r="V2216" i="41" s="1"/>
  <c r="X2216" i="41" s="1"/>
  <c r="S2217" i="41"/>
  <c r="V2217" i="41" s="1"/>
  <c r="S2218" i="41"/>
  <c r="V2218" i="41" s="1"/>
  <c r="X2218" i="41" s="1"/>
  <c r="S2219" i="41"/>
  <c r="V2219" i="41" s="1"/>
  <c r="S2220" i="41"/>
  <c r="V2220" i="41" s="1"/>
  <c r="X2220" i="41" s="1"/>
  <c r="S2221" i="41"/>
  <c r="V2221" i="41" s="1"/>
  <c r="S2222" i="41"/>
  <c r="V2222" i="41" s="1"/>
  <c r="X2222" i="41" s="1"/>
  <c r="S2223" i="41"/>
  <c r="V2223" i="41" s="1"/>
  <c r="S2224" i="41"/>
  <c r="V2224" i="41" s="1"/>
  <c r="X2224" i="41" s="1"/>
  <c r="S2225" i="41"/>
  <c r="V2225" i="41" s="1"/>
  <c r="S2226" i="41"/>
  <c r="V2226" i="41" s="1"/>
  <c r="X2226" i="41" s="1"/>
  <c r="S2227" i="41"/>
  <c r="V2227" i="41" s="1"/>
  <c r="S2228" i="41"/>
  <c r="V2228" i="41" s="1"/>
  <c r="X2228" i="41" s="1"/>
  <c r="S2229" i="41"/>
  <c r="V2229" i="41" s="1"/>
  <c r="S2230" i="41"/>
  <c r="V2230" i="41" s="1"/>
  <c r="X2230" i="41" s="1"/>
  <c r="S2231" i="41"/>
  <c r="V2231" i="41" s="1"/>
  <c r="S2232" i="41"/>
  <c r="V2232" i="41" s="1"/>
  <c r="X2232" i="41" s="1"/>
  <c r="S2233" i="41"/>
  <c r="V2233" i="41" s="1"/>
  <c r="S2234" i="41"/>
  <c r="V2234" i="41" s="1"/>
  <c r="X2234" i="41" s="1"/>
  <c r="S2235" i="41"/>
  <c r="V2235" i="41" s="1"/>
  <c r="S2236" i="41"/>
  <c r="V2236" i="41" s="1"/>
  <c r="X2236" i="41" s="1"/>
  <c r="S2237" i="41"/>
  <c r="V2237" i="41" s="1"/>
  <c r="S2238" i="41"/>
  <c r="V2238" i="41" s="1"/>
  <c r="X2238" i="41" s="1"/>
  <c r="S2239" i="41"/>
  <c r="V2239" i="41" s="1"/>
  <c r="S2240" i="41"/>
  <c r="V2240" i="41" s="1"/>
  <c r="X2240" i="41" s="1"/>
  <c r="S2241" i="41"/>
  <c r="V2241" i="41" s="1"/>
  <c r="S2242" i="41"/>
  <c r="V2242" i="41" s="1"/>
  <c r="X2242" i="41" s="1"/>
  <c r="S2243" i="41"/>
  <c r="V2243" i="41" s="1"/>
  <c r="S2244" i="41"/>
  <c r="V2244" i="41" s="1"/>
  <c r="X2244" i="41" s="1"/>
  <c r="S2245" i="41"/>
  <c r="V2245" i="41" s="1"/>
  <c r="S2246" i="41"/>
  <c r="V2246" i="41" s="1"/>
  <c r="X2246" i="41" s="1"/>
  <c r="S2247" i="41"/>
  <c r="V2247" i="41" s="1"/>
  <c r="S2248" i="41"/>
  <c r="V2248" i="41" s="1"/>
  <c r="X2248" i="41" s="1"/>
  <c r="S2249" i="41"/>
  <c r="V2249" i="41" s="1"/>
  <c r="S2250" i="41"/>
  <c r="V2250" i="41" s="1"/>
  <c r="X2250" i="41" s="1"/>
  <c r="S2251" i="41"/>
  <c r="V2251" i="41" s="1"/>
  <c r="S2252" i="41"/>
  <c r="V2252" i="41" s="1"/>
  <c r="X2252" i="41" s="1"/>
  <c r="S2253" i="41"/>
  <c r="V2253" i="41" s="1"/>
  <c r="S2254" i="41"/>
  <c r="V2254" i="41" s="1"/>
  <c r="X2254" i="41" s="1"/>
  <c r="S2255" i="41"/>
  <c r="V2255" i="41" s="1"/>
  <c r="S2256" i="41"/>
  <c r="V2256" i="41" s="1"/>
  <c r="X2256" i="41" s="1"/>
  <c r="S2257" i="41"/>
  <c r="V2257" i="41" s="1"/>
  <c r="S2258" i="41"/>
  <c r="V2258" i="41" s="1"/>
  <c r="X2258" i="41" s="1"/>
  <c r="S2259" i="41"/>
  <c r="V2259" i="41" s="1"/>
  <c r="S2260" i="41"/>
  <c r="V2260" i="41" s="1"/>
  <c r="X2260" i="41" s="1"/>
  <c r="S2261" i="41"/>
  <c r="V2261" i="41" s="1"/>
  <c r="S2262" i="41"/>
  <c r="V2262" i="41" s="1"/>
  <c r="X2262" i="41" s="1"/>
  <c r="S2263" i="41"/>
  <c r="V2263" i="41" s="1"/>
  <c r="S2264" i="41"/>
  <c r="V2264" i="41" s="1"/>
  <c r="X2264" i="41" s="1"/>
  <c r="S2265" i="41"/>
  <c r="V2265" i="41" s="1"/>
  <c r="S2266" i="41"/>
  <c r="V2266" i="41" s="1"/>
  <c r="X2266" i="41" s="1"/>
  <c r="S2267" i="41"/>
  <c r="V2267" i="41" s="1"/>
  <c r="S2268" i="41"/>
  <c r="V2268" i="41" s="1"/>
  <c r="X2268" i="41" s="1"/>
  <c r="S2269" i="41"/>
  <c r="V2269" i="41" s="1"/>
  <c r="S2270" i="41"/>
  <c r="V2270" i="41" s="1"/>
  <c r="X2270" i="41" s="1"/>
  <c r="S2271" i="41"/>
  <c r="V2271" i="41" s="1"/>
  <c r="S2272" i="41"/>
  <c r="V2272" i="41" s="1"/>
  <c r="X2272" i="41" s="1"/>
  <c r="S2273" i="41"/>
  <c r="V2273" i="41" s="1"/>
  <c r="S2274" i="41"/>
  <c r="V2274" i="41" s="1"/>
  <c r="X2274" i="41" s="1"/>
  <c r="S2275" i="41"/>
  <c r="V2275" i="41" s="1"/>
  <c r="S2276" i="41"/>
  <c r="V2276" i="41" s="1"/>
  <c r="X2276" i="41" s="1"/>
  <c r="S2277" i="41"/>
  <c r="V2277" i="41" s="1"/>
  <c r="S2278" i="41"/>
  <c r="V2278" i="41" s="1"/>
  <c r="X2278" i="41" s="1"/>
  <c r="S2279" i="41"/>
  <c r="V2279" i="41" s="1"/>
  <c r="S2280" i="41"/>
  <c r="V2280" i="41" s="1"/>
  <c r="X2280" i="41" s="1"/>
  <c r="S2281" i="41"/>
  <c r="V2281" i="41" s="1"/>
  <c r="S2282" i="41"/>
  <c r="V2282" i="41" s="1"/>
  <c r="X2282" i="41" s="1"/>
  <c r="S2283" i="41"/>
  <c r="V2283" i="41" s="1"/>
  <c r="S2284" i="41"/>
  <c r="V2284" i="41" s="1"/>
  <c r="X2284" i="41" s="1"/>
  <c r="S2285" i="41"/>
  <c r="V2285" i="41" s="1"/>
  <c r="S2286" i="41"/>
  <c r="V2286" i="41" s="1"/>
  <c r="X2286" i="41" s="1"/>
  <c r="S2287" i="41"/>
  <c r="V2287" i="41" s="1"/>
  <c r="S2288" i="41"/>
  <c r="V2288" i="41" s="1"/>
  <c r="X2288" i="41" s="1"/>
  <c r="S2289" i="41"/>
  <c r="V2289" i="41" s="1"/>
  <c r="S2290" i="41"/>
  <c r="V2290" i="41" s="1"/>
  <c r="X2290" i="41" s="1"/>
  <c r="S2291" i="41"/>
  <c r="V2291" i="41" s="1"/>
  <c r="S2292" i="41"/>
  <c r="V2292" i="41" s="1"/>
  <c r="X2292" i="41" s="1"/>
  <c r="S2293" i="41"/>
  <c r="V2293" i="41" s="1"/>
  <c r="S2294" i="41"/>
  <c r="V2294" i="41" s="1"/>
  <c r="X2294" i="41" s="1"/>
  <c r="S2295" i="41"/>
  <c r="V2295" i="41" s="1"/>
  <c r="S2296" i="41"/>
  <c r="V2296" i="41" s="1"/>
  <c r="X2296" i="41" s="1"/>
  <c r="S2297" i="41"/>
  <c r="V2297" i="41" s="1"/>
  <c r="S2298" i="41"/>
  <c r="V2298" i="41" s="1"/>
  <c r="X2298" i="41" s="1"/>
  <c r="S2299" i="41"/>
  <c r="V2299" i="41" s="1"/>
  <c r="S2300" i="41"/>
  <c r="V2300" i="41" s="1"/>
  <c r="X2300" i="41" s="1"/>
  <c r="S2301" i="41"/>
  <c r="V2301" i="41" s="1"/>
  <c r="S2302" i="41"/>
  <c r="V2302" i="41" s="1"/>
  <c r="X2302" i="41" s="1"/>
  <c r="S2303" i="41"/>
  <c r="V2303" i="41" s="1"/>
  <c r="S2304" i="41"/>
  <c r="V2304" i="41" s="1"/>
  <c r="X2304" i="41" s="1"/>
  <c r="S2305" i="41"/>
  <c r="V2305" i="41" s="1"/>
  <c r="S2306" i="41"/>
  <c r="V2306" i="41" s="1"/>
  <c r="X2306" i="41" s="1"/>
  <c r="S2307" i="41"/>
  <c r="V2307" i="41" s="1"/>
  <c r="S2308" i="41"/>
  <c r="V2308" i="41" s="1"/>
  <c r="X2308" i="41" s="1"/>
  <c r="S2309" i="41"/>
  <c r="V2309" i="41" s="1"/>
  <c r="S2310" i="41"/>
  <c r="V2310" i="41" s="1"/>
  <c r="X2310" i="41" s="1"/>
  <c r="S2311" i="41"/>
  <c r="V2311" i="41" s="1"/>
  <c r="S2312" i="41"/>
  <c r="V2312" i="41" s="1"/>
  <c r="X2312" i="41" s="1"/>
  <c r="S2313" i="41"/>
  <c r="V2313" i="41" s="1"/>
  <c r="S2314" i="41"/>
  <c r="V2314" i="41" s="1"/>
  <c r="X2314" i="41" s="1"/>
  <c r="S2315" i="41"/>
  <c r="V2315" i="41" s="1"/>
  <c r="S2316" i="41"/>
  <c r="V2316" i="41" s="1"/>
  <c r="X2316" i="41" s="1"/>
  <c r="S2317" i="41"/>
  <c r="V2317" i="41" s="1"/>
  <c r="S2318" i="41"/>
  <c r="V2318" i="41" s="1"/>
  <c r="X2318" i="41" s="1"/>
  <c r="S2319" i="41"/>
  <c r="V2319" i="41" s="1"/>
  <c r="S2320" i="41"/>
  <c r="V2320" i="41" s="1"/>
  <c r="X2320" i="41" s="1"/>
  <c r="S2321" i="41"/>
  <c r="V2321" i="41" s="1"/>
  <c r="S2322" i="41"/>
  <c r="V2322" i="41" s="1"/>
  <c r="X2322" i="41" s="1"/>
  <c r="S2323" i="41"/>
  <c r="V2323" i="41" s="1"/>
  <c r="S2324" i="41"/>
  <c r="V2324" i="41" s="1"/>
  <c r="X2324" i="41" s="1"/>
  <c r="S2325" i="41"/>
  <c r="V2325" i="41" s="1"/>
  <c r="S2326" i="41"/>
  <c r="V2326" i="41" s="1"/>
  <c r="X2326" i="41" s="1"/>
  <c r="S2327" i="41"/>
  <c r="V2327" i="41" s="1"/>
  <c r="S2328" i="41"/>
  <c r="V2328" i="41" s="1"/>
  <c r="X2328" i="41" s="1"/>
  <c r="S2329" i="41"/>
  <c r="V2329" i="41" s="1"/>
  <c r="S2330" i="41"/>
  <c r="V2330" i="41" s="1"/>
  <c r="X2330" i="41" s="1"/>
  <c r="S2331" i="41"/>
  <c r="V2331" i="41" s="1"/>
  <c r="S2332" i="41"/>
  <c r="V2332" i="41" s="1"/>
  <c r="X2332" i="41" s="1"/>
  <c r="S2333" i="41"/>
  <c r="V2333" i="41" s="1"/>
  <c r="S2334" i="41"/>
  <c r="V2334" i="41" s="1"/>
  <c r="X2334" i="41" s="1"/>
  <c r="S2335" i="41"/>
  <c r="V2335" i="41" s="1"/>
  <c r="S2336" i="41"/>
  <c r="V2336" i="41" s="1"/>
  <c r="X2336" i="41" s="1"/>
  <c r="S2337" i="41"/>
  <c r="V2337" i="41" s="1"/>
  <c r="S2338" i="41"/>
  <c r="V2338" i="41" s="1"/>
  <c r="X2338" i="41" s="1"/>
  <c r="S2339" i="41"/>
  <c r="V2339" i="41" s="1"/>
  <c r="S2340" i="41"/>
  <c r="V2340" i="41" s="1"/>
  <c r="X2340" i="41" s="1"/>
  <c r="S2341" i="41"/>
  <c r="V2341" i="41" s="1"/>
  <c r="S2342" i="41"/>
  <c r="V2342" i="41" s="1"/>
  <c r="X2342" i="41" s="1"/>
  <c r="S2343" i="41"/>
  <c r="V2343" i="41" s="1"/>
  <c r="S2344" i="41"/>
  <c r="V2344" i="41" s="1"/>
  <c r="X2344" i="41" s="1"/>
  <c r="S2345" i="41"/>
  <c r="V2345" i="41" s="1"/>
  <c r="S2346" i="41"/>
  <c r="V2346" i="41" s="1"/>
  <c r="X2346" i="41" s="1"/>
  <c r="S2347" i="41"/>
  <c r="V2347" i="41" s="1"/>
  <c r="S2348" i="41"/>
  <c r="V2348" i="41" s="1"/>
  <c r="X2348" i="41" s="1"/>
  <c r="S2349" i="41"/>
  <c r="V2349" i="41" s="1"/>
  <c r="S2350" i="41"/>
  <c r="V2350" i="41" s="1"/>
  <c r="X2350" i="41" s="1"/>
  <c r="S2351" i="41"/>
  <c r="V2351" i="41" s="1"/>
  <c r="S2352" i="41"/>
  <c r="V2352" i="41" s="1"/>
  <c r="X2352" i="41" s="1"/>
  <c r="S2353" i="41"/>
  <c r="V2353" i="41" s="1"/>
  <c r="S2354" i="41"/>
  <c r="V2354" i="41" s="1"/>
  <c r="X2354" i="41" s="1"/>
  <c r="S2355" i="41"/>
  <c r="V2355" i="41" s="1"/>
  <c r="S2356" i="41"/>
  <c r="V2356" i="41" s="1"/>
  <c r="X2356" i="41" s="1"/>
  <c r="S2357" i="41"/>
  <c r="V2357" i="41" s="1"/>
  <c r="S2358" i="41"/>
  <c r="V2358" i="41" s="1"/>
  <c r="X2358" i="41" s="1"/>
  <c r="S2359" i="41"/>
  <c r="V2359" i="41" s="1"/>
  <c r="S2360" i="41"/>
  <c r="V2360" i="41" s="1"/>
  <c r="X2360" i="41" s="1"/>
  <c r="S2361" i="41"/>
  <c r="V2361" i="41" s="1"/>
  <c r="S2362" i="41"/>
  <c r="V2362" i="41" s="1"/>
  <c r="X2362" i="41" s="1"/>
  <c r="S2363" i="41"/>
  <c r="V2363" i="41" s="1"/>
  <c r="S2364" i="41"/>
  <c r="V2364" i="41" s="1"/>
  <c r="X2364" i="41" s="1"/>
  <c r="S2365" i="41"/>
  <c r="V2365" i="41" s="1"/>
  <c r="S2366" i="41"/>
  <c r="V2366" i="41" s="1"/>
  <c r="X2366" i="41" s="1"/>
  <c r="S2367" i="41"/>
  <c r="V2367" i="41" s="1"/>
  <c r="S2368" i="41"/>
  <c r="V2368" i="41" s="1"/>
  <c r="X2368" i="41" s="1"/>
  <c r="S2369" i="41"/>
  <c r="V2369" i="41" s="1"/>
  <c r="S2370" i="41"/>
  <c r="V2370" i="41" s="1"/>
  <c r="X2370" i="41" s="1"/>
  <c r="S2371" i="41"/>
  <c r="V2371" i="41" s="1"/>
  <c r="S2372" i="41"/>
  <c r="V2372" i="41" s="1"/>
  <c r="X2372" i="41" s="1"/>
  <c r="S2373" i="41"/>
  <c r="V2373" i="41" s="1"/>
  <c r="S2374" i="41"/>
  <c r="V2374" i="41" s="1"/>
  <c r="X2374" i="41" s="1"/>
  <c r="S2375" i="41"/>
  <c r="V2375" i="41" s="1"/>
  <c r="S2376" i="41"/>
  <c r="V2376" i="41" s="1"/>
  <c r="X2376" i="41" s="1"/>
  <c r="S2377" i="41"/>
  <c r="V2377" i="41" s="1"/>
  <c r="S2378" i="41"/>
  <c r="V2378" i="41" s="1"/>
  <c r="X2378" i="41" s="1"/>
  <c r="S2379" i="41"/>
  <c r="V2379" i="41" s="1"/>
  <c r="S2380" i="41"/>
  <c r="V2380" i="41" s="1"/>
  <c r="X2380" i="41" s="1"/>
  <c r="S2381" i="41"/>
  <c r="V2381" i="41" s="1"/>
  <c r="S2382" i="41"/>
  <c r="V2382" i="41" s="1"/>
  <c r="X2382" i="41" s="1"/>
  <c r="S2383" i="41"/>
  <c r="V2383" i="41" s="1"/>
  <c r="S2384" i="41"/>
  <c r="V2384" i="41" s="1"/>
  <c r="X2384" i="41" s="1"/>
  <c r="S2385" i="41"/>
  <c r="V2385" i="41" s="1"/>
  <c r="S2386" i="41"/>
  <c r="V2386" i="41" s="1"/>
  <c r="X2386" i="41" s="1"/>
  <c r="S2387" i="41"/>
  <c r="V2387" i="41" s="1"/>
  <c r="S2388" i="41"/>
  <c r="V2388" i="41" s="1"/>
  <c r="X2388" i="41" s="1"/>
  <c r="S2389" i="41"/>
  <c r="V2389" i="41" s="1"/>
  <c r="S2390" i="41"/>
  <c r="V2390" i="41" s="1"/>
  <c r="X2390" i="41" s="1"/>
  <c r="S2391" i="41"/>
  <c r="V2391" i="41" s="1"/>
  <c r="O4" i="41"/>
  <c r="P4" i="41" s="1"/>
  <c r="O5" i="41"/>
  <c r="P5" i="41" s="1"/>
  <c r="O6" i="41"/>
  <c r="P6" i="41" s="1"/>
  <c r="O7" i="41"/>
  <c r="P7" i="41" s="1"/>
  <c r="O8" i="41"/>
  <c r="P8" i="41" s="1"/>
  <c r="O9" i="41"/>
  <c r="P9" i="41" s="1"/>
  <c r="O10" i="41"/>
  <c r="P10" i="41" s="1"/>
  <c r="O11" i="41"/>
  <c r="P11" i="41" s="1"/>
  <c r="O12" i="41"/>
  <c r="P12" i="41" s="1"/>
  <c r="O13" i="41"/>
  <c r="P13" i="41" s="1"/>
  <c r="O14" i="41"/>
  <c r="P14" i="41" s="1"/>
  <c r="O15" i="41"/>
  <c r="P15" i="41" s="1"/>
  <c r="O16" i="41"/>
  <c r="P16" i="41" s="1"/>
  <c r="O17" i="41"/>
  <c r="P17" i="41" s="1"/>
  <c r="O18" i="41"/>
  <c r="P18" i="41" s="1"/>
  <c r="O19" i="41"/>
  <c r="P19" i="41" s="1"/>
  <c r="O20" i="41"/>
  <c r="P20" i="41" s="1"/>
  <c r="O21" i="41"/>
  <c r="P21" i="41" s="1"/>
  <c r="O22" i="41"/>
  <c r="P22" i="41" s="1"/>
  <c r="O23" i="41"/>
  <c r="P23" i="41" s="1"/>
  <c r="O24" i="41"/>
  <c r="P24" i="41" s="1"/>
  <c r="O25" i="41"/>
  <c r="P25" i="41" s="1"/>
  <c r="O26" i="41"/>
  <c r="P26" i="41" s="1"/>
  <c r="O27" i="41"/>
  <c r="P27" i="41" s="1"/>
  <c r="O28" i="41"/>
  <c r="P28" i="41" s="1"/>
  <c r="O29" i="41"/>
  <c r="P29" i="41" s="1"/>
  <c r="O30" i="41"/>
  <c r="P30" i="41" s="1"/>
  <c r="O31" i="41"/>
  <c r="P31" i="41" s="1"/>
  <c r="O32" i="41"/>
  <c r="P32" i="41" s="1"/>
  <c r="O33" i="41"/>
  <c r="P33" i="41" s="1"/>
  <c r="O34" i="41"/>
  <c r="P34" i="41" s="1"/>
  <c r="O35" i="41"/>
  <c r="P35" i="41" s="1"/>
  <c r="O36" i="41"/>
  <c r="P36" i="41" s="1"/>
  <c r="O37" i="41"/>
  <c r="P37" i="41" s="1"/>
  <c r="O38" i="41"/>
  <c r="P38" i="41" s="1"/>
  <c r="O39" i="41"/>
  <c r="P39" i="41" s="1"/>
  <c r="O40" i="41"/>
  <c r="P40" i="41" s="1"/>
  <c r="O41" i="41"/>
  <c r="P41" i="41" s="1"/>
  <c r="O42" i="41"/>
  <c r="P42" i="41" s="1"/>
  <c r="O43" i="41"/>
  <c r="P43" i="41" s="1"/>
  <c r="O44" i="41"/>
  <c r="P44" i="41" s="1"/>
  <c r="O45" i="41"/>
  <c r="P45" i="41" s="1"/>
  <c r="O46" i="41"/>
  <c r="P46" i="41" s="1"/>
  <c r="O47" i="41"/>
  <c r="P47" i="41" s="1"/>
  <c r="O48" i="41"/>
  <c r="P48" i="41" s="1"/>
  <c r="O49" i="41"/>
  <c r="P49" i="41" s="1"/>
  <c r="O50" i="41"/>
  <c r="P50" i="41" s="1"/>
  <c r="O51" i="41"/>
  <c r="P51" i="41" s="1"/>
  <c r="O52" i="41"/>
  <c r="P52" i="41" s="1"/>
  <c r="O53" i="41"/>
  <c r="P53" i="41" s="1"/>
  <c r="O54" i="41"/>
  <c r="P54" i="41" s="1"/>
  <c r="O55" i="41"/>
  <c r="P55" i="41" s="1"/>
  <c r="O56" i="41"/>
  <c r="P56" i="41" s="1"/>
  <c r="O57" i="41"/>
  <c r="P57" i="41" s="1"/>
  <c r="O58" i="41"/>
  <c r="P58" i="41" s="1"/>
  <c r="O59" i="41"/>
  <c r="P59" i="41" s="1"/>
  <c r="O60" i="41"/>
  <c r="P60" i="41" s="1"/>
  <c r="O61" i="41"/>
  <c r="P61" i="41" s="1"/>
  <c r="O62" i="41"/>
  <c r="P62" i="41" s="1"/>
  <c r="O63" i="41"/>
  <c r="P63" i="41" s="1"/>
  <c r="O64" i="41"/>
  <c r="P64" i="41" s="1"/>
  <c r="O65" i="41"/>
  <c r="P65" i="41" s="1"/>
  <c r="O66" i="41"/>
  <c r="P66" i="41" s="1"/>
  <c r="O67" i="41"/>
  <c r="P67" i="41" s="1"/>
  <c r="O68" i="41"/>
  <c r="P68" i="41" s="1"/>
  <c r="O69" i="41"/>
  <c r="P69" i="41" s="1"/>
  <c r="O70" i="41"/>
  <c r="P70" i="41" s="1"/>
  <c r="O71" i="41"/>
  <c r="P71" i="41" s="1"/>
  <c r="O72" i="41"/>
  <c r="P72" i="41" s="1"/>
  <c r="O73" i="41"/>
  <c r="P73" i="41" s="1"/>
  <c r="O74" i="41"/>
  <c r="P74" i="41" s="1"/>
  <c r="O75" i="41"/>
  <c r="P75" i="41" s="1"/>
  <c r="O76" i="41"/>
  <c r="P76" i="41" s="1"/>
  <c r="O77" i="41"/>
  <c r="P77" i="41" s="1"/>
  <c r="O78" i="41"/>
  <c r="P78" i="41" s="1"/>
  <c r="O79" i="41"/>
  <c r="P79" i="41" s="1"/>
  <c r="O80" i="41"/>
  <c r="P80" i="41" s="1"/>
  <c r="O81" i="41"/>
  <c r="P81" i="41" s="1"/>
  <c r="O82" i="41"/>
  <c r="P82" i="41" s="1"/>
  <c r="O83" i="41"/>
  <c r="P83" i="41" s="1"/>
  <c r="O84" i="41"/>
  <c r="P84" i="41" s="1"/>
  <c r="O85" i="41"/>
  <c r="P85" i="41" s="1"/>
  <c r="O86" i="41"/>
  <c r="P86" i="41" s="1"/>
  <c r="O87" i="41"/>
  <c r="P87" i="41" s="1"/>
  <c r="O88" i="41"/>
  <c r="P88" i="41" s="1"/>
  <c r="O89" i="41"/>
  <c r="P89" i="41" s="1"/>
  <c r="O90" i="41"/>
  <c r="P90" i="41" s="1"/>
  <c r="O91" i="41"/>
  <c r="P91" i="41" s="1"/>
  <c r="O92" i="41"/>
  <c r="P92" i="41" s="1"/>
  <c r="O93" i="41"/>
  <c r="P93" i="41" s="1"/>
  <c r="O94" i="41"/>
  <c r="P94" i="41" s="1"/>
  <c r="O95" i="41"/>
  <c r="P95" i="41" s="1"/>
  <c r="O96" i="41"/>
  <c r="P96" i="41" s="1"/>
  <c r="O97" i="41"/>
  <c r="P97" i="41" s="1"/>
  <c r="O98" i="41"/>
  <c r="P98" i="41" s="1"/>
  <c r="O99" i="41"/>
  <c r="P99" i="41" s="1"/>
  <c r="O100" i="41"/>
  <c r="P100" i="41" s="1"/>
  <c r="O101" i="41"/>
  <c r="P101" i="41" s="1"/>
  <c r="O102" i="41"/>
  <c r="P102" i="41" s="1"/>
  <c r="O103" i="41"/>
  <c r="P103" i="41" s="1"/>
  <c r="O104" i="41"/>
  <c r="P104" i="41" s="1"/>
  <c r="O105" i="41"/>
  <c r="P105" i="41" s="1"/>
  <c r="O106" i="41"/>
  <c r="P106" i="41" s="1"/>
  <c r="O107" i="41"/>
  <c r="P107" i="41" s="1"/>
  <c r="O108" i="41"/>
  <c r="P108" i="41" s="1"/>
  <c r="O109" i="41"/>
  <c r="P109" i="41" s="1"/>
  <c r="O110" i="41"/>
  <c r="P110" i="41" s="1"/>
  <c r="O111" i="41"/>
  <c r="P111" i="41" s="1"/>
  <c r="O112" i="41"/>
  <c r="P112" i="41" s="1"/>
  <c r="O113" i="41"/>
  <c r="P113" i="41" s="1"/>
  <c r="O114" i="41"/>
  <c r="P114" i="41" s="1"/>
  <c r="O115" i="41"/>
  <c r="P115" i="41" s="1"/>
  <c r="O116" i="41"/>
  <c r="P116" i="41" s="1"/>
  <c r="O117" i="41"/>
  <c r="P117" i="41" s="1"/>
  <c r="O118" i="41"/>
  <c r="P118" i="41" s="1"/>
  <c r="O119" i="41"/>
  <c r="P119" i="41" s="1"/>
  <c r="O120" i="41"/>
  <c r="P120" i="41" s="1"/>
  <c r="O121" i="41"/>
  <c r="P121" i="41" s="1"/>
  <c r="O122" i="41"/>
  <c r="P122" i="41" s="1"/>
  <c r="O123" i="41"/>
  <c r="P123" i="41" s="1"/>
  <c r="O124" i="41"/>
  <c r="P124" i="41" s="1"/>
  <c r="O125" i="41"/>
  <c r="P125" i="41" s="1"/>
  <c r="O126" i="41"/>
  <c r="P126" i="41" s="1"/>
  <c r="O127" i="41"/>
  <c r="P127" i="41" s="1"/>
  <c r="O128" i="41"/>
  <c r="P128" i="41" s="1"/>
  <c r="O129" i="41"/>
  <c r="P129" i="41" s="1"/>
  <c r="O130" i="41"/>
  <c r="P130" i="41" s="1"/>
  <c r="O131" i="41"/>
  <c r="P131" i="41" s="1"/>
  <c r="O132" i="41"/>
  <c r="P132" i="41" s="1"/>
  <c r="O133" i="41"/>
  <c r="P133" i="41" s="1"/>
  <c r="O134" i="41"/>
  <c r="P134" i="41" s="1"/>
  <c r="O135" i="41"/>
  <c r="P135" i="41" s="1"/>
  <c r="O136" i="41"/>
  <c r="P136" i="41" s="1"/>
  <c r="O137" i="41"/>
  <c r="P137" i="41" s="1"/>
  <c r="O138" i="41"/>
  <c r="P138" i="41" s="1"/>
  <c r="O139" i="41"/>
  <c r="P139" i="41" s="1"/>
  <c r="O140" i="41"/>
  <c r="P140" i="41" s="1"/>
  <c r="O141" i="41"/>
  <c r="P141" i="41" s="1"/>
  <c r="O142" i="41"/>
  <c r="P142" i="41" s="1"/>
  <c r="O143" i="41"/>
  <c r="P143" i="41" s="1"/>
  <c r="O144" i="41"/>
  <c r="P144" i="41" s="1"/>
  <c r="O145" i="41"/>
  <c r="P145" i="41" s="1"/>
  <c r="O146" i="41"/>
  <c r="P146" i="41" s="1"/>
  <c r="O147" i="41"/>
  <c r="P147" i="41" s="1"/>
  <c r="O148" i="41"/>
  <c r="P148" i="41" s="1"/>
  <c r="O149" i="41"/>
  <c r="P149" i="41" s="1"/>
  <c r="O150" i="41"/>
  <c r="P150" i="41" s="1"/>
  <c r="O151" i="41"/>
  <c r="P151" i="41" s="1"/>
  <c r="O152" i="41"/>
  <c r="P152" i="41" s="1"/>
  <c r="O153" i="41"/>
  <c r="P153" i="41" s="1"/>
  <c r="O154" i="41"/>
  <c r="P154" i="41" s="1"/>
  <c r="O155" i="41"/>
  <c r="P155" i="41" s="1"/>
  <c r="O156" i="41"/>
  <c r="P156" i="41" s="1"/>
  <c r="O157" i="41"/>
  <c r="P157" i="41" s="1"/>
  <c r="O158" i="41"/>
  <c r="P158" i="41" s="1"/>
  <c r="O159" i="41"/>
  <c r="P159" i="41" s="1"/>
  <c r="O160" i="41"/>
  <c r="P160" i="41" s="1"/>
  <c r="O161" i="41"/>
  <c r="P161" i="41" s="1"/>
  <c r="O162" i="41"/>
  <c r="P162" i="41" s="1"/>
  <c r="O163" i="41"/>
  <c r="P163" i="41" s="1"/>
  <c r="O164" i="41"/>
  <c r="P164" i="41" s="1"/>
  <c r="O165" i="41"/>
  <c r="P165" i="41" s="1"/>
  <c r="O166" i="41"/>
  <c r="P166" i="41" s="1"/>
  <c r="O167" i="41"/>
  <c r="P167" i="41" s="1"/>
  <c r="O168" i="41"/>
  <c r="P168" i="41" s="1"/>
  <c r="O169" i="41"/>
  <c r="P169" i="41" s="1"/>
  <c r="O170" i="41"/>
  <c r="P170" i="41" s="1"/>
  <c r="O171" i="41"/>
  <c r="P171" i="41" s="1"/>
  <c r="O172" i="41"/>
  <c r="P172" i="41" s="1"/>
  <c r="O173" i="41"/>
  <c r="P173" i="41" s="1"/>
  <c r="O174" i="41"/>
  <c r="P174" i="41" s="1"/>
  <c r="O175" i="41"/>
  <c r="P175" i="41" s="1"/>
  <c r="O176" i="41"/>
  <c r="P176" i="41" s="1"/>
  <c r="O177" i="41"/>
  <c r="P177" i="41" s="1"/>
  <c r="O178" i="41"/>
  <c r="P178" i="41" s="1"/>
  <c r="O179" i="41"/>
  <c r="P179" i="41" s="1"/>
  <c r="O180" i="41"/>
  <c r="P180" i="41" s="1"/>
  <c r="O181" i="41"/>
  <c r="P181" i="41" s="1"/>
  <c r="O182" i="41"/>
  <c r="P182" i="41" s="1"/>
  <c r="O183" i="41"/>
  <c r="P183" i="41" s="1"/>
  <c r="O184" i="41"/>
  <c r="P184" i="41" s="1"/>
  <c r="O185" i="41"/>
  <c r="P185" i="41" s="1"/>
  <c r="O186" i="41"/>
  <c r="P186" i="41" s="1"/>
  <c r="O187" i="41"/>
  <c r="P187" i="41" s="1"/>
  <c r="O188" i="41"/>
  <c r="P188" i="41" s="1"/>
  <c r="O189" i="41"/>
  <c r="P189" i="41" s="1"/>
  <c r="O190" i="41"/>
  <c r="P190" i="41" s="1"/>
  <c r="O191" i="41"/>
  <c r="P191" i="41" s="1"/>
  <c r="O192" i="41"/>
  <c r="P192" i="41" s="1"/>
  <c r="O193" i="41"/>
  <c r="P193" i="41" s="1"/>
  <c r="O194" i="41"/>
  <c r="P194" i="41" s="1"/>
  <c r="O195" i="41"/>
  <c r="P195" i="41" s="1"/>
  <c r="O196" i="41"/>
  <c r="P196" i="41" s="1"/>
  <c r="O197" i="41"/>
  <c r="P197" i="41" s="1"/>
  <c r="O198" i="41"/>
  <c r="P198" i="41" s="1"/>
  <c r="O199" i="41"/>
  <c r="P199" i="41" s="1"/>
  <c r="O200" i="41"/>
  <c r="P200" i="41" s="1"/>
  <c r="O201" i="41"/>
  <c r="P201" i="41" s="1"/>
  <c r="O202" i="41"/>
  <c r="P202" i="41" s="1"/>
  <c r="O203" i="41"/>
  <c r="P203" i="41" s="1"/>
  <c r="O204" i="41"/>
  <c r="P204" i="41" s="1"/>
  <c r="O205" i="41"/>
  <c r="P205" i="41" s="1"/>
  <c r="O206" i="41"/>
  <c r="P206" i="41" s="1"/>
  <c r="O207" i="41"/>
  <c r="P207" i="41" s="1"/>
  <c r="O208" i="41"/>
  <c r="P208" i="41" s="1"/>
  <c r="O209" i="41"/>
  <c r="P209" i="41" s="1"/>
  <c r="O210" i="41"/>
  <c r="P210" i="41" s="1"/>
  <c r="O211" i="41"/>
  <c r="P211" i="41" s="1"/>
  <c r="O212" i="41"/>
  <c r="P212" i="41" s="1"/>
  <c r="O213" i="41"/>
  <c r="P213" i="41" s="1"/>
  <c r="O214" i="41"/>
  <c r="P214" i="41" s="1"/>
  <c r="O215" i="41"/>
  <c r="P215" i="41" s="1"/>
  <c r="O216" i="41"/>
  <c r="P216" i="41" s="1"/>
  <c r="O217" i="41"/>
  <c r="P217" i="41" s="1"/>
  <c r="O218" i="41"/>
  <c r="P218" i="41" s="1"/>
  <c r="O219" i="41"/>
  <c r="P219" i="41" s="1"/>
  <c r="O220" i="41"/>
  <c r="P220" i="41" s="1"/>
  <c r="O221" i="41"/>
  <c r="P221" i="41" s="1"/>
  <c r="O222" i="41"/>
  <c r="P222" i="41" s="1"/>
  <c r="O223" i="41"/>
  <c r="P223" i="41" s="1"/>
  <c r="O224" i="41"/>
  <c r="P224" i="41" s="1"/>
  <c r="O225" i="41"/>
  <c r="P225" i="41" s="1"/>
  <c r="O226" i="41"/>
  <c r="P226" i="41" s="1"/>
  <c r="O227" i="41"/>
  <c r="P227" i="41" s="1"/>
  <c r="O228" i="41"/>
  <c r="P228" i="41" s="1"/>
  <c r="O229" i="41"/>
  <c r="P229" i="41" s="1"/>
  <c r="O230" i="41"/>
  <c r="P230" i="41" s="1"/>
  <c r="O231" i="41"/>
  <c r="P231" i="41" s="1"/>
  <c r="O232" i="41"/>
  <c r="P232" i="41" s="1"/>
  <c r="O233" i="41"/>
  <c r="P233" i="41" s="1"/>
  <c r="O234" i="41"/>
  <c r="P234" i="41" s="1"/>
  <c r="O235" i="41"/>
  <c r="P235" i="41" s="1"/>
  <c r="O236" i="41"/>
  <c r="P236" i="41" s="1"/>
  <c r="O237" i="41"/>
  <c r="P237" i="41" s="1"/>
  <c r="O238" i="41"/>
  <c r="P238" i="41" s="1"/>
  <c r="O239" i="41"/>
  <c r="P239" i="41" s="1"/>
  <c r="O240" i="41"/>
  <c r="P240" i="41" s="1"/>
  <c r="O241" i="41"/>
  <c r="P241" i="41" s="1"/>
  <c r="O242" i="41"/>
  <c r="P242" i="41" s="1"/>
  <c r="O243" i="41"/>
  <c r="P243" i="41" s="1"/>
  <c r="O244" i="41"/>
  <c r="P244" i="41" s="1"/>
  <c r="O245" i="41"/>
  <c r="P245" i="41" s="1"/>
  <c r="O246" i="41"/>
  <c r="P246" i="41" s="1"/>
  <c r="O247" i="41"/>
  <c r="P247" i="41" s="1"/>
  <c r="O248" i="41"/>
  <c r="P248" i="41" s="1"/>
  <c r="O249" i="41"/>
  <c r="P249" i="41" s="1"/>
  <c r="O250" i="41"/>
  <c r="P250" i="41" s="1"/>
  <c r="O251" i="41"/>
  <c r="P251" i="41" s="1"/>
  <c r="O252" i="41"/>
  <c r="P252" i="41" s="1"/>
  <c r="O253" i="41"/>
  <c r="P253" i="41" s="1"/>
  <c r="O254" i="41"/>
  <c r="P254" i="41" s="1"/>
  <c r="O255" i="41"/>
  <c r="P255" i="41" s="1"/>
  <c r="O256" i="41"/>
  <c r="P256" i="41" s="1"/>
  <c r="O257" i="41"/>
  <c r="P257" i="41" s="1"/>
  <c r="O258" i="41"/>
  <c r="P258" i="41" s="1"/>
  <c r="O259" i="41"/>
  <c r="P259" i="41" s="1"/>
  <c r="O260" i="41"/>
  <c r="P260" i="41" s="1"/>
  <c r="O261" i="41"/>
  <c r="P261" i="41" s="1"/>
  <c r="O262" i="41"/>
  <c r="P262" i="41" s="1"/>
  <c r="O263" i="41"/>
  <c r="P263" i="41" s="1"/>
  <c r="O264" i="41"/>
  <c r="P264" i="41" s="1"/>
  <c r="O265" i="41"/>
  <c r="P265" i="41" s="1"/>
  <c r="O266" i="41"/>
  <c r="P266" i="41" s="1"/>
  <c r="O267" i="41"/>
  <c r="P267" i="41" s="1"/>
  <c r="O268" i="41"/>
  <c r="P268" i="41" s="1"/>
  <c r="O269" i="41"/>
  <c r="P269" i="41" s="1"/>
  <c r="O270" i="41"/>
  <c r="P270" i="41" s="1"/>
  <c r="O271" i="41"/>
  <c r="P271" i="41" s="1"/>
  <c r="O272" i="41"/>
  <c r="P272" i="41" s="1"/>
  <c r="O273" i="41"/>
  <c r="P273" i="41" s="1"/>
  <c r="O274" i="41"/>
  <c r="P274" i="41" s="1"/>
  <c r="O275" i="41"/>
  <c r="P275" i="41" s="1"/>
  <c r="O276" i="41"/>
  <c r="P276" i="41" s="1"/>
  <c r="O277" i="41"/>
  <c r="P277" i="41" s="1"/>
  <c r="O278" i="41"/>
  <c r="P278" i="41" s="1"/>
  <c r="O279" i="41"/>
  <c r="P279" i="41" s="1"/>
  <c r="O280" i="41"/>
  <c r="P280" i="41" s="1"/>
  <c r="O281" i="41"/>
  <c r="P281" i="41" s="1"/>
  <c r="O282" i="41"/>
  <c r="P282" i="41" s="1"/>
  <c r="O283" i="41"/>
  <c r="P283" i="41" s="1"/>
  <c r="O284" i="41"/>
  <c r="P284" i="41" s="1"/>
  <c r="O285" i="41"/>
  <c r="P285" i="41" s="1"/>
  <c r="O286" i="41"/>
  <c r="P286" i="41" s="1"/>
  <c r="O287" i="41"/>
  <c r="P287" i="41" s="1"/>
  <c r="O288" i="41"/>
  <c r="P288" i="41" s="1"/>
  <c r="O289" i="41"/>
  <c r="P289" i="41" s="1"/>
  <c r="O290" i="41"/>
  <c r="P290" i="41" s="1"/>
  <c r="O291" i="41"/>
  <c r="P291" i="41" s="1"/>
  <c r="O292" i="41"/>
  <c r="P292" i="41" s="1"/>
  <c r="O293" i="41"/>
  <c r="P293" i="41" s="1"/>
  <c r="O294" i="41"/>
  <c r="P294" i="41" s="1"/>
  <c r="O295" i="41"/>
  <c r="P295" i="41" s="1"/>
  <c r="O296" i="41"/>
  <c r="P296" i="41" s="1"/>
  <c r="O297" i="41"/>
  <c r="P297" i="41" s="1"/>
  <c r="O298" i="41"/>
  <c r="P298" i="41" s="1"/>
  <c r="O299" i="41"/>
  <c r="P299" i="41" s="1"/>
  <c r="O300" i="41"/>
  <c r="P300" i="41" s="1"/>
  <c r="O301" i="41"/>
  <c r="P301" i="41" s="1"/>
  <c r="O302" i="41"/>
  <c r="P302" i="41" s="1"/>
  <c r="O303" i="41"/>
  <c r="P303" i="41" s="1"/>
  <c r="O304" i="41"/>
  <c r="P304" i="41" s="1"/>
  <c r="O305" i="41"/>
  <c r="P305" i="41" s="1"/>
  <c r="O306" i="41"/>
  <c r="P306" i="41" s="1"/>
  <c r="O307" i="41"/>
  <c r="P307" i="41" s="1"/>
  <c r="O308" i="41"/>
  <c r="P308" i="41" s="1"/>
  <c r="O309" i="41"/>
  <c r="P309" i="41" s="1"/>
  <c r="O310" i="41"/>
  <c r="P310" i="41" s="1"/>
  <c r="O311" i="41"/>
  <c r="P311" i="41" s="1"/>
  <c r="O312" i="41"/>
  <c r="P312" i="41" s="1"/>
  <c r="O313" i="41"/>
  <c r="P313" i="41" s="1"/>
  <c r="O314" i="41"/>
  <c r="P314" i="41" s="1"/>
  <c r="O315" i="41"/>
  <c r="P315" i="41" s="1"/>
  <c r="O316" i="41"/>
  <c r="P316" i="41" s="1"/>
  <c r="O317" i="41"/>
  <c r="P317" i="41" s="1"/>
  <c r="O318" i="41"/>
  <c r="P318" i="41" s="1"/>
  <c r="O319" i="41"/>
  <c r="P319" i="41" s="1"/>
  <c r="O320" i="41"/>
  <c r="P320" i="41" s="1"/>
  <c r="O321" i="41"/>
  <c r="P321" i="41" s="1"/>
  <c r="O322" i="41"/>
  <c r="P322" i="41" s="1"/>
  <c r="O323" i="41"/>
  <c r="P323" i="41" s="1"/>
  <c r="O324" i="41"/>
  <c r="P324" i="41" s="1"/>
  <c r="O325" i="41"/>
  <c r="P325" i="41" s="1"/>
  <c r="O326" i="41"/>
  <c r="P326" i="41" s="1"/>
  <c r="O327" i="41"/>
  <c r="P327" i="41" s="1"/>
  <c r="O328" i="41"/>
  <c r="P328" i="41" s="1"/>
  <c r="O329" i="41"/>
  <c r="P329" i="41" s="1"/>
  <c r="O330" i="41"/>
  <c r="P330" i="41" s="1"/>
  <c r="O331" i="41"/>
  <c r="P331" i="41" s="1"/>
  <c r="O332" i="41"/>
  <c r="P332" i="41" s="1"/>
  <c r="O333" i="41"/>
  <c r="P333" i="41" s="1"/>
  <c r="O334" i="41"/>
  <c r="P334" i="41" s="1"/>
  <c r="O335" i="41"/>
  <c r="P335" i="41" s="1"/>
  <c r="O336" i="41"/>
  <c r="P336" i="41" s="1"/>
  <c r="O337" i="41"/>
  <c r="P337" i="41" s="1"/>
  <c r="O338" i="41"/>
  <c r="P338" i="41" s="1"/>
  <c r="O339" i="41"/>
  <c r="P339" i="41" s="1"/>
  <c r="O340" i="41"/>
  <c r="P340" i="41" s="1"/>
  <c r="O341" i="41"/>
  <c r="P341" i="41" s="1"/>
  <c r="O342" i="41"/>
  <c r="P342" i="41" s="1"/>
  <c r="O343" i="41"/>
  <c r="P343" i="41" s="1"/>
  <c r="O344" i="41"/>
  <c r="P344" i="41" s="1"/>
  <c r="O345" i="41"/>
  <c r="P345" i="41" s="1"/>
  <c r="O346" i="41"/>
  <c r="P346" i="41" s="1"/>
  <c r="O347" i="41"/>
  <c r="P347" i="41" s="1"/>
  <c r="O348" i="41"/>
  <c r="P348" i="41" s="1"/>
  <c r="O349" i="41"/>
  <c r="P349" i="41" s="1"/>
  <c r="O350" i="41"/>
  <c r="P350" i="41" s="1"/>
  <c r="O351" i="41"/>
  <c r="P351" i="41" s="1"/>
  <c r="O352" i="41"/>
  <c r="P352" i="41" s="1"/>
  <c r="O353" i="41"/>
  <c r="P353" i="41" s="1"/>
  <c r="O354" i="41"/>
  <c r="P354" i="41" s="1"/>
  <c r="O355" i="41"/>
  <c r="P355" i="41" s="1"/>
  <c r="O356" i="41"/>
  <c r="P356" i="41" s="1"/>
  <c r="O357" i="41"/>
  <c r="P357" i="41" s="1"/>
  <c r="O358" i="41"/>
  <c r="P358" i="41" s="1"/>
  <c r="O359" i="41"/>
  <c r="P359" i="41" s="1"/>
  <c r="O360" i="41"/>
  <c r="P360" i="41" s="1"/>
  <c r="O361" i="41"/>
  <c r="P361" i="41" s="1"/>
  <c r="O362" i="41"/>
  <c r="P362" i="41" s="1"/>
  <c r="O363" i="41"/>
  <c r="P363" i="41" s="1"/>
  <c r="O364" i="41"/>
  <c r="P364" i="41" s="1"/>
  <c r="O365" i="41"/>
  <c r="P365" i="41" s="1"/>
  <c r="O366" i="41"/>
  <c r="P366" i="41" s="1"/>
  <c r="O367" i="41"/>
  <c r="P367" i="41" s="1"/>
  <c r="O368" i="41"/>
  <c r="P368" i="41" s="1"/>
  <c r="O369" i="41"/>
  <c r="P369" i="41" s="1"/>
  <c r="O370" i="41"/>
  <c r="P370" i="41" s="1"/>
  <c r="O371" i="41"/>
  <c r="P371" i="41" s="1"/>
  <c r="O372" i="41"/>
  <c r="P372" i="41" s="1"/>
  <c r="O373" i="41"/>
  <c r="P373" i="41" s="1"/>
  <c r="O374" i="41"/>
  <c r="P374" i="41" s="1"/>
  <c r="O375" i="41"/>
  <c r="P375" i="41" s="1"/>
  <c r="O376" i="41"/>
  <c r="P376" i="41" s="1"/>
  <c r="O377" i="41"/>
  <c r="P377" i="41" s="1"/>
  <c r="O378" i="41"/>
  <c r="P378" i="41" s="1"/>
  <c r="O379" i="41"/>
  <c r="P379" i="41" s="1"/>
  <c r="O380" i="41"/>
  <c r="P380" i="41" s="1"/>
  <c r="O381" i="41"/>
  <c r="P381" i="41" s="1"/>
  <c r="O382" i="41"/>
  <c r="P382" i="41" s="1"/>
  <c r="O383" i="41"/>
  <c r="P383" i="41" s="1"/>
  <c r="O384" i="41"/>
  <c r="P384" i="41" s="1"/>
  <c r="O385" i="41"/>
  <c r="P385" i="41" s="1"/>
  <c r="O386" i="41"/>
  <c r="P386" i="41" s="1"/>
  <c r="O387" i="41"/>
  <c r="P387" i="41" s="1"/>
  <c r="O388" i="41"/>
  <c r="P388" i="41" s="1"/>
  <c r="O389" i="41"/>
  <c r="P389" i="41" s="1"/>
  <c r="O390" i="41"/>
  <c r="P390" i="41" s="1"/>
  <c r="O391" i="41"/>
  <c r="P391" i="41" s="1"/>
  <c r="O392" i="41"/>
  <c r="P392" i="41" s="1"/>
  <c r="O393" i="41"/>
  <c r="P393" i="41" s="1"/>
  <c r="O394" i="41"/>
  <c r="P394" i="41" s="1"/>
  <c r="O395" i="41"/>
  <c r="P395" i="41" s="1"/>
  <c r="O396" i="41"/>
  <c r="P396" i="41" s="1"/>
  <c r="O397" i="41"/>
  <c r="P397" i="41" s="1"/>
  <c r="O398" i="41"/>
  <c r="P398" i="41" s="1"/>
  <c r="O399" i="41"/>
  <c r="P399" i="41" s="1"/>
  <c r="O400" i="41"/>
  <c r="P400" i="41" s="1"/>
  <c r="O401" i="41"/>
  <c r="P401" i="41" s="1"/>
  <c r="O402" i="41"/>
  <c r="P402" i="41" s="1"/>
  <c r="O403" i="41"/>
  <c r="P403" i="41" s="1"/>
  <c r="O404" i="41"/>
  <c r="P404" i="41" s="1"/>
  <c r="O405" i="41"/>
  <c r="P405" i="41" s="1"/>
  <c r="O406" i="41"/>
  <c r="P406" i="41" s="1"/>
  <c r="O407" i="41"/>
  <c r="P407" i="41" s="1"/>
  <c r="O408" i="41"/>
  <c r="P408" i="41" s="1"/>
  <c r="O409" i="41"/>
  <c r="P409" i="41" s="1"/>
  <c r="O410" i="41"/>
  <c r="P410" i="41" s="1"/>
  <c r="O411" i="41"/>
  <c r="P411" i="41" s="1"/>
  <c r="O412" i="41"/>
  <c r="P412" i="41" s="1"/>
  <c r="O413" i="41"/>
  <c r="P413" i="41" s="1"/>
  <c r="O414" i="41"/>
  <c r="P414" i="41" s="1"/>
  <c r="O415" i="41"/>
  <c r="P415" i="41" s="1"/>
  <c r="O416" i="41"/>
  <c r="P416" i="41" s="1"/>
  <c r="O417" i="41"/>
  <c r="P417" i="41" s="1"/>
  <c r="O418" i="41"/>
  <c r="P418" i="41" s="1"/>
  <c r="O419" i="41"/>
  <c r="P419" i="41" s="1"/>
  <c r="O420" i="41"/>
  <c r="P420" i="41" s="1"/>
  <c r="O421" i="41"/>
  <c r="P421" i="41" s="1"/>
  <c r="O422" i="41"/>
  <c r="P422" i="41" s="1"/>
  <c r="O423" i="41"/>
  <c r="P423" i="41" s="1"/>
  <c r="O424" i="41"/>
  <c r="P424" i="41" s="1"/>
  <c r="O425" i="41"/>
  <c r="P425" i="41" s="1"/>
  <c r="O426" i="41"/>
  <c r="P426" i="41" s="1"/>
  <c r="O427" i="41"/>
  <c r="P427" i="41" s="1"/>
  <c r="O428" i="41"/>
  <c r="P428" i="41" s="1"/>
  <c r="O429" i="41"/>
  <c r="P429" i="41" s="1"/>
  <c r="O430" i="41"/>
  <c r="P430" i="41" s="1"/>
  <c r="O431" i="41"/>
  <c r="P431" i="41" s="1"/>
  <c r="O432" i="41"/>
  <c r="P432" i="41" s="1"/>
  <c r="O433" i="41"/>
  <c r="P433" i="41" s="1"/>
  <c r="O434" i="41"/>
  <c r="P434" i="41" s="1"/>
  <c r="O435" i="41"/>
  <c r="P435" i="41" s="1"/>
  <c r="O436" i="41"/>
  <c r="P436" i="41" s="1"/>
  <c r="O437" i="41"/>
  <c r="P437" i="41" s="1"/>
  <c r="O438" i="41"/>
  <c r="P438" i="41" s="1"/>
  <c r="O439" i="41"/>
  <c r="P439" i="41" s="1"/>
  <c r="O440" i="41"/>
  <c r="P440" i="41" s="1"/>
  <c r="O441" i="41"/>
  <c r="P441" i="41" s="1"/>
  <c r="O442" i="41"/>
  <c r="P442" i="41" s="1"/>
  <c r="O443" i="41"/>
  <c r="P443" i="41" s="1"/>
  <c r="O444" i="41"/>
  <c r="P444" i="41" s="1"/>
  <c r="O445" i="41"/>
  <c r="P445" i="41" s="1"/>
  <c r="O446" i="41"/>
  <c r="P446" i="41" s="1"/>
  <c r="O447" i="41"/>
  <c r="P447" i="41" s="1"/>
  <c r="O448" i="41"/>
  <c r="P448" i="41" s="1"/>
  <c r="O449" i="41"/>
  <c r="P449" i="41" s="1"/>
  <c r="O450" i="41"/>
  <c r="P450" i="41" s="1"/>
  <c r="O451" i="41"/>
  <c r="P451" i="41" s="1"/>
  <c r="O452" i="41"/>
  <c r="P452" i="41" s="1"/>
  <c r="O453" i="41"/>
  <c r="P453" i="41" s="1"/>
  <c r="O454" i="41"/>
  <c r="P454" i="41" s="1"/>
  <c r="O455" i="41"/>
  <c r="P455" i="41" s="1"/>
  <c r="O456" i="41"/>
  <c r="P456" i="41" s="1"/>
  <c r="O457" i="41"/>
  <c r="P457" i="41" s="1"/>
  <c r="O458" i="41"/>
  <c r="P458" i="41" s="1"/>
  <c r="O459" i="41"/>
  <c r="P459" i="41" s="1"/>
  <c r="O460" i="41"/>
  <c r="P460" i="41" s="1"/>
  <c r="O461" i="41"/>
  <c r="P461" i="41" s="1"/>
  <c r="O462" i="41"/>
  <c r="P462" i="41" s="1"/>
  <c r="O463" i="41"/>
  <c r="P463" i="41" s="1"/>
  <c r="O464" i="41"/>
  <c r="P464" i="41" s="1"/>
  <c r="O465" i="41"/>
  <c r="P465" i="41" s="1"/>
  <c r="O466" i="41"/>
  <c r="P466" i="41" s="1"/>
  <c r="O467" i="41"/>
  <c r="P467" i="41" s="1"/>
  <c r="O468" i="41"/>
  <c r="P468" i="41" s="1"/>
  <c r="O469" i="41"/>
  <c r="P469" i="41" s="1"/>
  <c r="O470" i="41"/>
  <c r="P470" i="41" s="1"/>
  <c r="O471" i="41"/>
  <c r="P471" i="41" s="1"/>
  <c r="O472" i="41"/>
  <c r="P472" i="41" s="1"/>
  <c r="O473" i="41"/>
  <c r="P473" i="41" s="1"/>
  <c r="O474" i="41"/>
  <c r="P474" i="41" s="1"/>
  <c r="O475" i="41"/>
  <c r="P475" i="41" s="1"/>
  <c r="O476" i="41"/>
  <c r="P476" i="41" s="1"/>
  <c r="O477" i="41"/>
  <c r="P477" i="41" s="1"/>
  <c r="O478" i="41"/>
  <c r="P478" i="41" s="1"/>
  <c r="O479" i="41"/>
  <c r="P479" i="41" s="1"/>
  <c r="O480" i="41"/>
  <c r="P480" i="41" s="1"/>
  <c r="O481" i="41"/>
  <c r="P481" i="41" s="1"/>
  <c r="O482" i="41"/>
  <c r="P482" i="41" s="1"/>
  <c r="O483" i="41"/>
  <c r="P483" i="41" s="1"/>
  <c r="O484" i="41"/>
  <c r="P484" i="41" s="1"/>
  <c r="O485" i="41"/>
  <c r="P485" i="41" s="1"/>
  <c r="O486" i="41"/>
  <c r="P486" i="41" s="1"/>
  <c r="O487" i="41"/>
  <c r="P487" i="41" s="1"/>
  <c r="O488" i="41"/>
  <c r="P488" i="41" s="1"/>
  <c r="O489" i="41"/>
  <c r="P489" i="41" s="1"/>
  <c r="O490" i="41"/>
  <c r="P490" i="41" s="1"/>
  <c r="O491" i="41"/>
  <c r="P491" i="41" s="1"/>
  <c r="O492" i="41"/>
  <c r="P492" i="41" s="1"/>
  <c r="O493" i="41"/>
  <c r="P493" i="41" s="1"/>
  <c r="O494" i="41"/>
  <c r="P494" i="41" s="1"/>
  <c r="O495" i="41"/>
  <c r="P495" i="41" s="1"/>
  <c r="O496" i="41"/>
  <c r="P496" i="41" s="1"/>
  <c r="O497" i="41"/>
  <c r="P497" i="41" s="1"/>
  <c r="O498" i="41"/>
  <c r="P498" i="41" s="1"/>
  <c r="O499" i="41"/>
  <c r="P499" i="41" s="1"/>
  <c r="O500" i="41"/>
  <c r="P500" i="41" s="1"/>
  <c r="O501" i="41"/>
  <c r="P501" i="41" s="1"/>
  <c r="O502" i="41"/>
  <c r="P502" i="41" s="1"/>
  <c r="O503" i="41"/>
  <c r="P503" i="41" s="1"/>
  <c r="O504" i="41"/>
  <c r="P504" i="41" s="1"/>
  <c r="O505" i="41"/>
  <c r="P505" i="41" s="1"/>
  <c r="O506" i="41"/>
  <c r="P506" i="41" s="1"/>
  <c r="O507" i="41"/>
  <c r="P507" i="41" s="1"/>
  <c r="O508" i="41"/>
  <c r="P508" i="41" s="1"/>
  <c r="O509" i="41"/>
  <c r="P509" i="41" s="1"/>
  <c r="O510" i="41"/>
  <c r="P510" i="41" s="1"/>
  <c r="O511" i="41"/>
  <c r="P511" i="41" s="1"/>
  <c r="O512" i="41"/>
  <c r="P512" i="41" s="1"/>
  <c r="O513" i="41"/>
  <c r="P513" i="41" s="1"/>
  <c r="O514" i="41"/>
  <c r="P514" i="41" s="1"/>
  <c r="O515" i="41"/>
  <c r="P515" i="41" s="1"/>
  <c r="O516" i="41"/>
  <c r="P516" i="41" s="1"/>
  <c r="O517" i="41"/>
  <c r="P517" i="41" s="1"/>
  <c r="O518" i="41"/>
  <c r="P518" i="41" s="1"/>
  <c r="O519" i="41"/>
  <c r="P519" i="41" s="1"/>
  <c r="O520" i="41"/>
  <c r="P520" i="41" s="1"/>
  <c r="O521" i="41"/>
  <c r="P521" i="41" s="1"/>
  <c r="O522" i="41"/>
  <c r="P522" i="41" s="1"/>
  <c r="O523" i="41"/>
  <c r="P523" i="41" s="1"/>
  <c r="O524" i="41"/>
  <c r="P524" i="41" s="1"/>
  <c r="O525" i="41"/>
  <c r="P525" i="41" s="1"/>
  <c r="O526" i="41"/>
  <c r="P526" i="41" s="1"/>
  <c r="O527" i="41"/>
  <c r="P527" i="41" s="1"/>
  <c r="O528" i="41"/>
  <c r="P528" i="41" s="1"/>
  <c r="O529" i="41"/>
  <c r="P529" i="41" s="1"/>
  <c r="O530" i="41"/>
  <c r="P530" i="41" s="1"/>
  <c r="O531" i="41"/>
  <c r="P531" i="41" s="1"/>
  <c r="O532" i="41"/>
  <c r="P532" i="41" s="1"/>
  <c r="O533" i="41"/>
  <c r="P533" i="41" s="1"/>
  <c r="O534" i="41"/>
  <c r="P534" i="41" s="1"/>
  <c r="O535" i="41"/>
  <c r="P535" i="41" s="1"/>
  <c r="O536" i="41"/>
  <c r="P536" i="41" s="1"/>
  <c r="O537" i="41"/>
  <c r="P537" i="41" s="1"/>
  <c r="O538" i="41"/>
  <c r="P538" i="41" s="1"/>
  <c r="O539" i="41"/>
  <c r="P539" i="41" s="1"/>
  <c r="O540" i="41"/>
  <c r="P540" i="41" s="1"/>
  <c r="O541" i="41"/>
  <c r="P541" i="41" s="1"/>
  <c r="O542" i="41"/>
  <c r="P542" i="41" s="1"/>
  <c r="O543" i="41"/>
  <c r="P543" i="41" s="1"/>
  <c r="O544" i="41"/>
  <c r="P544" i="41" s="1"/>
  <c r="O545" i="41"/>
  <c r="P545" i="41" s="1"/>
  <c r="O546" i="41"/>
  <c r="P546" i="41" s="1"/>
  <c r="O547" i="41"/>
  <c r="P547" i="41" s="1"/>
  <c r="O548" i="41"/>
  <c r="P548" i="41" s="1"/>
  <c r="O549" i="41"/>
  <c r="P549" i="41" s="1"/>
  <c r="O550" i="41"/>
  <c r="P550" i="41" s="1"/>
  <c r="O551" i="41"/>
  <c r="P551" i="41" s="1"/>
  <c r="O552" i="41"/>
  <c r="P552" i="41" s="1"/>
  <c r="O553" i="41"/>
  <c r="P553" i="41" s="1"/>
  <c r="O554" i="41"/>
  <c r="P554" i="41" s="1"/>
  <c r="O555" i="41"/>
  <c r="P555" i="41" s="1"/>
  <c r="O556" i="41"/>
  <c r="P556" i="41" s="1"/>
  <c r="O557" i="41"/>
  <c r="P557" i="41" s="1"/>
  <c r="O558" i="41"/>
  <c r="P558" i="41" s="1"/>
  <c r="O559" i="41"/>
  <c r="P559" i="41" s="1"/>
  <c r="O560" i="41"/>
  <c r="P560" i="41" s="1"/>
  <c r="O561" i="41"/>
  <c r="P561" i="41" s="1"/>
  <c r="O562" i="41"/>
  <c r="P562" i="41" s="1"/>
  <c r="O563" i="41"/>
  <c r="P563" i="41" s="1"/>
  <c r="O564" i="41"/>
  <c r="P564" i="41" s="1"/>
  <c r="O565" i="41"/>
  <c r="P565" i="41" s="1"/>
  <c r="O566" i="41"/>
  <c r="P566" i="41" s="1"/>
  <c r="O567" i="41"/>
  <c r="P567" i="41" s="1"/>
  <c r="O568" i="41"/>
  <c r="P568" i="41" s="1"/>
  <c r="O569" i="41"/>
  <c r="P569" i="41" s="1"/>
  <c r="O570" i="41"/>
  <c r="P570" i="41" s="1"/>
  <c r="O571" i="41"/>
  <c r="P571" i="41" s="1"/>
  <c r="O572" i="41"/>
  <c r="P572" i="41" s="1"/>
  <c r="O573" i="41"/>
  <c r="P573" i="41" s="1"/>
  <c r="O574" i="41"/>
  <c r="P574" i="41" s="1"/>
  <c r="O575" i="41"/>
  <c r="P575" i="41" s="1"/>
  <c r="O576" i="41"/>
  <c r="P576" i="41" s="1"/>
  <c r="O577" i="41"/>
  <c r="P577" i="41" s="1"/>
  <c r="O578" i="41"/>
  <c r="P578" i="41" s="1"/>
  <c r="O579" i="41"/>
  <c r="P579" i="41" s="1"/>
  <c r="O580" i="41"/>
  <c r="P580" i="41" s="1"/>
  <c r="O581" i="41"/>
  <c r="P581" i="41" s="1"/>
  <c r="O582" i="41"/>
  <c r="P582" i="41" s="1"/>
  <c r="O583" i="41"/>
  <c r="P583" i="41" s="1"/>
  <c r="O584" i="41"/>
  <c r="P584" i="41" s="1"/>
  <c r="O585" i="41"/>
  <c r="P585" i="41" s="1"/>
  <c r="O586" i="41"/>
  <c r="P586" i="41" s="1"/>
  <c r="O587" i="41"/>
  <c r="P587" i="41" s="1"/>
  <c r="O588" i="41"/>
  <c r="P588" i="41" s="1"/>
  <c r="O589" i="41"/>
  <c r="P589" i="41" s="1"/>
  <c r="O590" i="41"/>
  <c r="P590" i="41" s="1"/>
  <c r="O591" i="41"/>
  <c r="P591" i="41" s="1"/>
  <c r="O592" i="41"/>
  <c r="P592" i="41" s="1"/>
  <c r="O593" i="41"/>
  <c r="P593" i="41" s="1"/>
  <c r="O594" i="41"/>
  <c r="P594" i="41" s="1"/>
  <c r="O595" i="41"/>
  <c r="P595" i="41" s="1"/>
  <c r="O596" i="41"/>
  <c r="P596" i="41" s="1"/>
  <c r="O597" i="41"/>
  <c r="P597" i="41" s="1"/>
  <c r="O598" i="41"/>
  <c r="P598" i="41" s="1"/>
  <c r="O599" i="41"/>
  <c r="P599" i="41" s="1"/>
  <c r="O600" i="41"/>
  <c r="P600" i="41" s="1"/>
  <c r="O601" i="41"/>
  <c r="P601" i="41" s="1"/>
  <c r="O602" i="41"/>
  <c r="P602" i="41" s="1"/>
  <c r="O603" i="41"/>
  <c r="P603" i="41" s="1"/>
  <c r="O604" i="41"/>
  <c r="P604" i="41" s="1"/>
  <c r="O605" i="41"/>
  <c r="P605" i="41" s="1"/>
  <c r="O606" i="41"/>
  <c r="P606" i="41" s="1"/>
  <c r="O607" i="41"/>
  <c r="P607" i="41" s="1"/>
  <c r="O608" i="41"/>
  <c r="P608" i="41" s="1"/>
  <c r="O609" i="41"/>
  <c r="P609" i="41" s="1"/>
  <c r="O610" i="41"/>
  <c r="P610" i="41" s="1"/>
  <c r="O611" i="41"/>
  <c r="P611" i="41" s="1"/>
  <c r="O612" i="41"/>
  <c r="P612" i="41" s="1"/>
  <c r="O613" i="41"/>
  <c r="P613" i="41" s="1"/>
  <c r="O614" i="41"/>
  <c r="P614" i="41" s="1"/>
  <c r="O615" i="41"/>
  <c r="P615" i="41" s="1"/>
  <c r="O616" i="41"/>
  <c r="P616" i="41" s="1"/>
  <c r="O617" i="41"/>
  <c r="P617" i="41" s="1"/>
  <c r="O618" i="41"/>
  <c r="P618" i="41" s="1"/>
  <c r="O619" i="41"/>
  <c r="P619" i="41" s="1"/>
  <c r="O620" i="41"/>
  <c r="P620" i="41" s="1"/>
  <c r="O621" i="41"/>
  <c r="P621" i="41" s="1"/>
  <c r="O622" i="41"/>
  <c r="P622" i="41" s="1"/>
  <c r="O623" i="41"/>
  <c r="P623" i="41" s="1"/>
  <c r="O624" i="41"/>
  <c r="P624" i="41" s="1"/>
  <c r="O625" i="41"/>
  <c r="P625" i="41" s="1"/>
  <c r="O626" i="41"/>
  <c r="P626" i="41" s="1"/>
  <c r="O627" i="41"/>
  <c r="P627" i="41" s="1"/>
  <c r="O628" i="41"/>
  <c r="P628" i="41" s="1"/>
  <c r="O629" i="41"/>
  <c r="P629" i="41" s="1"/>
  <c r="O630" i="41"/>
  <c r="P630" i="41" s="1"/>
  <c r="O631" i="41"/>
  <c r="P631" i="41" s="1"/>
  <c r="O632" i="41"/>
  <c r="P632" i="41" s="1"/>
  <c r="O633" i="41"/>
  <c r="P633" i="41" s="1"/>
  <c r="O634" i="41"/>
  <c r="P634" i="41" s="1"/>
  <c r="O635" i="41"/>
  <c r="P635" i="41" s="1"/>
  <c r="O636" i="41"/>
  <c r="P636" i="41" s="1"/>
  <c r="O637" i="41"/>
  <c r="P637" i="41" s="1"/>
  <c r="O638" i="41"/>
  <c r="P638" i="41" s="1"/>
  <c r="O639" i="41"/>
  <c r="P639" i="41" s="1"/>
  <c r="O640" i="41"/>
  <c r="P640" i="41" s="1"/>
  <c r="O641" i="41"/>
  <c r="P641" i="41" s="1"/>
  <c r="O642" i="41"/>
  <c r="P642" i="41" s="1"/>
  <c r="O643" i="41"/>
  <c r="P643" i="41" s="1"/>
  <c r="O644" i="41"/>
  <c r="P644" i="41" s="1"/>
  <c r="O645" i="41"/>
  <c r="P645" i="41" s="1"/>
  <c r="O646" i="41"/>
  <c r="P646" i="41" s="1"/>
  <c r="O647" i="41"/>
  <c r="P647" i="41" s="1"/>
  <c r="O648" i="41"/>
  <c r="P648" i="41" s="1"/>
  <c r="O649" i="41"/>
  <c r="P649" i="41" s="1"/>
  <c r="O650" i="41"/>
  <c r="P650" i="41" s="1"/>
  <c r="O651" i="41"/>
  <c r="P651" i="41" s="1"/>
  <c r="O652" i="41"/>
  <c r="P652" i="41" s="1"/>
  <c r="O653" i="41"/>
  <c r="P653" i="41" s="1"/>
  <c r="O654" i="41"/>
  <c r="P654" i="41" s="1"/>
  <c r="O655" i="41"/>
  <c r="P655" i="41" s="1"/>
  <c r="O656" i="41"/>
  <c r="P656" i="41" s="1"/>
  <c r="O657" i="41"/>
  <c r="P657" i="41" s="1"/>
  <c r="O658" i="41"/>
  <c r="P658" i="41" s="1"/>
  <c r="O659" i="41"/>
  <c r="P659" i="41" s="1"/>
  <c r="O660" i="41"/>
  <c r="P660" i="41" s="1"/>
  <c r="O661" i="41"/>
  <c r="P661" i="41" s="1"/>
  <c r="O662" i="41"/>
  <c r="P662" i="41" s="1"/>
  <c r="O663" i="41"/>
  <c r="P663" i="41" s="1"/>
  <c r="O664" i="41"/>
  <c r="P664" i="41" s="1"/>
  <c r="O665" i="41"/>
  <c r="P665" i="41" s="1"/>
  <c r="O666" i="41"/>
  <c r="P666" i="41" s="1"/>
  <c r="O667" i="41"/>
  <c r="P667" i="41" s="1"/>
  <c r="O668" i="41"/>
  <c r="P668" i="41" s="1"/>
  <c r="O669" i="41"/>
  <c r="P669" i="41" s="1"/>
  <c r="O670" i="41"/>
  <c r="P670" i="41" s="1"/>
  <c r="O671" i="41"/>
  <c r="P671" i="41" s="1"/>
  <c r="O672" i="41"/>
  <c r="P672" i="41" s="1"/>
  <c r="O673" i="41"/>
  <c r="P673" i="41" s="1"/>
  <c r="O674" i="41"/>
  <c r="P674" i="41" s="1"/>
  <c r="O675" i="41"/>
  <c r="P675" i="41" s="1"/>
  <c r="O676" i="41"/>
  <c r="P676" i="41" s="1"/>
  <c r="O677" i="41"/>
  <c r="P677" i="41" s="1"/>
  <c r="O678" i="41"/>
  <c r="P678" i="41" s="1"/>
  <c r="O679" i="41"/>
  <c r="P679" i="41" s="1"/>
  <c r="O680" i="41"/>
  <c r="P680" i="41" s="1"/>
  <c r="O681" i="41"/>
  <c r="P681" i="41" s="1"/>
  <c r="O682" i="41"/>
  <c r="P682" i="41" s="1"/>
  <c r="O683" i="41"/>
  <c r="P683" i="41" s="1"/>
  <c r="O684" i="41"/>
  <c r="P684" i="41" s="1"/>
  <c r="O685" i="41"/>
  <c r="P685" i="41" s="1"/>
  <c r="O686" i="41"/>
  <c r="P686" i="41" s="1"/>
  <c r="O687" i="41"/>
  <c r="P687" i="41" s="1"/>
  <c r="O688" i="41"/>
  <c r="P688" i="41" s="1"/>
  <c r="O689" i="41"/>
  <c r="P689" i="41" s="1"/>
  <c r="O690" i="41"/>
  <c r="P690" i="41" s="1"/>
  <c r="O691" i="41"/>
  <c r="P691" i="41" s="1"/>
  <c r="O692" i="41"/>
  <c r="P692" i="41" s="1"/>
  <c r="O693" i="41"/>
  <c r="P693" i="41" s="1"/>
  <c r="O694" i="41"/>
  <c r="P694" i="41" s="1"/>
  <c r="O695" i="41"/>
  <c r="P695" i="41" s="1"/>
  <c r="O696" i="41"/>
  <c r="P696" i="41" s="1"/>
  <c r="O697" i="41"/>
  <c r="P697" i="41" s="1"/>
  <c r="O698" i="41"/>
  <c r="P698" i="41" s="1"/>
  <c r="O699" i="41"/>
  <c r="P699" i="41" s="1"/>
  <c r="O700" i="41"/>
  <c r="P700" i="41" s="1"/>
  <c r="O701" i="41"/>
  <c r="P701" i="41" s="1"/>
  <c r="O702" i="41"/>
  <c r="P702" i="41" s="1"/>
  <c r="O703" i="41"/>
  <c r="P703" i="41" s="1"/>
  <c r="O704" i="41"/>
  <c r="P704" i="41" s="1"/>
  <c r="O705" i="41"/>
  <c r="P705" i="41" s="1"/>
  <c r="O706" i="41"/>
  <c r="P706" i="41" s="1"/>
  <c r="O707" i="41"/>
  <c r="P707" i="41" s="1"/>
  <c r="O708" i="41"/>
  <c r="P708" i="41" s="1"/>
  <c r="O709" i="41"/>
  <c r="P709" i="41" s="1"/>
  <c r="O710" i="41"/>
  <c r="P710" i="41" s="1"/>
  <c r="O711" i="41"/>
  <c r="P711" i="41" s="1"/>
  <c r="O712" i="41"/>
  <c r="P712" i="41" s="1"/>
  <c r="O713" i="41"/>
  <c r="P713" i="41" s="1"/>
  <c r="O714" i="41"/>
  <c r="P714" i="41" s="1"/>
  <c r="O715" i="41"/>
  <c r="P715" i="41" s="1"/>
  <c r="O716" i="41"/>
  <c r="P716" i="41" s="1"/>
  <c r="O717" i="41"/>
  <c r="P717" i="41" s="1"/>
  <c r="O718" i="41"/>
  <c r="P718" i="41" s="1"/>
  <c r="O719" i="41"/>
  <c r="P719" i="41" s="1"/>
  <c r="O720" i="41"/>
  <c r="P720" i="41" s="1"/>
  <c r="O721" i="41"/>
  <c r="P721" i="41" s="1"/>
  <c r="O722" i="41"/>
  <c r="P722" i="41" s="1"/>
  <c r="O723" i="41"/>
  <c r="P723" i="41" s="1"/>
  <c r="O724" i="41"/>
  <c r="P724" i="41" s="1"/>
  <c r="O725" i="41"/>
  <c r="P725" i="41" s="1"/>
  <c r="O726" i="41"/>
  <c r="P726" i="41" s="1"/>
  <c r="O727" i="41"/>
  <c r="P727" i="41" s="1"/>
  <c r="O728" i="41"/>
  <c r="P728" i="41" s="1"/>
  <c r="O729" i="41"/>
  <c r="P729" i="41" s="1"/>
  <c r="O730" i="41"/>
  <c r="P730" i="41" s="1"/>
  <c r="O731" i="41"/>
  <c r="P731" i="41" s="1"/>
  <c r="O732" i="41"/>
  <c r="P732" i="41" s="1"/>
  <c r="O733" i="41"/>
  <c r="P733" i="41" s="1"/>
  <c r="O734" i="41"/>
  <c r="P734" i="41" s="1"/>
  <c r="O735" i="41"/>
  <c r="P735" i="41" s="1"/>
  <c r="O736" i="41"/>
  <c r="P736" i="41" s="1"/>
  <c r="O737" i="41"/>
  <c r="P737" i="41" s="1"/>
  <c r="O738" i="41"/>
  <c r="P738" i="41" s="1"/>
  <c r="O739" i="41"/>
  <c r="P739" i="41" s="1"/>
  <c r="O740" i="41"/>
  <c r="P740" i="41" s="1"/>
  <c r="O741" i="41"/>
  <c r="P741" i="41" s="1"/>
  <c r="O742" i="41"/>
  <c r="P742" i="41" s="1"/>
  <c r="O743" i="41"/>
  <c r="P743" i="41" s="1"/>
  <c r="O744" i="41"/>
  <c r="P744" i="41" s="1"/>
  <c r="O745" i="41"/>
  <c r="P745" i="41" s="1"/>
  <c r="O746" i="41"/>
  <c r="P746" i="41" s="1"/>
  <c r="O747" i="41"/>
  <c r="P747" i="41" s="1"/>
  <c r="O748" i="41"/>
  <c r="P748" i="41" s="1"/>
  <c r="O749" i="41"/>
  <c r="P749" i="41" s="1"/>
  <c r="O750" i="41"/>
  <c r="P750" i="41" s="1"/>
  <c r="O751" i="41"/>
  <c r="P751" i="41" s="1"/>
  <c r="O752" i="41"/>
  <c r="P752" i="41" s="1"/>
  <c r="O753" i="41"/>
  <c r="P753" i="41" s="1"/>
  <c r="O754" i="41"/>
  <c r="P754" i="41" s="1"/>
  <c r="O755" i="41"/>
  <c r="P755" i="41" s="1"/>
  <c r="O756" i="41"/>
  <c r="P756" i="41" s="1"/>
  <c r="O757" i="41"/>
  <c r="P757" i="41" s="1"/>
  <c r="O758" i="41"/>
  <c r="P758" i="41" s="1"/>
  <c r="O759" i="41"/>
  <c r="P759" i="41" s="1"/>
  <c r="O760" i="41"/>
  <c r="P760" i="41" s="1"/>
  <c r="O761" i="41"/>
  <c r="P761" i="41" s="1"/>
  <c r="O762" i="41"/>
  <c r="P762" i="41" s="1"/>
  <c r="O763" i="41"/>
  <c r="P763" i="41" s="1"/>
  <c r="O764" i="41"/>
  <c r="P764" i="41" s="1"/>
  <c r="O765" i="41"/>
  <c r="P765" i="41" s="1"/>
  <c r="O766" i="41"/>
  <c r="P766" i="41" s="1"/>
  <c r="O767" i="41"/>
  <c r="P767" i="41" s="1"/>
  <c r="O768" i="41"/>
  <c r="P768" i="41" s="1"/>
  <c r="O769" i="41"/>
  <c r="P769" i="41" s="1"/>
  <c r="O770" i="41"/>
  <c r="P770" i="41" s="1"/>
  <c r="O771" i="41"/>
  <c r="P771" i="41" s="1"/>
  <c r="O772" i="41"/>
  <c r="P772" i="41" s="1"/>
  <c r="O773" i="41"/>
  <c r="P773" i="41" s="1"/>
  <c r="O774" i="41"/>
  <c r="P774" i="41" s="1"/>
  <c r="O775" i="41"/>
  <c r="P775" i="41" s="1"/>
  <c r="O776" i="41"/>
  <c r="P776" i="41" s="1"/>
  <c r="O777" i="41"/>
  <c r="P777" i="41" s="1"/>
  <c r="O778" i="41"/>
  <c r="P778" i="41" s="1"/>
  <c r="O779" i="41"/>
  <c r="P779" i="41" s="1"/>
  <c r="O780" i="41"/>
  <c r="P780" i="41" s="1"/>
  <c r="O781" i="41"/>
  <c r="P781" i="41" s="1"/>
  <c r="O782" i="41"/>
  <c r="P782" i="41" s="1"/>
  <c r="O783" i="41"/>
  <c r="P783" i="41" s="1"/>
  <c r="O784" i="41"/>
  <c r="P784" i="41" s="1"/>
  <c r="O785" i="41"/>
  <c r="P785" i="41" s="1"/>
  <c r="O786" i="41"/>
  <c r="P786" i="41" s="1"/>
  <c r="O787" i="41"/>
  <c r="P787" i="41" s="1"/>
  <c r="O788" i="41"/>
  <c r="P788" i="41" s="1"/>
  <c r="O789" i="41"/>
  <c r="P789" i="41" s="1"/>
  <c r="O790" i="41"/>
  <c r="P790" i="41" s="1"/>
  <c r="O791" i="41"/>
  <c r="P791" i="41" s="1"/>
  <c r="O792" i="41"/>
  <c r="P792" i="41" s="1"/>
  <c r="O793" i="41"/>
  <c r="P793" i="41" s="1"/>
  <c r="O794" i="41"/>
  <c r="P794" i="41" s="1"/>
  <c r="O795" i="41"/>
  <c r="P795" i="41" s="1"/>
  <c r="O796" i="41"/>
  <c r="P796" i="41" s="1"/>
  <c r="O797" i="41"/>
  <c r="P797" i="41" s="1"/>
  <c r="O798" i="41"/>
  <c r="P798" i="41" s="1"/>
  <c r="O799" i="41"/>
  <c r="P799" i="41" s="1"/>
  <c r="O800" i="41"/>
  <c r="P800" i="41" s="1"/>
  <c r="O801" i="41"/>
  <c r="P801" i="41" s="1"/>
  <c r="O802" i="41"/>
  <c r="P802" i="41" s="1"/>
  <c r="O803" i="41"/>
  <c r="P803" i="41" s="1"/>
  <c r="O804" i="41"/>
  <c r="P804" i="41" s="1"/>
  <c r="O805" i="41"/>
  <c r="P805" i="41" s="1"/>
  <c r="O806" i="41"/>
  <c r="P806" i="41" s="1"/>
  <c r="O807" i="41"/>
  <c r="P807" i="41" s="1"/>
  <c r="O808" i="41"/>
  <c r="P808" i="41" s="1"/>
  <c r="O809" i="41"/>
  <c r="P809" i="41" s="1"/>
  <c r="O810" i="41"/>
  <c r="P810" i="41" s="1"/>
  <c r="O811" i="41"/>
  <c r="P811" i="41" s="1"/>
  <c r="O812" i="41"/>
  <c r="P812" i="41" s="1"/>
  <c r="O813" i="41"/>
  <c r="P813" i="41" s="1"/>
  <c r="O814" i="41"/>
  <c r="P814" i="41" s="1"/>
  <c r="O815" i="41"/>
  <c r="P815" i="41" s="1"/>
  <c r="O816" i="41"/>
  <c r="P816" i="41" s="1"/>
  <c r="O817" i="41"/>
  <c r="P817" i="41" s="1"/>
  <c r="O818" i="41"/>
  <c r="P818" i="41" s="1"/>
  <c r="O819" i="41"/>
  <c r="P819" i="41" s="1"/>
  <c r="O820" i="41"/>
  <c r="P820" i="41" s="1"/>
  <c r="O821" i="41"/>
  <c r="P821" i="41" s="1"/>
  <c r="O822" i="41"/>
  <c r="P822" i="41" s="1"/>
  <c r="O823" i="41"/>
  <c r="P823" i="41" s="1"/>
  <c r="O824" i="41"/>
  <c r="P824" i="41" s="1"/>
  <c r="O825" i="41"/>
  <c r="P825" i="41" s="1"/>
  <c r="O826" i="41"/>
  <c r="P826" i="41" s="1"/>
  <c r="O827" i="41"/>
  <c r="P827" i="41" s="1"/>
  <c r="O828" i="41"/>
  <c r="P828" i="41" s="1"/>
  <c r="O829" i="41"/>
  <c r="P829" i="41" s="1"/>
  <c r="O830" i="41"/>
  <c r="P830" i="41" s="1"/>
  <c r="O831" i="41"/>
  <c r="P831" i="41" s="1"/>
  <c r="O832" i="41"/>
  <c r="P832" i="41" s="1"/>
  <c r="O833" i="41"/>
  <c r="P833" i="41" s="1"/>
  <c r="O834" i="41"/>
  <c r="P834" i="41" s="1"/>
  <c r="O835" i="41"/>
  <c r="P835" i="41" s="1"/>
  <c r="O836" i="41"/>
  <c r="P836" i="41" s="1"/>
  <c r="O837" i="41"/>
  <c r="P837" i="41" s="1"/>
  <c r="O838" i="41"/>
  <c r="P838" i="41" s="1"/>
  <c r="O839" i="41"/>
  <c r="P839" i="41" s="1"/>
  <c r="O840" i="41"/>
  <c r="P840" i="41" s="1"/>
  <c r="O841" i="41"/>
  <c r="P841" i="41" s="1"/>
  <c r="O842" i="41"/>
  <c r="P842" i="41" s="1"/>
  <c r="O843" i="41"/>
  <c r="P843" i="41" s="1"/>
  <c r="O844" i="41"/>
  <c r="P844" i="41" s="1"/>
  <c r="O845" i="41"/>
  <c r="P845" i="41" s="1"/>
  <c r="O846" i="41"/>
  <c r="P846" i="41" s="1"/>
  <c r="O847" i="41"/>
  <c r="P847" i="41" s="1"/>
  <c r="O848" i="41"/>
  <c r="P848" i="41" s="1"/>
  <c r="O849" i="41"/>
  <c r="P849" i="41" s="1"/>
  <c r="O850" i="41"/>
  <c r="P850" i="41" s="1"/>
  <c r="O851" i="41"/>
  <c r="P851" i="41" s="1"/>
  <c r="O852" i="41"/>
  <c r="P852" i="41" s="1"/>
  <c r="O853" i="41"/>
  <c r="P853" i="41" s="1"/>
  <c r="O854" i="41"/>
  <c r="P854" i="41" s="1"/>
  <c r="O855" i="41"/>
  <c r="P855" i="41" s="1"/>
  <c r="O856" i="41"/>
  <c r="P856" i="41" s="1"/>
  <c r="O857" i="41"/>
  <c r="P857" i="41" s="1"/>
  <c r="O858" i="41"/>
  <c r="P858" i="41" s="1"/>
  <c r="O859" i="41"/>
  <c r="P859" i="41" s="1"/>
  <c r="O860" i="41"/>
  <c r="P860" i="41" s="1"/>
  <c r="O861" i="41"/>
  <c r="P861" i="41" s="1"/>
  <c r="O862" i="41"/>
  <c r="P862" i="41" s="1"/>
  <c r="O863" i="41"/>
  <c r="P863" i="41" s="1"/>
  <c r="O864" i="41"/>
  <c r="P864" i="41" s="1"/>
  <c r="O865" i="41"/>
  <c r="P865" i="41" s="1"/>
  <c r="O866" i="41"/>
  <c r="P866" i="41" s="1"/>
  <c r="O867" i="41"/>
  <c r="P867" i="41" s="1"/>
  <c r="O868" i="41"/>
  <c r="P868" i="41" s="1"/>
  <c r="O869" i="41"/>
  <c r="P869" i="41" s="1"/>
  <c r="O870" i="41"/>
  <c r="P870" i="41" s="1"/>
  <c r="O871" i="41"/>
  <c r="P871" i="41" s="1"/>
  <c r="O872" i="41"/>
  <c r="P872" i="41" s="1"/>
  <c r="O873" i="41"/>
  <c r="P873" i="41" s="1"/>
  <c r="O874" i="41"/>
  <c r="P874" i="41" s="1"/>
  <c r="O875" i="41"/>
  <c r="P875" i="41" s="1"/>
  <c r="O876" i="41"/>
  <c r="P876" i="41" s="1"/>
  <c r="O877" i="41"/>
  <c r="P877" i="41" s="1"/>
  <c r="O878" i="41"/>
  <c r="P878" i="41" s="1"/>
  <c r="O879" i="41"/>
  <c r="P879" i="41" s="1"/>
  <c r="O880" i="41"/>
  <c r="P880" i="41" s="1"/>
  <c r="O881" i="41"/>
  <c r="P881" i="41" s="1"/>
  <c r="O882" i="41"/>
  <c r="P882" i="41" s="1"/>
  <c r="O883" i="41"/>
  <c r="P883" i="41" s="1"/>
  <c r="O884" i="41"/>
  <c r="P884" i="41" s="1"/>
  <c r="O885" i="41"/>
  <c r="P885" i="41" s="1"/>
  <c r="O886" i="41"/>
  <c r="P886" i="41" s="1"/>
  <c r="O887" i="41"/>
  <c r="P887" i="41" s="1"/>
  <c r="O888" i="41"/>
  <c r="P888" i="41" s="1"/>
  <c r="O889" i="41"/>
  <c r="P889" i="41" s="1"/>
  <c r="O890" i="41"/>
  <c r="P890" i="41" s="1"/>
  <c r="O891" i="41"/>
  <c r="P891" i="41" s="1"/>
  <c r="O892" i="41"/>
  <c r="P892" i="41" s="1"/>
  <c r="O893" i="41"/>
  <c r="P893" i="41" s="1"/>
  <c r="O894" i="41"/>
  <c r="P894" i="41" s="1"/>
  <c r="O895" i="41"/>
  <c r="P895" i="41" s="1"/>
  <c r="O896" i="41"/>
  <c r="P896" i="41" s="1"/>
  <c r="O897" i="41"/>
  <c r="P897" i="41" s="1"/>
  <c r="O898" i="41"/>
  <c r="P898" i="41" s="1"/>
  <c r="O899" i="41"/>
  <c r="P899" i="41" s="1"/>
  <c r="O900" i="41"/>
  <c r="P900" i="41" s="1"/>
  <c r="O901" i="41"/>
  <c r="P901" i="41" s="1"/>
  <c r="O902" i="41"/>
  <c r="P902" i="41" s="1"/>
  <c r="O903" i="41"/>
  <c r="P903" i="41" s="1"/>
  <c r="O904" i="41"/>
  <c r="P904" i="41" s="1"/>
  <c r="O905" i="41"/>
  <c r="P905" i="41" s="1"/>
  <c r="O906" i="41"/>
  <c r="P906" i="41" s="1"/>
  <c r="O907" i="41"/>
  <c r="P907" i="41" s="1"/>
  <c r="O908" i="41"/>
  <c r="P908" i="41" s="1"/>
  <c r="O909" i="41"/>
  <c r="P909" i="41" s="1"/>
  <c r="O910" i="41"/>
  <c r="P910" i="41" s="1"/>
  <c r="O911" i="41"/>
  <c r="P911" i="41" s="1"/>
  <c r="O912" i="41"/>
  <c r="P912" i="41" s="1"/>
  <c r="O913" i="41"/>
  <c r="P913" i="41" s="1"/>
  <c r="O914" i="41"/>
  <c r="P914" i="41" s="1"/>
  <c r="O915" i="41"/>
  <c r="P915" i="41" s="1"/>
  <c r="O916" i="41"/>
  <c r="P916" i="41" s="1"/>
  <c r="O917" i="41"/>
  <c r="P917" i="41" s="1"/>
  <c r="O918" i="41"/>
  <c r="P918" i="41" s="1"/>
  <c r="O919" i="41"/>
  <c r="P919" i="41" s="1"/>
  <c r="O920" i="41"/>
  <c r="P920" i="41" s="1"/>
  <c r="O921" i="41"/>
  <c r="P921" i="41" s="1"/>
  <c r="O922" i="41"/>
  <c r="P922" i="41" s="1"/>
  <c r="O923" i="41"/>
  <c r="P923" i="41" s="1"/>
  <c r="O924" i="41"/>
  <c r="P924" i="41" s="1"/>
  <c r="O925" i="41"/>
  <c r="P925" i="41" s="1"/>
  <c r="O926" i="41"/>
  <c r="P926" i="41" s="1"/>
  <c r="O927" i="41"/>
  <c r="P927" i="41" s="1"/>
  <c r="O928" i="41"/>
  <c r="P928" i="41" s="1"/>
  <c r="O929" i="41"/>
  <c r="P929" i="41" s="1"/>
  <c r="O930" i="41"/>
  <c r="P930" i="41" s="1"/>
  <c r="O931" i="41"/>
  <c r="P931" i="41" s="1"/>
  <c r="O932" i="41"/>
  <c r="P932" i="41" s="1"/>
  <c r="O933" i="41"/>
  <c r="P933" i="41" s="1"/>
  <c r="O934" i="41"/>
  <c r="P934" i="41" s="1"/>
  <c r="O935" i="41"/>
  <c r="P935" i="41" s="1"/>
  <c r="O936" i="41"/>
  <c r="P936" i="41" s="1"/>
  <c r="O937" i="41"/>
  <c r="P937" i="41" s="1"/>
  <c r="O938" i="41"/>
  <c r="P938" i="41" s="1"/>
  <c r="O939" i="41"/>
  <c r="P939" i="41" s="1"/>
  <c r="O940" i="41"/>
  <c r="P940" i="41" s="1"/>
  <c r="O941" i="41"/>
  <c r="P941" i="41" s="1"/>
  <c r="O942" i="41"/>
  <c r="P942" i="41" s="1"/>
  <c r="O943" i="41"/>
  <c r="P943" i="41" s="1"/>
  <c r="O944" i="41"/>
  <c r="P944" i="41" s="1"/>
  <c r="O945" i="41"/>
  <c r="P945" i="41" s="1"/>
  <c r="O946" i="41"/>
  <c r="P946" i="41" s="1"/>
  <c r="O947" i="41"/>
  <c r="P947" i="41" s="1"/>
  <c r="O948" i="41"/>
  <c r="P948" i="41" s="1"/>
  <c r="O949" i="41"/>
  <c r="P949" i="41" s="1"/>
  <c r="O950" i="41"/>
  <c r="P950" i="41" s="1"/>
  <c r="O951" i="41"/>
  <c r="P951" i="41" s="1"/>
  <c r="O952" i="41"/>
  <c r="P952" i="41" s="1"/>
  <c r="O953" i="41"/>
  <c r="P953" i="41" s="1"/>
  <c r="O954" i="41"/>
  <c r="P954" i="41" s="1"/>
  <c r="O955" i="41"/>
  <c r="P955" i="41" s="1"/>
  <c r="O956" i="41"/>
  <c r="P956" i="41" s="1"/>
  <c r="O957" i="41"/>
  <c r="P957" i="41" s="1"/>
  <c r="O958" i="41"/>
  <c r="P958" i="41" s="1"/>
  <c r="O959" i="41"/>
  <c r="P959" i="41" s="1"/>
  <c r="O960" i="41"/>
  <c r="P960" i="41" s="1"/>
  <c r="O961" i="41"/>
  <c r="P961" i="41" s="1"/>
  <c r="O962" i="41"/>
  <c r="P962" i="41" s="1"/>
  <c r="O963" i="41"/>
  <c r="P963" i="41" s="1"/>
  <c r="O964" i="41"/>
  <c r="P964" i="41" s="1"/>
  <c r="O965" i="41"/>
  <c r="P965" i="41" s="1"/>
  <c r="O966" i="41"/>
  <c r="P966" i="41" s="1"/>
  <c r="O967" i="41"/>
  <c r="P967" i="41" s="1"/>
  <c r="O968" i="41"/>
  <c r="P968" i="41" s="1"/>
  <c r="O969" i="41"/>
  <c r="P969" i="41" s="1"/>
  <c r="O970" i="41"/>
  <c r="P970" i="41" s="1"/>
  <c r="O971" i="41"/>
  <c r="P971" i="41" s="1"/>
  <c r="O972" i="41"/>
  <c r="P972" i="41" s="1"/>
  <c r="O973" i="41"/>
  <c r="P973" i="41" s="1"/>
  <c r="O974" i="41"/>
  <c r="P974" i="41" s="1"/>
  <c r="O975" i="41"/>
  <c r="P975" i="41" s="1"/>
  <c r="O976" i="41"/>
  <c r="P976" i="41" s="1"/>
  <c r="O977" i="41"/>
  <c r="P977" i="41" s="1"/>
  <c r="O978" i="41"/>
  <c r="P978" i="41" s="1"/>
  <c r="O979" i="41"/>
  <c r="P979" i="41" s="1"/>
  <c r="O980" i="41"/>
  <c r="P980" i="41" s="1"/>
  <c r="O981" i="41"/>
  <c r="P981" i="41" s="1"/>
  <c r="O982" i="41"/>
  <c r="P982" i="41" s="1"/>
  <c r="O983" i="41"/>
  <c r="P983" i="41" s="1"/>
  <c r="O984" i="41"/>
  <c r="P984" i="41" s="1"/>
  <c r="O985" i="41"/>
  <c r="P985" i="41" s="1"/>
  <c r="O986" i="41"/>
  <c r="P986" i="41" s="1"/>
  <c r="O987" i="41"/>
  <c r="P987" i="41" s="1"/>
  <c r="O988" i="41"/>
  <c r="P988" i="41" s="1"/>
  <c r="O989" i="41"/>
  <c r="P989" i="41" s="1"/>
  <c r="O990" i="41"/>
  <c r="P990" i="41" s="1"/>
  <c r="O991" i="41"/>
  <c r="P991" i="41" s="1"/>
  <c r="O992" i="41"/>
  <c r="P992" i="41" s="1"/>
  <c r="O993" i="41"/>
  <c r="P993" i="41" s="1"/>
  <c r="O994" i="41"/>
  <c r="P994" i="41" s="1"/>
  <c r="O995" i="41"/>
  <c r="P995" i="41" s="1"/>
  <c r="O996" i="41"/>
  <c r="P996" i="41" s="1"/>
  <c r="O997" i="41"/>
  <c r="P997" i="41" s="1"/>
  <c r="O998" i="41"/>
  <c r="P998" i="41" s="1"/>
  <c r="O999" i="41"/>
  <c r="P999" i="41" s="1"/>
  <c r="O1000" i="41"/>
  <c r="P1000" i="41" s="1"/>
  <c r="O1001" i="41"/>
  <c r="P1001" i="41" s="1"/>
  <c r="O1002" i="41"/>
  <c r="P1002" i="41" s="1"/>
  <c r="O1003" i="41"/>
  <c r="P1003" i="41" s="1"/>
  <c r="O1004" i="41"/>
  <c r="P1004" i="41" s="1"/>
  <c r="O1005" i="41"/>
  <c r="P1005" i="41" s="1"/>
  <c r="O1006" i="41"/>
  <c r="P1006" i="41" s="1"/>
  <c r="O1007" i="41"/>
  <c r="P1007" i="41" s="1"/>
  <c r="O1008" i="41"/>
  <c r="P1008" i="41" s="1"/>
  <c r="O1009" i="41"/>
  <c r="P1009" i="41" s="1"/>
  <c r="O1010" i="41"/>
  <c r="P1010" i="41" s="1"/>
  <c r="O1011" i="41"/>
  <c r="P1011" i="41" s="1"/>
  <c r="O1012" i="41"/>
  <c r="P1012" i="41" s="1"/>
  <c r="O1013" i="41"/>
  <c r="P1013" i="41" s="1"/>
  <c r="O1014" i="41"/>
  <c r="P1014" i="41" s="1"/>
  <c r="O1015" i="41"/>
  <c r="P1015" i="41" s="1"/>
  <c r="O1016" i="41"/>
  <c r="P1016" i="41" s="1"/>
  <c r="O1017" i="41"/>
  <c r="P1017" i="41" s="1"/>
  <c r="O1018" i="41"/>
  <c r="P1018" i="41" s="1"/>
  <c r="O1019" i="41"/>
  <c r="P1019" i="41" s="1"/>
  <c r="O1020" i="41"/>
  <c r="P1020" i="41" s="1"/>
  <c r="O1021" i="41"/>
  <c r="P1021" i="41" s="1"/>
  <c r="O1022" i="41"/>
  <c r="P1022" i="41" s="1"/>
  <c r="O1023" i="41"/>
  <c r="P1023" i="41" s="1"/>
  <c r="O1024" i="41"/>
  <c r="P1024" i="41" s="1"/>
  <c r="O1025" i="41"/>
  <c r="P1025" i="41" s="1"/>
  <c r="O1026" i="41"/>
  <c r="P1026" i="41" s="1"/>
  <c r="O1027" i="41"/>
  <c r="P1027" i="41" s="1"/>
  <c r="O1028" i="41"/>
  <c r="P1028" i="41" s="1"/>
  <c r="O1029" i="41"/>
  <c r="P1029" i="41" s="1"/>
  <c r="O1030" i="41"/>
  <c r="P1030" i="41" s="1"/>
  <c r="O1031" i="41"/>
  <c r="P1031" i="41" s="1"/>
  <c r="O1032" i="41"/>
  <c r="P1032" i="41" s="1"/>
  <c r="O1033" i="41"/>
  <c r="P1033" i="41" s="1"/>
  <c r="O1034" i="41"/>
  <c r="P1034" i="41" s="1"/>
  <c r="O1035" i="41"/>
  <c r="P1035" i="41" s="1"/>
  <c r="O1036" i="41"/>
  <c r="P1036" i="41" s="1"/>
  <c r="O1037" i="41"/>
  <c r="P1037" i="41" s="1"/>
  <c r="O1038" i="41"/>
  <c r="P1038" i="41" s="1"/>
  <c r="O1039" i="41"/>
  <c r="P1039" i="41" s="1"/>
  <c r="O1040" i="41"/>
  <c r="P1040" i="41" s="1"/>
  <c r="O1041" i="41"/>
  <c r="P1041" i="41" s="1"/>
  <c r="O1042" i="41"/>
  <c r="P1042" i="41" s="1"/>
  <c r="O1043" i="41"/>
  <c r="P1043" i="41" s="1"/>
  <c r="O1044" i="41"/>
  <c r="P1044" i="41" s="1"/>
  <c r="O1045" i="41"/>
  <c r="P1045" i="41" s="1"/>
  <c r="O1046" i="41"/>
  <c r="P1046" i="41" s="1"/>
  <c r="O1047" i="41"/>
  <c r="P1047" i="41" s="1"/>
  <c r="O1048" i="41"/>
  <c r="P1048" i="41" s="1"/>
  <c r="O1049" i="41"/>
  <c r="P1049" i="41" s="1"/>
  <c r="O1050" i="41"/>
  <c r="P1050" i="41" s="1"/>
  <c r="O1051" i="41"/>
  <c r="P1051" i="41" s="1"/>
  <c r="O1052" i="41"/>
  <c r="P1052" i="41" s="1"/>
  <c r="O1053" i="41"/>
  <c r="P1053" i="41" s="1"/>
  <c r="O1054" i="41"/>
  <c r="P1054" i="41" s="1"/>
  <c r="O1055" i="41"/>
  <c r="P1055" i="41" s="1"/>
  <c r="O1056" i="41"/>
  <c r="P1056" i="41" s="1"/>
  <c r="O1057" i="41"/>
  <c r="P1057" i="41" s="1"/>
  <c r="O1058" i="41"/>
  <c r="P1058" i="41" s="1"/>
  <c r="O1059" i="41"/>
  <c r="P1059" i="41" s="1"/>
  <c r="O1060" i="41"/>
  <c r="P1060" i="41" s="1"/>
  <c r="O1061" i="41"/>
  <c r="P1061" i="41" s="1"/>
  <c r="O1062" i="41"/>
  <c r="P1062" i="41" s="1"/>
  <c r="O1063" i="41"/>
  <c r="P1063" i="41" s="1"/>
  <c r="O1064" i="41"/>
  <c r="P1064" i="41" s="1"/>
  <c r="O1065" i="41"/>
  <c r="P1065" i="41" s="1"/>
  <c r="O1066" i="41"/>
  <c r="P1066" i="41" s="1"/>
  <c r="O1067" i="41"/>
  <c r="P1067" i="41" s="1"/>
  <c r="O1068" i="41"/>
  <c r="P1068" i="41" s="1"/>
  <c r="O1069" i="41"/>
  <c r="P1069" i="41" s="1"/>
  <c r="O1070" i="41"/>
  <c r="P1070" i="41" s="1"/>
  <c r="O1071" i="41"/>
  <c r="P1071" i="41" s="1"/>
  <c r="O1072" i="41"/>
  <c r="P1072" i="41" s="1"/>
  <c r="O1073" i="41"/>
  <c r="P1073" i="41" s="1"/>
  <c r="O1074" i="41"/>
  <c r="P1074" i="41" s="1"/>
  <c r="O1075" i="41"/>
  <c r="P1075" i="41" s="1"/>
  <c r="O1076" i="41"/>
  <c r="P1076" i="41" s="1"/>
  <c r="O1077" i="41"/>
  <c r="P1077" i="41" s="1"/>
  <c r="O1078" i="41"/>
  <c r="P1078" i="41" s="1"/>
  <c r="O1079" i="41"/>
  <c r="P1079" i="41" s="1"/>
  <c r="O1080" i="41"/>
  <c r="P1080" i="41" s="1"/>
  <c r="O1081" i="41"/>
  <c r="P1081" i="41" s="1"/>
  <c r="O1082" i="41"/>
  <c r="P1082" i="41" s="1"/>
  <c r="O1083" i="41"/>
  <c r="P1083" i="41" s="1"/>
  <c r="O1084" i="41"/>
  <c r="P1084" i="41" s="1"/>
  <c r="O1085" i="41"/>
  <c r="P1085" i="41" s="1"/>
  <c r="O1086" i="41"/>
  <c r="P1086" i="41" s="1"/>
  <c r="O1087" i="41"/>
  <c r="P1087" i="41" s="1"/>
  <c r="O1088" i="41"/>
  <c r="P1088" i="41" s="1"/>
  <c r="O1089" i="41"/>
  <c r="P1089" i="41" s="1"/>
  <c r="O1090" i="41"/>
  <c r="P1090" i="41" s="1"/>
  <c r="O1091" i="41"/>
  <c r="P1091" i="41" s="1"/>
  <c r="O1092" i="41"/>
  <c r="P1092" i="41" s="1"/>
  <c r="O1093" i="41"/>
  <c r="P1093" i="41" s="1"/>
  <c r="O1094" i="41"/>
  <c r="P1094" i="41" s="1"/>
  <c r="O1095" i="41"/>
  <c r="P1095" i="41" s="1"/>
  <c r="O1096" i="41"/>
  <c r="P1096" i="41" s="1"/>
  <c r="O1097" i="41"/>
  <c r="P1097" i="41" s="1"/>
  <c r="O1098" i="41"/>
  <c r="P1098" i="41" s="1"/>
  <c r="O1099" i="41"/>
  <c r="P1099" i="41" s="1"/>
  <c r="O1100" i="41"/>
  <c r="P1100" i="41" s="1"/>
  <c r="O1101" i="41"/>
  <c r="P1101" i="41" s="1"/>
  <c r="O1102" i="41"/>
  <c r="P1102" i="41" s="1"/>
  <c r="O1103" i="41"/>
  <c r="P1103" i="41" s="1"/>
  <c r="O1104" i="41"/>
  <c r="P1104" i="41" s="1"/>
  <c r="O1105" i="41"/>
  <c r="P1105" i="41" s="1"/>
  <c r="O1106" i="41"/>
  <c r="P1106" i="41" s="1"/>
  <c r="O1107" i="41"/>
  <c r="P1107" i="41" s="1"/>
  <c r="O1108" i="41"/>
  <c r="P1108" i="41" s="1"/>
  <c r="O1109" i="41"/>
  <c r="P1109" i="41" s="1"/>
  <c r="O1110" i="41"/>
  <c r="P1110" i="41" s="1"/>
  <c r="O1111" i="41"/>
  <c r="P1111" i="41" s="1"/>
  <c r="O1112" i="41"/>
  <c r="P1112" i="41" s="1"/>
  <c r="O1113" i="41"/>
  <c r="P1113" i="41" s="1"/>
  <c r="O1114" i="41"/>
  <c r="P1114" i="41" s="1"/>
  <c r="O1115" i="41"/>
  <c r="P1115" i="41" s="1"/>
  <c r="O1116" i="41"/>
  <c r="P1116" i="41" s="1"/>
  <c r="O1117" i="41"/>
  <c r="P1117" i="41" s="1"/>
  <c r="O1118" i="41"/>
  <c r="P1118" i="41" s="1"/>
  <c r="O1119" i="41"/>
  <c r="P1119" i="41" s="1"/>
  <c r="O1120" i="41"/>
  <c r="P1120" i="41" s="1"/>
  <c r="O1121" i="41"/>
  <c r="P1121" i="41" s="1"/>
  <c r="O1122" i="41"/>
  <c r="P1122" i="41" s="1"/>
  <c r="O1123" i="41"/>
  <c r="P1123" i="41" s="1"/>
  <c r="O1124" i="41"/>
  <c r="P1124" i="41" s="1"/>
  <c r="O1125" i="41"/>
  <c r="P1125" i="41" s="1"/>
  <c r="O1126" i="41"/>
  <c r="P1126" i="41" s="1"/>
  <c r="O1127" i="41"/>
  <c r="P1127" i="41" s="1"/>
  <c r="O1128" i="41"/>
  <c r="P1128" i="41" s="1"/>
  <c r="O1129" i="41"/>
  <c r="P1129" i="41" s="1"/>
  <c r="O1130" i="41"/>
  <c r="P1130" i="41" s="1"/>
  <c r="O1131" i="41"/>
  <c r="P1131" i="41" s="1"/>
  <c r="O1132" i="41"/>
  <c r="P1132" i="41" s="1"/>
  <c r="O1133" i="41"/>
  <c r="P1133" i="41" s="1"/>
  <c r="O1134" i="41"/>
  <c r="P1134" i="41" s="1"/>
  <c r="O1135" i="41"/>
  <c r="P1135" i="41" s="1"/>
  <c r="O1136" i="41"/>
  <c r="P1136" i="41" s="1"/>
  <c r="O1137" i="41"/>
  <c r="P1137" i="41" s="1"/>
  <c r="O1138" i="41"/>
  <c r="P1138" i="41" s="1"/>
  <c r="O1139" i="41"/>
  <c r="P1139" i="41" s="1"/>
  <c r="O1140" i="41"/>
  <c r="P1140" i="41" s="1"/>
  <c r="O1141" i="41"/>
  <c r="P1141" i="41" s="1"/>
  <c r="O1142" i="41"/>
  <c r="P1142" i="41" s="1"/>
  <c r="O1143" i="41"/>
  <c r="P1143" i="41" s="1"/>
  <c r="O1144" i="41"/>
  <c r="P1144" i="41" s="1"/>
  <c r="O1145" i="41"/>
  <c r="P1145" i="41" s="1"/>
  <c r="O1146" i="41"/>
  <c r="P1146" i="41" s="1"/>
  <c r="O1147" i="41"/>
  <c r="P1147" i="41" s="1"/>
  <c r="O1148" i="41"/>
  <c r="P1148" i="41" s="1"/>
  <c r="O1149" i="41"/>
  <c r="P1149" i="41" s="1"/>
  <c r="O1150" i="41"/>
  <c r="P1150" i="41" s="1"/>
  <c r="O1151" i="41"/>
  <c r="P1151" i="41" s="1"/>
  <c r="O1152" i="41"/>
  <c r="P1152" i="41" s="1"/>
  <c r="O1153" i="41"/>
  <c r="P1153" i="41" s="1"/>
  <c r="O1154" i="41"/>
  <c r="P1154" i="41" s="1"/>
  <c r="O1155" i="41"/>
  <c r="P1155" i="41" s="1"/>
  <c r="O1156" i="41"/>
  <c r="P1156" i="41" s="1"/>
  <c r="O1157" i="41"/>
  <c r="P1157" i="41" s="1"/>
  <c r="O1158" i="41"/>
  <c r="P1158" i="41" s="1"/>
  <c r="O1159" i="41"/>
  <c r="P1159" i="41" s="1"/>
  <c r="O1160" i="41"/>
  <c r="P1160" i="41" s="1"/>
  <c r="O1161" i="41"/>
  <c r="P1161" i="41" s="1"/>
  <c r="O1162" i="41"/>
  <c r="P1162" i="41" s="1"/>
  <c r="O1163" i="41"/>
  <c r="P1163" i="41" s="1"/>
  <c r="O1164" i="41"/>
  <c r="P1164" i="41" s="1"/>
  <c r="O1165" i="41"/>
  <c r="P1165" i="41" s="1"/>
  <c r="O1166" i="41"/>
  <c r="P1166" i="41" s="1"/>
  <c r="O1167" i="41"/>
  <c r="P1167" i="41" s="1"/>
  <c r="O1168" i="41"/>
  <c r="P1168" i="41" s="1"/>
  <c r="O1169" i="41"/>
  <c r="P1169" i="41" s="1"/>
  <c r="O1170" i="41"/>
  <c r="P1170" i="41" s="1"/>
  <c r="O1171" i="41"/>
  <c r="P1171" i="41" s="1"/>
  <c r="O1172" i="41"/>
  <c r="P1172" i="41" s="1"/>
  <c r="O1173" i="41"/>
  <c r="P1173" i="41" s="1"/>
  <c r="O1174" i="41"/>
  <c r="P1174" i="41" s="1"/>
  <c r="O1175" i="41"/>
  <c r="P1175" i="41" s="1"/>
  <c r="O1176" i="41"/>
  <c r="P1176" i="41" s="1"/>
  <c r="O1177" i="41"/>
  <c r="P1177" i="41" s="1"/>
  <c r="O1178" i="41"/>
  <c r="P1178" i="41" s="1"/>
  <c r="O1179" i="41"/>
  <c r="P1179" i="41" s="1"/>
  <c r="O1180" i="41"/>
  <c r="P1180" i="41" s="1"/>
  <c r="O1181" i="41"/>
  <c r="P1181" i="41" s="1"/>
  <c r="O1182" i="41"/>
  <c r="P1182" i="41" s="1"/>
  <c r="O1183" i="41"/>
  <c r="P1183" i="41" s="1"/>
  <c r="O1184" i="41"/>
  <c r="P1184" i="41" s="1"/>
  <c r="O1185" i="41"/>
  <c r="P1185" i="41" s="1"/>
  <c r="O1186" i="41"/>
  <c r="P1186" i="41" s="1"/>
  <c r="O1187" i="41"/>
  <c r="P1187" i="41" s="1"/>
  <c r="O1188" i="41"/>
  <c r="P1188" i="41" s="1"/>
  <c r="O1189" i="41"/>
  <c r="P1189" i="41" s="1"/>
  <c r="O1190" i="41"/>
  <c r="P1190" i="41" s="1"/>
  <c r="O1191" i="41"/>
  <c r="P1191" i="41" s="1"/>
  <c r="O1192" i="41"/>
  <c r="P1192" i="41" s="1"/>
  <c r="O1193" i="41"/>
  <c r="P1193" i="41" s="1"/>
  <c r="O1194" i="41"/>
  <c r="P1194" i="41" s="1"/>
  <c r="O1195" i="41"/>
  <c r="P1195" i="41" s="1"/>
  <c r="O1196" i="41"/>
  <c r="P1196" i="41" s="1"/>
  <c r="O1197" i="41"/>
  <c r="P1197" i="41" s="1"/>
  <c r="O1198" i="41"/>
  <c r="P1198" i="41" s="1"/>
  <c r="O1199" i="41"/>
  <c r="P1199" i="41" s="1"/>
  <c r="O1200" i="41"/>
  <c r="P1200" i="41" s="1"/>
  <c r="O1201" i="41"/>
  <c r="P1201" i="41" s="1"/>
  <c r="O1202" i="41"/>
  <c r="P1202" i="41" s="1"/>
  <c r="O1203" i="41"/>
  <c r="P1203" i="41" s="1"/>
  <c r="O1204" i="41"/>
  <c r="P1204" i="41" s="1"/>
  <c r="O1205" i="41"/>
  <c r="P1205" i="41" s="1"/>
  <c r="O1206" i="41"/>
  <c r="P1206" i="41" s="1"/>
  <c r="O1207" i="41"/>
  <c r="P1207" i="41" s="1"/>
  <c r="O1208" i="41"/>
  <c r="P1208" i="41" s="1"/>
  <c r="O1209" i="41"/>
  <c r="P1209" i="41" s="1"/>
  <c r="O1210" i="41"/>
  <c r="P1210" i="41" s="1"/>
  <c r="O1211" i="41"/>
  <c r="P1211" i="41" s="1"/>
  <c r="O1212" i="41"/>
  <c r="P1212" i="41" s="1"/>
  <c r="O1213" i="41"/>
  <c r="P1213" i="41" s="1"/>
  <c r="O1214" i="41"/>
  <c r="P1214" i="41" s="1"/>
  <c r="O1215" i="41"/>
  <c r="P1215" i="41" s="1"/>
  <c r="O1216" i="41"/>
  <c r="P1216" i="41" s="1"/>
  <c r="O1217" i="41"/>
  <c r="P1217" i="41" s="1"/>
  <c r="O1218" i="41"/>
  <c r="P1218" i="41" s="1"/>
  <c r="O1219" i="41"/>
  <c r="P1219" i="41" s="1"/>
  <c r="O1220" i="41"/>
  <c r="P1220" i="41" s="1"/>
  <c r="O1221" i="41"/>
  <c r="P1221" i="41" s="1"/>
  <c r="O1222" i="41"/>
  <c r="P1222" i="41" s="1"/>
  <c r="O1223" i="41"/>
  <c r="P1223" i="41" s="1"/>
  <c r="O1224" i="41"/>
  <c r="P1224" i="41" s="1"/>
  <c r="O1225" i="41"/>
  <c r="P1225" i="41" s="1"/>
  <c r="O1226" i="41"/>
  <c r="P1226" i="41" s="1"/>
  <c r="O1227" i="41"/>
  <c r="P1227" i="41" s="1"/>
  <c r="O1228" i="41"/>
  <c r="P1228" i="41" s="1"/>
  <c r="O1229" i="41"/>
  <c r="P1229" i="41" s="1"/>
  <c r="O1230" i="41"/>
  <c r="P1230" i="41" s="1"/>
  <c r="O1231" i="41"/>
  <c r="P1231" i="41" s="1"/>
  <c r="O1232" i="41"/>
  <c r="P1232" i="41" s="1"/>
  <c r="O1233" i="41"/>
  <c r="P1233" i="41" s="1"/>
  <c r="O1234" i="41"/>
  <c r="P1234" i="41" s="1"/>
  <c r="O1235" i="41"/>
  <c r="P1235" i="41" s="1"/>
  <c r="O1236" i="41"/>
  <c r="P1236" i="41" s="1"/>
  <c r="O1237" i="41"/>
  <c r="P1237" i="41" s="1"/>
  <c r="O1238" i="41"/>
  <c r="P1238" i="41" s="1"/>
  <c r="O1239" i="41"/>
  <c r="P1239" i="41" s="1"/>
  <c r="O1240" i="41"/>
  <c r="P1240" i="41" s="1"/>
  <c r="O1241" i="41"/>
  <c r="P1241" i="41" s="1"/>
  <c r="O1242" i="41"/>
  <c r="P1242" i="41" s="1"/>
  <c r="O1243" i="41"/>
  <c r="P1243" i="41" s="1"/>
  <c r="O1244" i="41"/>
  <c r="P1244" i="41" s="1"/>
  <c r="O1245" i="41"/>
  <c r="P1245" i="41" s="1"/>
  <c r="O1246" i="41"/>
  <c r="P1246" i="41" s="1"/>
  <c r="O1247" i="41"/>
  <c r="P1247" i="41" s="1"/>
  <c r="O1248" i="41"/>
  <c r="P1248" i="41" s="1"/>
  <c r="O1249" i="41"/>
  <c r="P1249" i="41" s="1"/>
  <c r="O1250" i="41"/>
  <c r="P1250" i="41" s="1"/>
  <c r="O1251" i="41"/>
  <c r="P1251" i="41" s="1"/>
  <c r="O1252" i="41"/>
  <c r="P1252" i="41" s="1"/>
  <c r="O1253" i="41"/>
  <c r="P1253" i="41" s="1"/>
  <c r="O1254" i="41"/>
  <c r="P1254" i="41" s="1"/>
  <c r="O1255" i="41"/>
  <c r="P1255" i="41" s="1"/>
  <c r="O1256" i="41"/>
  <c r="P1256" i="41" s="1"/>
  <c r="O1257" i="41"/>
  <c r="P1257" i="41" s="1"/>
  <c r="O1258" i="41"/>
  <c r="P1258" i="41" s="1"/>
  <c r="O1259" i="41"/>
  <c r="P1259" i="41" s="1"/>
  <c r="O1260" i="41"/>
  <c r="P1260" i="41" s="1"/>
  <c r="O1261" i="41"/>
  <c r="P1261" i="41" s="1"/>
  <c r="O1262" i="41"/>
  <c r="P1262" i="41" s="1"/>
  <c r="O1263" i="41"/>
  <c r="P1263" i="41" s="1"/>
  <c r="O1264" i="41"/>
  <c r="P1264" i="41" s="1"/>
  <c r="O1265" i="41"/>
  <c r="P1265" i="41" s="1"/>
  <c r="O1266" i="41"/>
  <c r="P1266" i="41" s="1"/>
  <c r="O1267" i="41"/>
  <c r="P1267" i="41" s="1"/>
  <c r="O1268" i="41"/>
  <c r="P1268" i="41" s="1"/>
  <c r="O1269" i="41"/>
  <c r="P1269" i="41" s="1"/>
  <c r="O1270" i="41"/>
  <c r="P1270" i="41" s="1"/>
  <c r="O1271" i="41"/>
  <c r="P1271" i="41" s="1"/>
  <c r="O1272" i="41"/>
  <c r="P1272" i="41" s="1"/>
  <c r="O1273" i="41"/>
  <c r="P1273" i="41" s="1"/>
  <c r="O1274" i="41"/>
  <c r="P1274" i="41" s="1"/>
  <c r="O1275" i="41"/>
  <c r="P1275" i="41" s="1"/>
  <c r="O1276" i="41"/>
  <c r="P1276" i="41" s="1"/>
  <c r="O1277" i="41"/>
  <c r="P1277" i="41" s="1"/>
  <c r="O1278" i="41"/>
  <c r="P1278" i="41" s="1"/>
  <c r="O1279" i="41"/>
  <c r="P1279" i="41" s="1"/>
  <c r="O1280" i="41"/>
  <c r="P1280" i="41" s="1"/>
  <c r="O1281" i="41"/>
  <c r="P1281" i="41" s="1"/>
  <c r="O1282" i="41"/>
  <c r="P1282" i="41" s="1"/>
  <c r="O1283" i="41"/>
  <c r="P1283" i="41" s="1"/>
  <c r="O1284" i="41"/>
  <c r="P1284" i="41" s="1"/>
  <c r="O1285" i="41"/>
  <c r="P1285" i="41" s="1"/>
  <c r="O1286" i="41"/>
  <c r="P1286" i="41" s="1"/>
  <c r="O1287" i="41"/>
  <c r="P1287" i="41" s="1"/>
  <c r="O1288" i="41"/>
  <c r="P1288" i="41" s="1"/>
  <c r="O1289" i="41"/>
  <c r="P1289" i="41" s="1"/>
  <c r="O1290" i="41"/>
  <c r="P1290" i="41" s="1"/>
  <c r="O1291" i="41"/>
  <c r="P1291" i="41" s="1"/>
  <c r="O1292" i="41"/>
  <c r="P1292" i="41" s="1"/>
  <c r="O1293" i="41"/>
  <c r="P1293" i="41" s="1"/>
  <c r="O1294" i="41"/>
  <c r="P1294" i="41" s="1"/>
  <c r="O1295" i="41"/>
  <c r="P1295" i="41" s="1"/>
  <c r="O1296" i="41"/>
  <c r="P1296" i="41" s="1"/>
  <c r="O1297" i="41"/>
  <c r="P1297" i="41" s="1"/>
  <c r="O1298" i="41"/>
  <c r="P1298" i="41" s="1"/>
  <c r="O1299" i="41"/>
  <c r="P1299" i="41" s="1"/>
  <c r="O1300" i="41"/>
  <c r="P1300" i="41" s="1"/>
  <c r="O1301" i="41"/>
  <c r="P1301" i="41" s="1"/>
  <c r="O1302" i="41"/>
  <c r="P1302" i="41" s="1"/>
  <c r="O1303" i="41"/>
  <c r="P1303" i="41" s="1"/>
  <c r="O1304" i="41"/>
  <c r="P1304" i="41" s="1"/>
  <c r="O1305" i="41"/>
  <c r="P1305" i="41" s="1"/>
  <c r="O1306" i="41"/>
  <c r="P1306" i="41" s="1"/>
  <c r="O1307" i="41"/>
  <c r="P1307" i="41" s="1"/>
  <c r="O1308" i="41"/>
  <c r="P1308" i="41" s="1"/>
  <c r="O1309" i="41"/>
  <c r="P1309" i="41" s="1"/>
  <c r="O1310" i="41"/>
  <c r="P1310" i="41" s="1"/>
  <c r="O1311" i="41"/>
  <c r="P1311" i="41" s="1"/>
  <c r="O1312" i="41"/>
  <c r="P1312" i="41" s="1"/>
  <c r="O1313" i="41"/>
  <c r="P1313" i="41" s="1"/>
  <c r="O1314" i="41"/>
  <c r="P1314" i="41" s="1"/>
  <c r="O1315" i="41"/>
  <c r="P1315" i="41" s="1"/>
  <c r="O1316" i="41"/>
  <c r="P1316" i="41" s="1"/>
  <c r="O1317" i="41"/>
  <c r="P1317" i="41" s="1"/>
  <c r="O1318" i="41"/>
  <c r="P1318" i="41" s="1"/>
  <c r="O1319" i="41"/>
  <c r="P1319" i="41" s="1"/>
  <c r="O1320" i="41"/>
  <c r="P1320" i="41" s="1"/>
  <c r="O1321" i="41"/>
  <c r="P1321" i="41" s="1"/>
  <c r="O1322" i="41"/>
  <c r="P1322" i="41" s="1"/>
  <c r="O1323" i="41"/>
  <c r="P1323" i="41" s="1"/>
  <c r="O1324" i="41"/>
  <c r="P1324" i="41" s="1"/>
  <c r="O1325" i="41"/>
  <c r="P1325" i="41" s="1"/>
  <c r="O1326" i="41"/>
  <c r="P1326" i="41" s="1"/>
  <c r="O1327" i="41"/>
  <c r="P1327" i="41" s="1"/>
  <c r="O1328" i="41"/>
  <c r="P1328" i="41" s="1"/>
  <c r="O1329" i="41"/>
  <c r="P1329" i="41" s="1"/>
  <c r="O1330" i="41"/>
  <c r="P1330" i="41" s="1"/>
  <c r="O1331" i="41"/>
  <c r="P1331" i="41" s="1"/>
  <c r="O1332" i="41"/>
  <c r="P1332" i="41" s="1"/>
  <c r="O1333" i="41"/>
  <c r="P1333" i="41" s="1"/>
  <c r="O1334" i="41"/>
  <c r="P1334" i="41" s="1"/>
  <c r="O1335" i="41"/>
  <c r="P1335" i="41" s="1"/>
  <c r="O1336" i="41"/>
  <c r="P1336" i="41" s="1"/>
  <c r="O1337" i="41"/>
  <c r="P1337" i="41" s="1"/>
  <c r="O1338" i="41"/>
  <c r="P1338" i="41" s="1"/>
  <c r="O1339" i="41"/>
  <c r="P1339" i="41" s="1"/>
  <c r="O1340" i="41"/>
  <c r="P1340" i="41" s="1"/>
  <c r="O1341" i="41"/>
  <c r="P1341" i="41" s="1"/>
  <c r="O1342" i="41"/>
  <c r="P1342" i="41" s="1"/>
  <c r="O1343" i="41"/>
  <c r="P1343" i="41" s="1"/>
  <c r="O1344" i="41"/>
  <c r="P1344" i="41" s="1"/>
  <c r="O1345" i="41"/>
  <c r="P1345" i="41" s="1"/>
  <c r="O1346" i="41"/>
  <c r="P1346" i="41" s="1"/>
  <c r="O1347" i="41"/>
  <c r="P1347" i="41" s="1"/>
  <c r="O1348" i="41"/>
  <c r="P1348" i="41" s="1"/>
  <c r="O1349" i="41"/>
  <c r="P1349" i="41" s="1"/>
  <c r="O1350" i="41"/>
  <c r="P1350" i="41" s="1"/>
  <c r="O1351" i="41"/>
  <c r="P1351" i="41" s="1"/>
  <c r="O1352" i="41"/>
  <c r="P1352" i="41" s="1"/>
  <c r="O1353" i="41"/>
  <c r="P1353" i="41" s="1"/>
  <c r="O1354" i="41"/>
  <c r="P1354" i="41" s="1"/>
  <c r="O1355" i="41"/>
  <c r="P1355" i="41" s="1"/>
  <c r="O1356" i="41"/>
  <c r="P1356" i="41" s="1"/>
  <c r="O1357" i="41"/>
  <c r="P1357" i="41" s="1"/>
  <c r="O1358" i="41"/>
  <c r="P1358" i="41" s="1"/>
  <c r="O1359" i="41"/>
  <c r="P1359" i="41" s="1"/>
  <c r="O1360" i="41"/>
  <c r="P1360" i="41" s="1"/>
  <c r="O1361" i="41"/>
  <c r="P1361" i="41" s="1"/>
  <c r="O1362" i="41"/>
  <c r="P1362" i="41" s="1"/>
  <c r="O1363" i="41"/>
  <c r="P1363" i="41" s="1"/>
  <c r="O1364" i="41"/>
  <c r="P1364" i="41" s="1"/>
  <c r="O1365" i="41"/>
  <c r="P1365" i="41" s="1"/>
  <c r="O1366" i="41"/>
  <c r="P1366" i="41" s="1"/>
  <c r="O1367" i="41"/>
  <c r="P1367" i="41" s="1"/>
  <c r="O1368" i="41"/>
  <c r="P1368" i="41" s="1"/>
  <c r="O1369" i="41"/>
  <c r="P1369" i="41" s="1"/>
  <c r="O1370" i="41"/>
  <c r="P1370" i="41" s="1"/>
  <c r="O1371" i="41"/>
  <c r="P1371" i="41" s="1"/>
  <c r="O1372" i="41"/>
  <c r="P1372" i="41" s="1"/>
  <c r="O1373" i="41"/>
  <c r="P1373" i="41" s="1"/>
  <c r="O1374" i="41"/>
  <c r="P1374" i="41" s="1"/>
  <c r="O1375" i="41"/>
  <c r="P1375" i="41" s="1"/>
  <c r="O1376" i="41"/>
  <c r="P1376" i="41" s="1"/>
  <c r="O1377" i="41"/>
  <c r="P1377" i="41" s="1"/>
  <c r="O1378" i="41"/>
  <c r="P1378" i="41" s="1"/>
  <c r="O1379" i="41"/>
  <c r="P1379" i="41" s="1"/>
  <c r="O1380" i="41"/>
  <c r="P1380" i="41" s="1"/>
  <c r="O1381" i="41"/>
  <c r="P1381" i="41" s="1"/>
  <c r="O1382" i="41"/>
  <c r="P1382" i="41" s="1"/>
  <c r="O1383" i="41"/>
  <c r="P1383" i="41" s="1"/>
  <c r="O1384" i="41"/>
  <c r="P1384" i="41" s="1"/>
  <c r="O1385" i="41"/>
  <c r="P1385" i="41" s="1"/>
  <c r="O1386" i="41"/>
  <c r="P1386" i="41" s="1"/>
  <c r="O1387" i="41"/>
  <c r="P1387" i="41" s="1"/>
  <c r="O1388" i="41"/>
  <c r="P1388" i="41" s="1"/>
  <c r="O1389" i="41"/>
  <c r="P1389" i="41" s="1"/>
  <c r="O1390" i="41"/>
  <c r="P1390" i="41" s="1"/>
  <c r="O1391" i="41"/>
  <c r="P1391" i="41" s="1"/>
  <c r="O1392" i="41"/>
  <c r="P1392" i="41" s="1"/>
  <c r="O1393" i="41"/>
  <c r="P1393" i="41" s="1"/>
  <c r="O1394" i="41"/>
  <c r="P1394" i="41" s="1"/>
  <c r="O1395" i="41"/>
  <c r="P1395" i="41" s="1"/>
  <c r="O1396" i="41"/>
  <c r="P1396" i="41" s="1"/>
  <c r="O1397" i="41"/>
  <c r="P1397" i="41" s="1"/>
  <c r="O1398" i="41"/>
  <c r="P1398" i="41" s="1"/>
  <c r="O1399" i="41"/>
  <c r="P1399" i="41" s="1"/>
  <c r="O1400" i="41"/>
  <c r="P1400" i="41" s="1"/>
  <c r="O1401" i="41"/>
  <c r="P1401" i="41" s="1"/>
  <c r="O1402" i="41"/>
  <c r="P1402" i="41" s="1"/>
  <c r="O1403" i="41"/>
  <c r="P1403" i="41" s="1"/>
  <c r="O1404" i="41"/>
  <c r="P1404" i="41" s="1"/>
  <c r="O1405" i="41"/>
  <c r="P1405" i="41" s="1"/>
  <c r="O1406" i="41"/>
  <c r="P1406" i="41" s="1"/>
  <c r="O1407" i="41"/>
  <c r="P1407" i="41" s="1"/>
  <c r="O1408" i="41"/>
  <c r="P1408" i="41" s="1"/>
  <c r="O1409" i="41"/>
  <c r="P1409" i="41" s="1"/>
  <c r="O1410" i="41"/>
  <c r="P1410" i="41" s="1"/>
  <c r="O1411" i="41"/>
  <c r="P1411" i="41" s="1"/>
  <c r="O1412" i="41"/>
  <c r="P1412" i="41" s="1"/>
  <c r="O1413" i="41"/>
  <c r="P1413" i="41" s="1"/>
  <c r="O1414" i="41"/>
  <c r="P1414" i="41" s="1"/>
  <c r="O1415" i="41"/>
  <c r="P1415" i="41" s="1"/>
  <c r="O1416" i="41"/>
  <c r="P1416" i="41" s="1"/>
  <c r="O1417" i="41"/>
  <c r="P1417" i="41" s="1"/>
  <c r="O1418" i="41"/>
  <c r="P1418" i="41" s="1"/>
  <c r="O1419" i="41"/>
  <c r="P1419" i="41" s="1"/>
  <c r="O1420" i="41"/>
  <c r="P1420" i="41" s="1"/>
  <c r="O1421" i="41"/>
  <c r="P1421" i="41" s="1"/>
  <c r="O1422" i="41"/>
  <c r="P1422" i="41" s="1"/>
  <c r="O1423" i="41"/>
  <c r="P1423" i="41" s="1"/>
  <c r="O1424" i="41"/>
  <c r="P1424" i="41" s="1"/>
  <c r="O1425" i="41"/>
  <c r="P1425" i="41" s="1"/>
  <c r="O1426" i="41"/>
  <c r="P1426" i="41" s="1"/>
  <c r="O1427" i="41"/>
  <c r="P1427" i="41" s="1"/>
  <c r="O1428" i="41"/>
  <c r="P1428" i="41" s="1"/>
  <c r="O1429" i="41"/>
  <c r="P1429" i="41" s="1"/>
  <c r="O1430" i="41"/>
  <c r="P1430" i="41" s="1"/>
  <c r="O1431" i="41"/>
  <c r="P1431" i="41" s="1"/>
  <c r="O1432" i="41"/>
  <c r="P1432" i="41" s="1"/>
  <c r="O1433" i="41"/>
  <c r="P1433" i="41" s="1"/>
  <c r="O1434" i="41"/>
  <c r="P1434" i="41" s="1"/>
  <c r="O1435" i="41"/>
  <c r="P1435" i="41" s="1"/>
  <c r="O1436" i="41"/>
  <c r="P1436" i="41" s="1"/>
  <c r="O1437" i="41"/>
  <c r="P1437" i="41" s="1"/>
  <c r="O1438" i="41"/>
  <c r="P1438" i="41" s="1"/>
  <c r="O1439" i="41"/>
  <c r="P1439" i="41" s="1"/>
  <c r="O1440" i="41"/>
  <c r="P1440" i="41" s="1"/>
  <c r="O1441" i="41"/>
  <c r="P1441" i="41" s="1"/>
  <c r="O1442" i="41"/>
  <c r="P1442" i="41" s="1"/>
  <c r="O1443" i="41"/>
  <c r="P1443" i="41" s="1"/>
  <c r="O1444" i="41"/>
  <c r="P1444" i="41" s="1"/>
  <c r="O1445" i="41"/>
  <c r="P1445" i="41" s="1"/>
  <c r="O1446" i="41"/>
  <c r="P1446" i="41" s="1"/>
  <c r="O1447" i="41"/>
  <c r="P1447" i="41" s="1"/>
  <c r="O1448" i="41"/>
  <c r="P1448" i="41" s="1"/>
  <c r="O1449" i="41"/>
  <c r="P1449" i="41" s="1"/>
  <c r="O1450" i="41"/>
  <c r="P1450" i="41" s="1"/>
  <c r="O1451" i="41"/>
  <c r="P1451" i="41" s="1"/>
  <c r="O1452" i="41"/>
  <c r="P1452" i="41" s="1"/>
  <c r="O1453" i="41"/>
  <c r="P1453" i="41" s="1"/>
  <c r="O1454" i="41"/>
  <c r="P1454" i="41" s="1"/>
  <c r="O1455" i="41"/>
  <c r="P1455" i="41" s="1"/>
  <c r="O1456" i="41"/>
  <c r="P1456" i="41" s="1"/>
  <c r="O1457" i="41"/>
  <c r="P1457" i="41" s="1"/>
  <c r="O1458" i="41"/>
  <c r="P1458" i="41" s="1"/>
  <c r="O1459" i="41"/>
  <c r="P1459" i="41" s="1"/>
  <c r="O1460" i="41"/>
  <c r="P1460" i="41" s="1"/>
  <c r="O1461" i="41"/>
  <c r="P1461" i="41" s="1"/>
  <c r="O1462" i="41"/>
  <c r="P1462" i="41" s="1"/>
  <c r="O1463" i="41"/>
  <c r="P1463" i="41" s="1"/>
  <c r="O1464" i="41"/>
  <c r="P1464" i="41" s="1"/>
  <c r="O1465" i="41"/>
  <c r="P1465" i="41" s="1"/>
  <c r="O1466" i="41"/>
  <c r="P1466" i="41" s="1"/>
  <c r="O1467" i="41"/>
  <c r="P1467" i="41" s="1"/>
  <c r="O1468" i="41"/>
  <c r="P1468" i="41" s="1"/>
  <c r="O1469" i="41"/>
  <c r="P1469" i="41" s="1"/>
  <c r="O1470" i="41"/>
  <c r="P1470" i="41" s="1"/>
  <c r="O1471" i="41"/>
  <c r="P1471" i="41" s="1"/>
  <c r="O1472" i="41"/>
  <c r="P1472" i="41" s="1"/>
  <c r="O1473" i="41"/>
  <c r="P1473" i="41" s="1"/>
  <c r="O1474" i="41"/>
  <c r="P1474" i="41" s="1"/>
  <c r="O1475" i="41"/>
  <c r="P1475" i="41" s="1"/>
  <c r="O1476" i="41"/>
  <c r="P1476" i="41" s="1"/>
  <c r="O1477" i="41"/>
  <c r="P1477" i="41" s="1"/>
  <c r="O1478" i="41"/>
  <c r="P1478" i="41" s="1"/>
  <c r="O1479" i="41"/>
  <c r="P1479" i="41" s="1"/>
  <c r="O1480" i="41"/>
  <c r="P1480" i="41" s="1"/>
  <c r="O1481" i="41"/>
  <c r="P1481" i="41" s="1"/>
  <c r="O1482" i="41"/>
  <c r="P1482" i="41" s="1"/>
  <c r="O1483" i="41"/>
  <c r="P1483" i="41" s="1"/>
  <c r="O1484" i="41"/>
  <c r="P1484" i="41" s="1"/>
  <c r="O1485" i="41"/>
  <c r="P1485" i="41" s="1"/>
  <c r="O1486" i="41"/>
  <c r="P1486" i="41" s="1"/>
  <c r="O1487" i="41"/>
  <c r="P1487" i="41" s="1"/>
  <c r="O1488" i="41"/>
  <c r="P1488" i="41" s="1"/>
  <c r="O1489" i="41"/>
  <c r="P1489" i="41" s="1"/>
  <c r="O1490" i="41"/>
  <c r="P1490" i="41" s="1"/>
  <c r="O1491" i="41"/>
  <c r="P1491" i="41" s="1"/>
  <c r="O1492" i="41"/>
  <c r="P1492" i="41" s="1"/>
  <c r="O1493" i="41"/>
  <c r="P1493" i="41" s="1"/>
  <c r="O1494" i="41"/>
  <c r="P1494" i="41" s="1"/>
  <c r="O1495" i="41"/>
  <c r="P1495" i="41" s="1"/>
  <c r="O1496" i="41"/>
  <c r="P1496" i="41" s="1"/>
  <c r="O1497" i="41"/>
  <c r="P1497" i="41" s="1"/>
  <c r="O1498" i="41"/>
  <c r="P1498" i="41" s="1"/>
  <c r="O1499" i="41"/>
  <c r="P1499" i="41" s="1"/>
  <c r="O1500" i="41"/>
  <c r="P1500" i="41" s="1"/>
  <c r="O1501" i="41"/>
  <c r="P1501" i="41" s="1"/>
  <c r="O1502" i="41"/>
  <c r="P1502" i="41" s="1"/>
  <c r="O1503" i="41"/>
  <c r="P1503" i="41" s="1"/>
  <c r="O1504" i="41"/>
  <c r="P1504" i="41" s="1"/>
  <c r="O1505" i="41"/>
  <c r="P1505" i="41" s="1"/>
  <c r="O1506" i="41"/>
  <c r="P1506" i="41" s="1"/>
  <c r="O1507" i="41"/>
  <c r="P1507" i="41" s="1"/>
  <c r="O1508" i="41"/>
  <c r="P1508" i="41" s="1"/>
  <c r="O1509" i="41"/>
  <c r="P1509" i="41" s="1"/>
  <c r="O1510" i="41"/>
  <c r="P1510" i="41" s="1"/>
  <c r="O1511" i="41"/>
  <c r="P1511" i="41" s="1"/>
  <c r="O1512" i="41"/>
  <c r="P1512" i="41" s="1"/>
  <c r="O1513" i="41"/>
  <c r="P1513" i="41" s="1"/>
  <c r="O1514" i="41"/>
  <c r="P1514" i="41" s="1"/>
  <c r="O1515" i="41"/>
  <c r="P1515" i="41" s="1"/>
  <c r="O1516" i="41"/>
  <c r="P1516" i="41" s="1"/>
  <c r="O1517" i="41"/>
  <c r="P1517" i="41" s="1"/>
  <c r="O1518" i="41"/>
  <c r="P1518" i="41" s="1"/>
  <c r="O1519" i="41"/>
  <c r="P1519" i="41" s="1"/>
  <c r="O1520" i="41"/>
  <c r="P1520" i="41" s="1"/>
  <c r="O1521" i="41"/>
  <c r="P1521" i="41" s="1"/>
  <c r="O1522" i="41"/>
  <c r="P1522" i="41" s="1"/>
  <c r="O1523" i="41"/>
  <c r="P1523" i="41" s="1"/>
  <c r="O1524" i="41"/>
  <c r="P1524" i="41" s="1"/>
  <c r="O1525" i="41"/>
  <c r="P1525" i="41" s="1"/>
  <c r="O1526" i="41"/>
  <c r="P1526" i="41" s="1"/>
  <c r="O1527" i="41"/>
  <c r="P1527" i="41" s="1"/>
  <c r="O1528" i="41"/>
  <c r="P1528" i="41" s="1"/>
  <c r="O1529" i="41"/>
  <c r="P1529" i="41" s="1"/>
  <c r="O1530" i="41"/>
  <c r="P1530" i="41" s="1"/>
  <c r="O1531" i="41"/>
  <c r="P1531" i="41" s="1"/>
  <c r="O1532" i="41"/>
  <c r="P1532" i="41" s="1"/>
  <c r="O1533" i="41"/>
  <c r="P1533" i="41" s="1"/>
  <c r="O1534" i="41"/>
  <c r="P1534" i="41" s="1"/>
  <c r="O1535" i="41"/>
  <c r="P1535" i="41" s="1"/>
  <c r="O1536" i="41"/>
  <c r="P1536" i="41" s="1"/>
  <c r="O1537" i="41"/>
  <c r="P1537" i="41" s="1"/>
  <c r="O1538" i="41"/>
  <c r="P1538" i="41" s="1"/>
  <c r="O1539" i="41"/>
  <c r="P1539" i="41" s="1"/>
  <c r="O1540" i="41"/>
  <c r="P1540" i="41" s="1"/>
  <c r="O1541" i="41"/>
  <c r="P1541" i="41" s="1"/>
  <c r="O1542" i="41"/>
  <c r="P1542" i="41" s="1"/>
  <c r="O1543" i="41"/>
  <c r="P1543" i="41" s="1"/>
  <c r="O1544" i="41"/>
  <c r="P1544" i="41" s="1"/>
  <c r="O1545" i="41"/>
  <c r="P1545" i="41" s="1"/>
  <c r="O1546" i="41"/>
  <c r="P1546" i="41" s="1"/>
  <c r="O1547" i="41"/>
  <c r="P1547" i="41" s="1"/>
  <c r="O1548" i="41"/>
  <c r="P1548" i="41" s="1"/>
  <c r="O1549" i="41"/>
  <c r="P1549" i="41" s="1"/>
  <c r="O1550" i="41"/>
  <c r="P1550" i="41" s="1"/>
  <c r="O1551" i="41"/>
  <c r="P1551" i="41" s="1"/>
  <c r="O1552" i="41"/>
  <c r="P1552" i="41" s="1"/>
  <c r="O1553" i="41"/>
  <c r="P1553" i="41" s="1"/>
  <c r="O1554" i="41"/>
  <c r="P1554" i="41" s="1"/>
  <c r="O1555" i="41"/>
  <c r="P1555" i="41" s="1"/>
  <c r="O1556" i="41"/>
  <c r="P1556" i="41" s="1"/>
  <c r="O1557" i="41"/>
  <c r="P1557" i="41" s="1"/>
  <c r="O1558" i="41"/>
  <c r="P1558" i="41" s="1"/>
  <c r="O1559" i="41"/>
  <c r="P1559" i="41" s="1"/>
  <c r="O1560" i="41"/>
  <c r="P1560" i="41" s="1"/>
  <c r="O1561" i="41"/>
  <c r="P1561" i="41" s="1"/>
  <c r="O1562" i="41"/>
  <c r="P1562" i="41" s="1"/>
  <c r="O1563" i="41"/>
  <c r="P1563" i="41" s="1"/>
  <c r="O1564" i="41"/>
  <c r="P1564" i="41" s="1"/>
  <c r="O1565" i="41"/>
  <c r="P1565" i="41" s="1"/>
  <c r="O1566" i="41"/>
  <c r="P1566" i="41" s="1"/>
  <c r="O1567" i="41"/>
  <c r="P1567" i="41" s="1"/>
  <c r="O1568" i="41"/>
  <c r="P1568" i="41" s="1"/>
  <c r="O1569" i="41"/>
  <c r="P1569" i="41" s="1"/>
  <c r="O1570" i="41"/>
  <c r="P1570" i="41" s="1"/>
  <c r="O1571" i="41"/>
  <c r="P1571" i="41" s="1"/>
  <c r="O1572" i="41"/>
  <c r="P1572" i="41" s="1"/>
  <c r="O1573" i="41"/>
  <c r="P1573" i="41" s="1"/>
  <c r="O1574" i="41"/>
  <c r="P1574" i="41" s="1"/>
  <c r="O1575" i="41"/>
  <c r="P1575" i="41" s="1"/>
  <c r="O1576" i="41"/>
  <c r="P1576" i="41" s="1"/>
  <c r="O1577" i="41"/>
  <c r="P1577" i="41" s="1"/>
  <c r="O1578" i="41"/>
  <c r="P1578" i="41" s="1"/>
  <c r="O1579" i="41"/>
  <c r="P1579" i="41" s="1"/>
  <c r="O1580" i="41"/>
  <c r="P1580" i="41" s="1"/>
  <c r="O1581" i="41"/>
  <c r="P1581" i="41" s="1"/>
  <c r="O1582" i="41"/>
  <c r="P1582" i="41" s="1"/>
  <c r="O1583" i="41"/>
  <c r="P1583" i="41" s="1"/>
  <c r="O1584" i="41"/>
  <c r="P1584" i="41" s="1"/>
  <c r="O1585" i="41"/>
  <c r="P1585" i="41" s="1"/>
  <c r="O1586" i="41"/>
  <c r="P1586" i="41" s="1"/>
  <c r="O1587" i="41"/>
  <c r="P1587" i="41" s="1"/>
  <c r="O1588" i="41"/>
  <c r="P1588" i="41" s="1"/>
  <c r="O1589" i="41"/>
  <c r="P1589" i="41" s="1"/>
  <c r="O1590" i="41"/>
  <c r="P1590" i="41" s="1"/>
  <c r="O1591" i="41"/>
  <c r="P1591" i="41" s="1"/>
  <c r="O1592" i="41"/>
  <c r="P1592" i="41" s="1"/>
  <c r="O1593" i="41"/>
  <c r="P1593" i="41" s="1"/>
  <c r="O1594" i="41"/>
  <c r="P1594" i="41" s="1"/>
  <c r="O1595" i="41"/>
  <c r="P1595" i="41" s="1"/>
  <c r="O1596" i="41"/>
  <c r="P1596" i="41" s="1"/>
  <c r="O1597" i="41"/>
  <c r="P1597" i="41" s="1"/>
  <c r="O1598" i="41"/>
  <c r="P1598" i="41" s="1"/>
  <c r="O1599" i="41"/>
  <c r="P1599" i="41" s="1"/>
  <c r="O1600" i="41"/>
  <c r="P1600" i="41" s="1"/>
  <c r="O1601" i="41"/>
  <c r="P1601" i="41" s="1"/>
  <c r="O1602" i="41"/>
  <c r="P1602" i="41" s="1"/>
  <c r="O1603" i="41"/>
  <c r="P1603" i="41" s="1"/>
  <c r="O1604" i="41"/>
  <c r="P1604" i="41" s="1"/>
  <c r="O1605" i="41"/>
  <c r="P1605" i="41" s="1"/>
  <c r="O1606" i="41"/>
  <c r="P1606" i="41" s="1"/>
  <c r="O1607" i="41"/>
  <c r="P1607" i="41" s="1"/>
  <c r="O1608" i="41"/>
  <c r="P1608" i="41" s="1"/>
  <c r="O1609" i="41"/>
  <c r="P1609" i="41" s="1"/>
  <c r="O1610" i="41"/>
  <c r="P1610" i="41" s="1"/>
  <c r="O1611" i="41"/>
  <c r="P1611" i="41" s="1"/>
  <c r="O1612" i="41"/>
  <c r="P1612" i="41" s="1"/>
  <c r="O1613" i="41"/>
  <c r="P1613" i="41" s="1"/>
  <c r="O1614" i="41"/>
  <c r="P1614" i="41" s="1"/>
  <c r="O1615" i="41"/>
  <c r="P1615" i="41" s="1"/>
  <c r="O1616" i="41"/>
  <c r="P1616" i="41" s="1"/>
  <c r="O1617" i="41"/>
  <c r="P1617" i="41" s="1"/>
  <c r="O1618" i="41"/>
  <c r="P1618" i="41" s="1"/>
  <c r="O1619" i="41"/>
  <c r="P1619" i="41" s="1"/>
  <c r="O1620" i="41"/>
  <c r="P1620" i="41" s="1"/>
  <c r="O1621" i="41"/>
  <c r="P1621" i="41" s="1"/>
  <c r="O1622" i="41"/>
  <c r="P1622" i="41" s="1"/>
  <c r="O1623" i="41"/>
  <c r="P1623" i="41" s="1"/>
  <c r="O1624" i="41"/>
  <c r="P1624" i="41" s="1"/>
  <c r="O1625" i="41"/>
  <c r="P1625" i="41" s="1"/>
  <c r="O1626" i="41"/>
  <c r="P1626" i="41" s="1"/>
  <c r="O1627" i="41"/>
  <c r="P1627" i="41" s="1"/>
  <c r="O1628" i="41"/>
  <c r="P1628" i="41" s="1"/>
  <c r="O1629" i="41"/>
  <c r="P1629" i="41" s="1"/>
  <c r="O1630" i="41"/>
  <c r="P1630" i="41" s="1"/>
  <c r="O1631" i="41"/>
  <c r="P1631" i="41" s="1"/>
  <c r="O1632" i="41"/>
  <c r="P1632" i="41" s="1"/>
  <c r="O1633" i="41"/>
  <c r="P1633" i="41" s="1"/>
  <c r="O1634" i="41"/>
  <c r="P1634" i="41" s="1"/>
  <c r="O1635" i="41"/>
  <c r="P1635" i="41" s="1"/>
  <c r="O1636" i="41"/>
  <c r="P1636" i="41" s="1"/>
  <c r="O1637" i="41"/>
  <c r="P1637" i="41" s="1"/>
  <c r="O1638" i="41"/>
  <c r="P1638" i="41" s="1"/>
  <c r="O1639" i="41"/>
  <c r="P1639" i="41" s="1"/>
  <c r="O1640" i="41"/>
  <c r="P1640" i="41" s="1"/>
  <c r="O1641" i="41"/>
  <c r="P1641" i="41" s="1"/>
  <c r="O1642" i="41"/>
  <c r="P1642" i="41" s="1"/>
  <c r="O1643" i="41"/>
  <c r="P1643" i="41" s="1"/>
  <c r="O1644" i="41"/>
  <c r="P1644" i="41" s="1"/>
  <c r="O1645" i="41"/>
  <c r="P1645" i="41" s="1"/>
  <c r="O1646" i="41"/>
  <c r="P1646" i="41" s="1"/>
  <c r="O1647" i="41"/>
  <c r="P1647" i="41" s="1"/>
  <c r="O1648" i="41"/>
  <c r="P1648" i="41" s="1"/>
  <c r="O1649" i="41"/>
  <c r="P1649" i="41" s="1"/>
  <c r="O1650" i="41"/>
  <c r="P1650" i="41" s="1"/>
  <c r="O1651" i="41"/>
  <c r="P1651" i="41" s="1"/>
  <c r="O1652" i="41"/>
  <c r="P1652" i="41" s="1"/>
  <c r="O1653" i="41"/>
  <c r="P1653" i="41" s="1"/>
  <c r="O1654" i="41"/>
  <c r="P1654" i="41" s="1"/>
  <c r="O1655" i="41"/>
  <c r="P1655" i="41" s="1"/>
  <c r="O1656" i="41"/>
  <c r="P1656" i="41" s="1"/>
  <c r="O1657" i="41"/>
  <c r="P1657" i="41" s="1"/>
  <c r="O1658" i="41"/>
  <c r="P1658" i="41" s="1"/>
  <c r="O1659" i="41"/>
  <c r="P1659" i="41" s="1"/>
  <c r="O1660" i="41"/>
  <c r="P1660" i="41" s="1"/>
  <c r="O1661" i="41"/>
  <c r="P1661" i="41" s="1"/>
  <c r="O1662" i="41"/>
  <c r="P1662" i="41" s="1"/>
  <c r="O1663" i="41"/>
  <c r="P1663" i="41" s="1"/>
  <c r="O1664" i="41"/>
  <c r="P1664" i="41" s="1"/>
  <c r="O1665" i="41"/>
  <c r="P1665" i="41" s="1"/>
  <c r="O1666" i="41"/>
  <c r="P1666" i="41" s="1"/>
  <c r="O1667" i="41"/>
  <c r="P1667" i="41" s="1"/>
  <c r="O1668" i="41"/>
  <c r="P1668" i="41" s="1"/>
  <c r="O1669" i="41"/>
  <c r="P1669" i="41" s="1"/>
  <c r="O1670" i="41"/>
  <c r="P1670" i="41" s="1"/>
  <c r="O1671" i="41"/>
  <c r="P1671" i="41" s="1"/>
  <c r="O1672" i="41"/>
  <c r="P1672" i="41" s="1"/>
  <c r="O1673" i="41"/>
  <c r="P1673" i="41" s="1"/>
  <c r="O1674" i="41"/>
  <c r="P1674" i="41" s="1"/>
  <c r="O1675" i="41"/>
  <c r="P1675" i="41" s="1"/>
  <c r="O1676" i="41"/>
  <c r="P1676" i="41" s="1"/>
  <c r="O1677" i="41"/>
  <c r="P1677" i="41" s="1"/>
  <c r="O1678" i="41"/>
  <c r="P1678" i="41" s="1"/>
  <c r="O1679" i="41"/>
  <c r="P1679" i="41" s="1"/>
  <c r="O1680" i="41"/>
  <c r="P1680" i="41" s="1"/>
  <c r="O1681" i="41"/>
  <c r="P1681" i="41" s="1"/>
  <c r="O1682" i="41"/>
  <c r="P1682" i="41" s="1"/>
  <c r="O1683" i="41"/>
  <c r="P1683" i="41" s="1"/>
  <c r="O1684" i="41"/>
  <c r="P1684" i="41" s="1"/>
  <c r="O1685" i="41"/>
  <c r="P1685" i="41" s="1"/>
  <c r="O1686" i="41"/>
  <c r="P1686" i="41" s="1"/>
  <c r="O1687" i="41"/>
  <c r="P1687" i="41" s="1"/>
  <c r="O1688" i="41"/>
  <c r="P1688" i="41" s="1"/>
  <c r="O1689" i="41"/>
  <c r="P1689" i="41" s="1"/>
  <c r="O1690" i="41"/>
  <c r="P1690" i="41" s="1"/>
  <c r="O1691" i="41"/>
  <c r="P1691" i="41" s="1"/>
  <c r="O1692" i="41"/>
  <c r="P1692" i="41" s="1"/>
  <c r="O1693" i="41"/>
  <c r="P1693" i="41" s="1"/>
  <c r="O1694" i="41"/>
  <c r="P1694" i="41" s="1"/>
  <c r="O1695" i="41"/>
  <c r="P1695" i="41" s="1"/>
  <c r="O1696" i="41"/>
  <c r="P1696" i="41" s="1"/>
  <c r="O1697" i="41"/>
  <c r="P1697" i="41" s="1"/>
  <c r="O1698" i="41"/>
  <c r="P1698" i="41" s="1"/>
  <c r="O1699" i="41"/>
  <c r="P1699" i="41" s="1"/>
  <c r="O1700" i="41"/>
  <c r="P1700" i="41" s="1"/>
  <c r="O1701" i="41"/>
  <c r="P1701" i="41" s="1"/>
  <c r="O1702" i="41"/>
  <c r="P1702" i="41" s="1"/>
  <c r="O1703" i="41"/>
  <c r="P1703" i="41" s="1"/>
  <c r="O1704" i="41"/>
  <c r="P1704" i="41" s="1"/>
  <c r="O1705" i="41"/>
  <c r="P1705" i="41" s="1"/>
  <c r="O1706" i="41"/>
  <c r="P1706" i="41" s="1"/>
  <c r="O1707" i="41"/>
  <c r="P1707" i="41" s="1"/>
  <c r="O1708" i="41"/>
  <c r="P1708" i="41" s="1"/>
  <c r="O1709" i="41"/>
  <c r="P1709" i="41" s="1"/>
  <c r="O1710" i="41"/>
  <c r="P1710" i="41" s="1"/>
  <c r="O1711" i="41"/>
  <c r="P1711" i="41" s="1"/>
  <c r="O1712" i="41"/>
  <c r="P1712" i="41" s="1"/>
  <c r="O1713" i="41"/>
  <c r="P1713" i="41" s="1"/>
  <c r="O1714" i="41"/>
  <c r="P1714" i="41" s="1"/>
  <c r="O1715" i="41"/>
  <c r="P1715" i="41" s="1"/>
  <c r="O1716" i="41"/>
  <c r="P1716" i="41" s="1"/>
  <c r="O1717" i="41"/>
  <c r="P1717" i="41" s="1"/>
  <c r="O1718" i="41"/>
  <c r="P1718" i="41" s="1"/>
  <c r="O1719" i="41"/>
  <c r="P1719" i="41" s="1"/>
  <c r="O1720" i="41"/>
  <c r="P1720" i="41" s="1"/>
  <c r="O1721" i="41"/>
  <c r="P1721" i="41" s="1"/>
  <c r="O1722" i="41"/>
  <c r="P1722" i="41" s="1"/>
  <c r="O1723" i="41"/>
  <c r="P1723" i="41" s="1"/>
  <c r="O1724" i="41"/>
  <c r="P1724" i="41" s="1"/>
  <c r="O1725" i="41"/>
  <c r="P1725" i="41" s="1"/>
  <c r="O1726" i="41"/>
  <c r="P1726" i="41" s="1"/>
  <c r="O1727" i="41"/>
  <c r="P1727" i="41" s="1"/>
  <c r="O1728" i="41"/>
  <c r="P1728" i="41" s="1"/>
  <c r="O1729" i="41"/>
  <c r="P1729" i="41" s="1"/>
  <c r="O1730" i="41"/>
  <c r="P1730" i="41" s="1"/>
  <c r="O1731" i="41"/>
  <c r="P1731" i="41" s="1"/>
  <c r="O1732" i="41"/>
  <c r="P1732" i="41" s="1"/>
  <c r="O1733" i="41"/>
  <c r="P1733" i="41" s="1"/>
  <c r="O1734" i="41"/>
  <c r="P1734" i="41" s="1"/>
  <c r="O1735" i="41"/>
  <c r="P1735" i="41" s="1"/>
  <c r="O1736" i="41"/>
  <c r="P1736" i="41" s="1"/>
  <c r="O1737" i="41"/>
  <c r="P1737" i="41" s="1"/>
  <c r="O1738" i="41"/>
  <c r="P1738" i="41" s="1"/>
  <c r="O1739" i="41"/>
  <c r="P1739" i="41" s="1"/>
  <c r="O1740" i="41"/>
  <c r="P1740" i="41" s="1"/>
  <c r="O1741" i="41"/>
  <c r="P1741" i="41" s="1"/>
  <c r="O1742" i="41"/>
  <c r="P1742" i="41" s="1"/>
  <c r="O1743" i="41"/>
  <c r="P1743" i="41" s="1"/>
  <c r="O1744" i="41"/>
  <c r="P1744" i="41" s="1"/>
  <c r="O1745" i="41"/>
  <c r="P1745" i="41" s="1"/>
  <c r="O1746" i="41"/>
  <c r="P1746" i="41" s="1"/>
  <c r="O1747" i="41"/>
  <c r="P1747" i="41" s="1"/>
  <c r="O1748" i="41"/>
  <c r="P1748" i="41" s="1"/>
  <c r="O1749" i="41"/>
  <c r="P1749" i="41" s="1"/>
  <c r="O1750" i="41"/>
  <c r="P1750" i="41" s="1"/>
  <c r="O1751" i="41"/>
  <c r="P1751" i="41" s="1"/>
  <c r="O1752" i="41"/>
  <c r="P1752" i="41" s="1"/>
  <c r="O1753" i="41"/>
  <c r="P1753" i="41" s="1"/>
  <c r="O1754" i="41"/>
  <c r="P1754" i="41" s="1"/>
  <c r="O1755" i="41"/>
  <c r="P1755" i="41" s="1"/>
  <c r="O1756" i="41"/>
  <c r="P1756" i="41" s="1"/>
  <c r="O1757" i="41"/>
  <c r="P1757" i="41" s="1"/>
  <c r="O1758" i="41"/>
  <c r="P1758" i="41" s="1"/>
  <c r="O1759" i="41"/>
  <c r="P1759" i="41" s="1"/>
  <c r="O1760" i="41"/>
  <c r="P1760" i="41" s="1"/>
  <c r="O1761" i="41"/>
  <c r="P1761" i="41" s="1"/>
  <c r="O1762" i="41"/>
  <c r="P1762" i="41" s="1"/>
  <c r="O1763" i="41"/>
  <c r="P1763" i="41" s="1"/>
  <c r="O1764" i="41"/>
  <c r="P1764" i="41" s="1"/>
  <c r="O1765" i="41"/>
  <c r="P1765" i="41" s="1"/>
  <c r="O1766" i="41"/>
  <c r="P1766" i="41" s="1"/>
  <c r="O1767" i="41"/>
  <c r="P1767" i="41" s="1"/>
  <c r="O1768" i="41"/>
  <c r="P1768" i="41" s="1"/>
  <c r="O1769" i="41"/>
  <c r="P1769" i="41" s="1"/>
  <c r="O1770" i="41"/>
  <c r="P1770" i="41" s="1"/>
  <c r="O1771" i="41"/>
  <c r="P1771" i="41" s="1"/>
  <c r="O1772" i="41"/>
  <c r="P1772" i="41" s="1"/>
  <c r="O1773" i="41"/>
  <c r="P1773" i="41" s="1"/>
  <c r="O1774" i="41"/>
  <c r="P1774" i="41" s="1"/>
  <c r="O1775" i="41"/>
  <c r="P1775" i="41" s="1"/>
  <c r="O1776" i="41"/>
  <c r="P1776" i="41" s="1"/>
  <c r="O1777" i="41"/>
  <c r="P1777" i="41" s="1"/>
  <c r="O1778" i="41"/>
  <c r="P1778" i="41" s="1"/>
  <c r="O1779" i="41"/>
  <c r="P1779" i="41" s="1"/>
  <c r="O1780" i="41"/>
  <c r="P1780" i="41" s="1"/>
  <c r="O1781" i="41"/>
  <c r="P1781" i="41" s="1"/>
  <c r="O1782" i="41"/>
  <c r="P1782" i="41" s="1"/>
  <c r="O1783" i="41"/>
  <c r="P1783" i="41" s="1"/>
  <c r="O1784" i="41"/>
  <c r="P1784" i="41" s="1"/>
  <c r="O1785" i="41"/>
  <c r="P1785" i="41" s="1"/>
  <c r="O1786" i="41"/>
  <c r="P1786" i="41" s="1"/>
  <c r="O1787" i="41"/>
  <c r="P1787" i="41" s="1"/>
  <c r="O1788" i="41"/>
  <c r="P1788" i="41" s="1"/>
  <c r="O1789" i="41"/>
  <c r="P1789" i="41" s="1"/>
  <c r="O1790" i="41"/>
  <c r="P1790" i="41" s="1"/>
  <c r="O1791" i="41"/>
  <c r="P1791" i="41" s="1"/>
  <c r="O1792" i="41"/>
  <c r="P1792" i="41" s="1"/>
  <c r="O1793" i="41"/>
  <c r="P1793" i="41" s="1"/>
  <c r="O1794" i="41"/>
  <c r="P1794" i="41" s="1"/>
  <c r="O1795" i="41"/>
  <c r="P1795" i="41" s="1"/>
  <c r="O1796" i="41"/>
  <c r="P1796" i="41" s="1"/>
  <c r="O1797" i="41"/>
  <c r="P1797" i="41" s="1"/>
  <c r="O1798" i="41"/>
  <c r="P1798" i="41" s="1"/>
  <c r="O1799" i="41"/>
  <c r="P1799" i="41" s="1"/>
  <c r="O1800" i="41"/>
  <c r="P1800" i="41" s="1"/>
  <c r="O1801" i="41"/>
  <c r="P1801" i="41" s="1"/>
  <c r="O1802" i="41"/>
  <c r="P1802" i="41" s="1"/>
  <c r="O1803" i="41"/>
  <c r="P1803" i="41" s="1"/>
  <c r="O1804" i="41"/>
  <c r="P1804" i="41" s="1"/>
  <c r="O1805" i="41"/>
  <c r="P1805" i="41" s="1"/>
  <c r="O1806" i="41"/>
  <c r="P1806" i="41" s="1"/>
  <c r="O1807" i="41"/>
  <c r="P1807" i="41" s="1"/>
  <c r="O1808" i="41"/>
  <c r="P1808" i="41" s="1"/>
  <c r="O1809" i="41"/>
  <c r="P1809" i="41" s="1"/>
  <c r="O1810" i="41"/>
  <c r="P1810" i="41" s="1"/>
  <c r="O1811" i="41"/>
  <c r="P1811" i="41" s="1"/>
  <c r="O1812" i="41"/>
  <c r="P1812" i="41" s="1"/>
  <c r="O1813" i="41"/>
  <c r="P1813" i="41" s="1"/>
  <c r="O1814" i="41"/>
  <c r="P1814" i="41" s="1"/>
  <c r="O1815" i="41"/>
  <c r="P1815" i="41" s="1"/>
  <c r="O1816" i="41"/>
  <c r="P1816" i="41" s="1"/>
  <c r="O1817" i="41"/>
  <c r="P1817" i="41" s="1"/>
  <c r="O1818" i="41"/>
  <c r="P1818" i="41" s="1"/>
  <c r="O1819" i="41"/>
  <c r="P1819" i="41" s="1"/>
  <c r="O1820" i="41"/>
  <c r="P1820" i="41" s="1"/>
  <c r="O1821" i="41"/>
  <c r="P1821" i="41" s="1"/>
  <c r="O1822" i="41"/>
  <c r="P1822" i="41" s="1"/>
  <c r="O1823" i="41"/>
  <c r="P1823" i="41" s="1"/>
  <c r="O1824" i="41"/>
  <c r="P1824" i="41" s="1"/>
  <c r="O1825" i="41"/>
  <c r="P1825" i="41" s="1"/>
  <c r="O1826" i="41"/>
  <c r="P1826" i="41" s="1"/>
  <c r="O1827" i="41"/>
  <c r="P1827" i="41" s="1"/>
  <c r="O1828" i="41"/>
  <c r="P1828" i="41" s="1"/>
  <c r="O1829" i="41"/>
  <c r="P1829" i="41" s="1"/>
  <c r="O1830" i="41"/>
  <c r="P1830" i="41" s="1"/>
  <c r="O1831" i="41"/>
  <c r="P1831" i="41" s="1"/>
  <c r="O1832" i="41"/>
  <c r="P1832" i="41" s="1"/>
  <c r="O1833" i="41"/>
  <c r="P1833" i="41" s="1"/>
  <c r="O1834" i="41"/>
  <c r="P1834" i="41" s="1"/>
  <c r="O1835" i="41"/>
  <c r="P1835" i="41" s="1"/>
  <c r="O1836" i="41"/>
  <c r="P1836" i="41" s="1"/>
  <c r="O1837" i="41"/>
  <c r="P1837" i="41" s="1"/>
  <c r="O1838" i="41"/>
  <c r="P1838" i="41" s="1"/>
  <c r="O1839" i="41"/>
  <c r="P1839" i="41" s="1"/>
  <c r="O1840" i="41"/>
  <c r="P1840" i="41" s="1"/>
  <c r="O1841" i="41"/>
  <c r="P1841" i="41" s="1"/>
  <c r="O1842" i="41"/>
  <c r="P1842" i="41" s="1"/>
  <c r="O1843" i="41"/>
  <c r="P1843" i="41" s="1"/>
  <c r="O1844" i="41"/>
  <c r="P1844" i="41" s="1"/>
  <c r="O1845" i="41"/>
  <c r="P1845" i="41" s="1"/>
  <c r="O1846" i="41"/>
  <c r="P1846" i="41" s="1"/>
  <c r="O1847" i="41"/>
  <c r="P1847" i="41" s="1"/>
  <c r="O1848" i="41"/>
  <c r="P1848" i="41" s="1"/>
  <c r="O1849" i="41"/>
  <c r="P1849" i="41" s="1"/>
  <c r="O1850" i="41"/>
  <c r="P1850" i="41" s="1"/>
  <c r="O1851" i="41"/>
  <c r="P1851" i="41" s="1"/>
  <c r="O1852" i="41"/>
  <c r="P1852" i="41" s="1"/>
  <c r="O1853" i="41"/>
  <c r="P1853" i="41" s="1"/>
  <c r="O1854" i="41"/>
  <c r="P1854" i="41" s="1"/>
  <c r="O1855" i="41"/>
  <c r="P1855" i="41" s="1"/>
  <c r="O1856" i="41"/>
  <c r="P1856" i="41" s="1"/>
  <c r="O1857" i="41"/>
  <c r="P1857" i="41" s="1"/>
  <c r="O1858" i="41"/>
  <c r="P1858" i="41" s="1"/>
  <c r="O1859" i="41"/>
  <c r="P1859" i="41" s="1"/>
  <c r="O1860" i="41"/>
  <c r="P1860" i="41" s="1"/>
  <c r="O1861" i="41"/>
  <c r="P1861" i="41" s="1"/>
  <c r="O1862" i="41"/>
  <c r="P1862" i="41" s="1"/>
  <c r="O1863" i="41"/>
  <c r="P1863" i="41" s="1"/>
  <c r="O1864" i="41"/>
  <c r="P1864" i="41" s="1"/>
  <c r="O1865" i="41"/>
  <c r="P1865" i="41" s="1"/>
  <c r="O1866" i="41"/>
  <c r="P1866" i="41" s="1"/>
  <c r="O1867" i="41"/>
  <c r="P1867" i="41" s="1"/>
  <c r="O1868" i="41"/>
  <c r="P1868" i="41" s="1"/>
  <c r="O1869" i="41"/>
  <c r="P1869" i="41" s="1"/>
  <c r="O1870" i="41"/>
  <c r="P1870" i="41" s="1"/>
  <c r="O1871" i="41"/>
  <c r="P1871" i="41" s="1"/>
  <c r="O1872" i="41"/>
  <c r="P1872" i="41" s="1"/>
  <c r="O1873" i="41"/>
  <c r="P1873" i="41" s="1"/>
  <c r="O1874" i="41"/>
  <c r="P1874" i="41" s="1"/>
  <c r="O1875" i="41"/>
  <c r="P1875" i="41" s="1"/>
  <c r="O1876" i="41"/>
  <c r="P1876" i="41" s="1"/>
  <c r="O1877" i="41"/>
  <c r="P1877" i="41" s="1"/>
  <c r="O1878" i="41"/>
  <c r="P1878" i="41" s="1"/>
  <c r="O1879" i="41"/>
  <c r="P1879" i="41" s="1"/>
  <c r="O1880" i="41"/>
  <c r="P1880" i="41" s="1"/>
  <c r="O1881" i="41"/>
  <c r="P1881" i="41" s="1"/>
  <c r="O1882" i="41"/>
  <c r="P1882" i="41" s="1"/>
  <c r="O1883" i="41"/>
  <c r="P1883" i="41" s="1"/>
  <c r="O1884" i="41"/>
  <c r="P1884" i="41" s="1"/>
  <c r="O1885" i="41"/>
  <c r="P1885" i="41" s="1"/>
  <c r="O1886" i="41"/>
  <c r="P1886" i="41" s="1"/>
  <c r="O1887" i="41"/>
  <c r="P1887" i="41" s="1"/>
  <c r="O1888" i="41"/>
  <c r="P1888" i="41" s="1"/>
  <c r="O1889" i="41"/>
  <c r="P1889" i="41" s="1"/>
  <c r="O1890" i="41"/>
  <c r="P1890" i="41" s="1"/>
  <c r="O1891" i="41"/>
  <c r="P1891" i="41" s="1"/>
  <c r="O1892" i="41"/>
  <c r="P1892" i="41" s="1"/>
  <c r="O1893" i="41"/>
  <c r="P1893" i="41" s="1"/>
  <c r="O1894" i="41"/>
  <c r="P1894" i="41" s="1"/>
  <c r="O1895" i="41"/>
  <c r="P1895" i="41" s="1"/>
  <c r="O1896" i="41"/>
  <c r="P1896" i="41" s="1"/>
  <c r="O1897" i="41"/>
  <c r="P1897" i="41" s="1"/>
  <c r="O1898" i="41"/>
  <c r="P1898" i="41" s="1"/>
  <c r="O1899" i="41"/>
  <c r="P1899" i="41" s="1"/>
  <c r="O1900" i="41"/>
  <c r="P1900" i="41" s="1"/>
  <c r="O1901" i="41"/>
  <c r="P1901" i="41" s="1"/>
  <c r="O1902" i="41"/>
  <c r="P1902" i="41" s="1"/>
  <c r="O1903" i="41"/>
  <c r="P1903" i="41" s="1"/>
  <c r="O1904" i="41"/>
  <c r="P1904" i="41" s="1"/>
  <c r="O1905" i="41"/>
  <c r="P1905" i="41" s="1"/>
  <c r="O1906" i="41"/>
  <c r="P1906" i="41" s="1"/>
  <c r="O1907" i="41"/>
  <c r="P1907" i="41" s="1"/>
  <c r="O1908" i="41"/>
  <c r="P1908" i="41" s="1"/>
  <c r="O1909" i="41"/>
  <c r="P1909" i="41" s="1"/>
  <c r="O1910" i="41"/>
  <c r="P1910" i="41" s="1"/>
  <c r="O1911" i="41"/>
  <c r="P1911" i="41" s="1"/>
  <c r="O1912" i="41"/>
  <c r="P1912" i="41" s="1"/>
  <c r="O1913" i="41"/>
  <c r="P1913" i="41" s="1"/>
  <c r="O1914" i="41"/>
  <c r="P1914" i="41" s="1"/>
  <c r="O1915" i="41"/>
  <c r="P1915" i="41" s="1"/>
  <c r="O1916" i="41"/>
  <c r="P1916" i="41" s="1"/>
  <c r="O1917" i="41"/>
  <c r="P1917" i="41" s="1"/>
  <c r="O1918" i="41"/>
  <c r="P1918" i="41" s="1"/>
  <c r="O1919" i="41"/>
  <c r="P1919" i="41" s="1"/>
  <c r="O1920" i="41"/>
  <c r="P1920" i="41" s="1"/>
  <c r="O1921" i="41"/>
  <c r="P1921" i="41" s="1"/>
  <c r="O1922" i="41"/>
  <c r="P1922" i="41" s="1"/>
  <c r="O1923" i="41"/>
  <c r="P1923" i="41" s="1"/>
  <c r="O1924" i="41"/>
  <c r="P1924" i="41" s="1"/>
  <c r="O1925" i="41"/>
  <c r="P1925" i="41" s="1"/>
  <c r="O1926" i="41"/>
  <c r="P1926" i="41" s="1"/>
  <c r="O1927" i="41"/>
  <c r="P1927" i="41" s="1"/>
  <c r="O1928" i="41"/>
  <c r="P1928" i="41" s="1"/>
  <c r="O1929" i="41"/>
  <c r="P1929" i="41" s="1"/>
  <c r="O1930" i="41"/>
  <c r="P1930" i="41" s="1"/>
  <c r="O1931" i="41"/>
  <c r="P1931" i="41" s="1"/>
  <c r="O1932" i="41"/>
  <c r="P1932" i="41" s="1"/>
  <c r="O1933" i="41"/>
  <c r="P1933" i="41" s="1"/>
  <c r="O1934" i="41"/>
  <c r="P1934" i="41" s="1"/>
  <c r="O1935" i="41"/>
  <c r="P1935" i="41" s="1"/>
  <c r="O1936" i="41"/>
  <c r="P1936" i="41" s="1"/>
  <c r="O1937" i="41"/>
  <c r="P1937" i="41" s="1"/>
  <c r="O1938" i="41"/>
  <c r="P1938" i="41" s="1"/>
  <c r="O1939" i="41"/>
  <c r="P1939" i="41" s="1"/>
  <c r="O1940" i="41"/>
  <c r="P1940" i="41" s="1"/>
  <c r="O1941" i="41"/>
  <c r="P1941" i="41" s="1"/>
  <c r="O1942" i="41"/>
  <c r="P1942" i="41" s="1"/>
  <c r="O1943" i="41"/>
  <c r="P1943" i="41" s="1"/>
  <c r="O1944" i="41"/>
  <c r="P1944" i="41" s="1"/>
  <c r="O1945" i="41"/>
  <c r="P1945" i="41" s="1"/>
  <c r="O1946" i="41"/>
  <c r="P1946" i="41" s="1"/>
  <c r="O1947" i="41"/>
  <c r="P1947" i="41" s="1"/>
  <c r="O1948" i="41"/>
  <c r="P1948" i="41" s="1"/>
  <c r="O1949" i="41"/>
  <c r="P1949" i="41" s="1"/>
  <c r="O1950" i="41"/>
  <c r="P1950" i="41" s="1"/>
  <c r="O1951" i="41"/>
  <c r="P1951" i="41" s="1"/>
  <c r="O1952" i="41"/>
  <c r="P1952" i="41" s="1"/>
  <c r="O1953" i="41"/>
  <c r="P1953" i="41" s="1"/>
  <c r="O1954" i="41"/>
  <c r="P1954" i="41" s="1"/>
  <c r="O1955" i="41"/>
  <c r="P1955" i="41" s="1"/>
  <c r="O1956" i="41"/>
  <c r="P1956" i="41" s="1"/>
  <c r="O1957" i="41"/>
  <c r="P1957" i="41" s="1"/>
  <c r="O1958" i="41"/>
  <c r="P1958" i="41" s="1"/>
  <c r="O1959" i="41"/>
  <c r="P1959" i="41" s="1"/>
  <c r="O1960" i="41"/>
  <c r="P1960" i="41" s="1"/>
  <c r="O1961" i="41"/>
  <c r="P1961" i="41" s="1"/>
  <c r="O1962" i="41"/>
  <c r="P1962" i="41" s="1"/>
  <c r="O1963" i="41"/>
  <c r="P1963" i="41" s="1"/>
  <c r="O1964" i="41"/>
  <c r="P1964" i="41" s="1"/>
  <c r="O1965" i="41"/>
  <c r="P1965" i="41" s="1"/>
  <c r="O1966" i="41"/>
  <c r="P1966" i="41" s="1"/>
  <c r="O1967" i="41"/>
  <c r="P1967" i="41" s="1"/>
  <c r="O1968" i="41"/>
  <c r="P1968" i="41" s="1"/>
  <c r="O1969" i="41"/>
  <c r="P1969" i="41" s="1"/>
  <c r="O1970" i="41"/>
  <c r="P1970" i="41" s="1"/>
  <c r="O1971" i="41"/>
  <c r="P1971" i="41" s="1"/>
  <c r="O1972" i="41"/>
  <c r="P1972" i="41" s="1"/>
  <c r="O1973" i="41"/>
  <c r="P1973" i="41" s="1"/>
  <c r="O1974" i="41"/>
  <c r="P1974" i="41" s="1"/>
  <c r="O1975" i="41"/>
  <c r="P1975" i="41" s="1"/>
  <c r="O1976" i="41"/>
  <c r="P1976" i="41" s="1"/>
  <c r="O1977" i="41"/>
  <c r="P1977" i="41" s="1"/>
  <c r="O1978" i="41"/>
  <c r="P1978" i="41" s="1"/>
  <c r="O1979" i="41"/>
  <c r="P1979" i="41" s="1"/>
  <c r="O1980" i="41"/>
  <c r="P1980" i="41" s="1"/>
  <c r="O1981" i="41"/>
  <c r="P1981" i="41" s="1"/>
  <c r="O1982" i="41"/>
  <c r="P1982" i="41" s="1"/>
  <c r="O1983" i="41"/>
  <c r="P1983" i="41" s="1"/>
  <c r="O1984" i="41"/>
  <c r="P1984" i="41" s="1"/>
  <c r="O1985" i="41"/>
  <c r="P1985" i="41" s="1"/>
  <c r="O1986" i="41"/>
  <c r="P1986" i="41" s="1"/>
  <c r="O1987" i="41"/>
  <c r="P1987" i="41" s="1"/>
  <c r="O1988" i="41"/>
  <c r="P1988" i="41" s="1"/>
  <c r="O1989" i="41"/>
  <c r="P1989" i="41" s="1"/>
  <c r="O1990" i="41"/>
  <c r="P1990" i="41" s="1"/>
  <c r="O1991" i="41"/>
  <c r="P1991" i="41" s="1"/>
  <c r="O1992" i="41"/>
  <c r="P1992" i="41" s="1"/>
  <c r="O1993" i="41"/>
  <c r="P1993" i="41" s="1"/>
  <c r="O1994" i="41"/>
  <c r="P1994" i="41" s="1"/>
  <c r="O1995" i="41"/>
  <c r="P1995" i="41" s="1"/>
  <c r="O1996" i="41"/>
  <c r="P1996" i="41" s="1"/>
  <c r="O1997" i="41"/>
  <c r="P1997" i="41" s="1"/>
  <c r="O1998" i="41"/>
  <c r="P1998" i="41" s="1"/>
  <c r="O1999" i="41"/>
  <c r="P1999" i="41" s="1"/>
  <c r="O2000" i="41"/>
  <c r="P2000" i="41" s="1"/>
  <c r="O2001" i="41"/>
  <c r="P2001" i="41" s="1"/>
  <c r="O2002" i="41"/>
  <c r="P2002" i="41" s="1"/>
  <c r="O2003" i="41"/>
  <c r="P2003" i="41" s="1"/>
  <c r="O2004" i="41"/>
  <c r="P2004" i="41" s="1"/>
  <c r="O2005" i="41"/>
  <c r="P2005" i="41" s="1"/>
  <c r="O2006" i="41"/>
  <c r="P2006" i="41" s="1"/>
  <c r="O2007" i="41"/>
  <c r="P2007" i="41" s="1"/>
  <c r="O2008" i="41"/>
  <c r="P2008" i="41" s="1"/>
  <c r="O2009" i="41"/>
  <c r="P2009" i="41" s="1"/>
  <c r="O2010" i="41"/>
  <c r="P2010" i="41" s="1"/>
  <c r="O2011" i="41"/>
  <c r="P2011" i="41" s="1"/>
  <c r="O2012" i="41"/>
  <c r="P2012" i="41" s="1"/>
  <c r="O2013" i="41"/>
  <c r="P2013" i="41" s="1"/>
  <c r="O2014" i="41"/>
  <c r="P2014" i="41" s="1"/>
  <c r="O2015" i="41"/>
  <c r="P2015" i="41" s="1"/>
  <c r="O2016" i="41"/>
  <c r="P2016" i="41" s="1"/>
  <c r="O2017" i="41"/>
  <c r="P2017" i="41" s="1"/>
  <c r="O2018" i="41"/>
  <c r="P2018" i="41" s="1"/>
  <c r="O2019" i="41"/>
  <c r="P2019" i="41" s="1"/>
  <c r="O2020" i="41"/>
  <c r="P2020" i="41" s="1"/>
  <c r="O2021" i="41"/>
  <c r="P2021" i="41" s="1"/>
  <c r="O2022" i="41"/>
  <c r="P2022" i="41" s="1"/>
  <c r="O2023" i="41"/>
  <c r="P2023" i="41" s="1"/>
  <c r="O2024" i="41"/>
  <c r="P2024" i="41" s="1"/>
  <c r="O2025" i="41"/>
  <c r="P2025" i="41" s="1"/>
  <c r="O2026" i="41"/>
  <c r="P2026" i="41" s="1"/>
  <c r="O2027" i="41"/>
  <c r="P2027" i="41" s="1"/>
  <c r="O2028" i="41"/>
  <c r="P2028" i="41" s="1"/>
  <c r="O2029" i="41"/>
  <c r="P2029" i="41" s="1"/>
  <c r="O2030" i="41"/>
  <c r="P2030" i="41" s="1"/>
  <c r="O2031" i="41"/>
  <c r="P2031" i="41" s="1"/>
  <c r="O2032" i="41"/>
  <c r="P2032" i="41" s="1"/>
  <c r="O2033" i="41"/>
  <c r="P2033" i="41" s="1"/>
  <c r="O2034" i="41"/>
  <c r="P2034" i="41" s="1"/>
  <c r="O2035" i="41"/>
  <c r="P2035" i="41" s="1"/>
  <c r="O2036" i="41"/>
  <c r="P2036" i="41" s="1"/>
  <c r="O2037" i="41"/>
  <c r="P2037" i="41" s="1"/>
  <c r="O2038" i="41"/>
  <c r="P2038" i="41" s="1"/>
  <c r="O2039" i="41"/>
  <c r="P2039" i="41" s="1"/>
  <c r="O2040" i="41"/>
  <c r="P2040" i="41" s="1"/>
  <c r="O2041" i="41"/>
  <c r="P2041" i="41" s="1"/>
  <c r="O2042" i="41"/>
  <c r="P2042" i="41" s="1"/>
  <c r="O2043" i="41"/>
  <c r="P2043" i="41" s="1"/>
  <c r="O2044" i="41"/>
  <c r="P2044" i="41" s="1"/>
  <c r="O2045" i="41"/>
  <c r="P2045" i="41" s="1"/>
  <c r="O2046" i="41"/>
  <c r="P2046" i="41" s="1"/>
  <c r="O2047" i="41"/>
  <c r="P2047" i="41" s="1"/>
  <c r="O2048" i="41"/>
  <c r="P2048" i="41" s="1"/>
  <c r="O2049" i="41"/>
  <c r="P2049" i="41" s="1"/>
  <c r="O2050" i="41"/>
  <c r="P2050" i="41" s="1"/>
  <c r="O2051" i="41"/>
  <c r="P2051" i="41" s="1"/>
  <c r="O2052" i="41"/>
  <c r="P2052" i="41" s="1"/>
  <c r="O2053" i="41"/>
  <c r="P2053" i="41" s="1"/>
  <c r="O2054" i="41"/>
  <c r="P2054" i="41" s="1"/>
  <c r="O2055" i="41"/>
  <c r="P2055" i="41" s="1"/>
  <c r="O2056" i="41"/>
  <c r="P2056" i="41" s="1"/>
  <c r="O2057" i="41"/>
  <c r="P2057" i="41" s="1"/>
  <c r="O2058" i="41"/>
  <c r="P2058" i="41" s="1"/>
  <c r="O2059" i="41"/>
  <c r="P2059" i="41" s="1"/>
  <c r="O2060" i="41"/>
  <c r="P2060" i="41" s="1"/>
  <c r="O2061" i="41"/>
  <c r="P2061" i="41" s="1"/>
  <c r="O2062" i="41"/>
  <c r="P2062" i="41" s="1"/>
  <c r="O2063" i="41"/>
  <c r="P2063" i="41" s="1"/>
  <c r="O2064" i="41"/>
  <c r="P2064" i="41" s="1"/>
  <c r="O2065" i="41"/>
  <c r="P2065" i="41" s="1"/>
  <c r="O2066" i="41"/>
  <c r="P2066" i="41" s="1"/>
  <c r="O2067" i="41"/>
  <c r="P2067" i="41" s="1"/>
  <c r="O2068" i="41"/>
  <c r="P2068" i="41" s="1"/>
  <c r="O2069" i="41"/>
  <c r="P2069" i="41" s="1"/>
  <c r="O2070" i="41"/>
  <c r="P2070" i="41" s="1"/>
  <c r="O2071" i="41"/>
  <c r="P2071" i="41" s="1"/>
  <c r="O2072" i="41"/>
  <c r="P2072" i="41" s="1"/>
  <c r="O2073" i="41"/>
  <c r="P2073" i="41" s="1"/>
  <c r="O2074" i="41"/>
  <c r="P2074" i="41" s="1"/>
  <c r="O2075" i="41"/>
  <c r="P2075" i="41" s="1"/>
  <c r="O2076" i="41"/>
  <c r="P2076" i="41" s="1"/>
  <c r="O2077" i="41"/>
  <c r="P2077" i="41" s="1"/>
  <c r="O2078" i="41"/>
  <c r="P2078" i="41" s="1"/>
  <c r="O2079" i="41"/>
  <c r="P2079" i="41" s="1"/>
  <c r="O2080" i="41"/>
  <c r="P2080" i="41" s="1"/>
  <c r="O2081" i="41"/>
  <c r="P2081" i="41" s="1"/>
  <c r="O2082" i="41"/>
  <c r="P2082" i="41" s="1"/>
  <c r="O2083" i="41"/>
  <c r="P2083" i="41" s="1"/>
  <c r="O2084" i="41"/>
  <c r="P2084" i="41" s="1"/>
  <c r="O2085" i="41"/>
  <c r="P2085" i="41" s="1"/>
  <c r="O2086" i="41"/>
  <c r="P2086" i="41" s="1"/>
  <c r="O2087" i="41"/>
  <c r="P2087" i="41" s="1"/>
  <c r="O2088" i="41"/>
  <c r="P2088" i="41" s="1"/>
  <c r="O2089" i="41"/>
  <c r="P2089" i="41" s="1"/>
  <c r="O2090" i="41"/>
  <c r="P2090" i="41" s="1"/>
  <c r="O2091" i="41"/>
  <c r="P2091" i="41" s="1"/>
  <c r="O2092" i="41"/>
  <c r="P2092" i="41" s="1"/>
  <c r="O2093" i="41"/>
  <c r="P2093" i="41" s="1"/>
  <c r="O2094" i="41"/>
  <c r="P2094" i="41" s="1"/>
  <c r="O2095" i="41"/>
  <c r="P2095" i="41" s="1"/>
  <c r="O2096" i="41"/>
  <c r="P2096" i="41" s="1"/>
  <c r="O2097" i="41"/>
  <c r="P2097" i="41" s="1"/>
  <c r="O2098" i="41"/>
  <c r="P2098" i="41" s="1"/>
  <c r="O2099" i="41"/>
  <c r="P2099" i="41" s="1"/>
  <c r="O2100" i="41"/>
  <c r="P2100" i="41" s="1"/>
  <c r="O2101" i="41"/>
  <c r="P2101" i="41" s="1"/>
  <c r="O2102" i="41"/>
  <c r="P2102" i="41" s="1"/>
  <c r="O2103" i="41"/>
  <c r="P2103" i="41" s="1"/>
  <c r="O2104" i="41"/>
  <c r="P2104" i="41" s="1"/>
  <c r="O2105" i="41"/>
  <c r="P2105" i="41" s="1"/>
  <c r="O2106" i="41"/>
  <c r="P2106" i="41" s="1"/>
  <c r="O2107" i="41"/>
  <c r="P2107" i="41" s="1"/>
  <c r="O2108" i="41"/>
  <c r="P2108" i="41" s="1"/>
  <c r="O2109" i="41"/>
  <c r="P2109" i="41" s="1"/>
  <c r="O2110" i="41"/>
  <c r="P2110" i="41" s="1"/>
  <c r="O2111" i="41"/>
  <c r="P2111" i="41" s="1"/>
  <c r="O2112" i="41"/>
  <c r="P2112" i="41" s="1"/>
  <c r="O2113" i="41"/>
  <c r="P2113" i="41" s="1"/>
  <c r="O2114" i="41"/>
  <c r="P2114" i="41" s="1"/>
  <c r="O2115" i="41"/>
  <c r="P2115" i="41" s="1"/>
  <c r="O2116" i="41"/>
  <c r="P2116" i="41" s="1"/>
  <c r="O2117" i="41"/>
  <c r="P2117" i="41" s="1"/>
  <c r="O2118" i="41"/>
  <c r="P2118" i="41" s="1"/>
  <c r="O2119" i="41"/>
  <c r="P2119" i="41" s="1"/>
  <c r="O2120" i="41"/>
  <c r="P2120" i="41" s="1"/>
  <c r="O2121" i="41"/>
  <c r="P2121" i="41" s="1"/>
  <c r="O2122" i="41"/>
  <c r="P2122" i="41" s="1"/>
  <c r="O2123" i="41"/>
  <c r="P2123" i="41" s="1"/>
  <c r="O2124" i="41"/>
  <c r="P2124" i="41" s="1"/>
  <c r="O2125" i="41"/>
  <c r="P2125" i="41" s="1"/>
  <c r="O2126" i="41"/>
  <c r="P2126" i="41" s="1"/>
  <c r="O2127" i="41"/>
  <c r="P2127" i="41" s="1"/>
  <c r="O2128" i="41"/>
  <c r="P2128" i="41" s="1"/>
  <c r="O2129" i="41"/>
  <c r="P2129" i="41" s="1"/>
  <c r="O2130" i="41"/>
  <c r="P2130" i="41" s="1"/>
  <c r="O2131" i="41"/>
  <c r="P2131" i="41" s="1"/>
  <c r="O2132" i="41"/>
  <c r="P2132" i="41" s="1"/>
  <c r="O2133" i="41"/>
  <c r="P2133" i="41" s="1"/>
  <c r="O2134" i="41"/>
  <c r="P2134" i="41" s="1"/>
  <c r="O2135" i="41"/>
  <c r="P2135" i="41" s="1"/>
  <c r="O2136" i="41"/>
  <c r="P2136" i="41" s="1"/>
  <c r="O2137" i="41"/>
  <c r="P2137" i="41" s="1"/>
  <c r="O2138" i="41"/>
  <c r="P2138" i="41" s="1"/>
  <c r="O2139" i="41"/>
  <c r="P2139" i="41" s="1"/>
  <c r="O2140" i="41"/>
  <c r="P2140" i="41" s="1"/>
  <c r="O2141" i="41"/>
  <c r="P2141" i="41" s="1"/>
  <c r="O2142" i="41"/>
  <c r="P2142" i="41" s="1"/>
  <c r="O2143" i="41"/>
  <c r="P2143" i="41" s="1"/>
  <c r="O2144" i="41"/>
  <c r="P2144" i="41" s="1"/>
  <c r="O2145" i="41"/>
  <c r="P2145" i="41" s="1"/>
  <c r="O2146" i="41"/>
  <c r="P2146" i="41" s="1"/>
  <c r="O2147" i="41"/>
  <c r="P2147" i="41" s="1"/>
  <c r="O2148" i="41"/>
  <c r="P2148" i="41" s="1"/>
  <c r="O2149" i="41"/>
  <c r="P2149" i="41" s="1"/>
  <c r="O2150" i="41"/>
  <c r="P2150" i="41" s="1"/>
  <c r="O2151" i="41"/>
  <c r="P2151" i="41" s="1"/>
  <c r="O2152" i="41"/>
  <c r="P2152" i="41" s="1"/>
  <c r="O2153" i="41"/>
  <c r="P2153" i="41" s="1"/>
  <c r="O2154" i="41"/>
  <c r="P2154" i="41" s="1"/>
  <c r="O2155" i="41"/>
  <c r="P2155" i="41" s="1"/>
  <c r="O2156" i="41"/>
  <c r="P2156" i="41" s="1"/>
  <c r="O2157" i="41"/>
  <c r="P2157" i="41" s="1"/>
  <c r="O2158" i="41"/>
  <c r="P2158" i="41" s="1"/>
  <c r="O2159" i="41"/>
  <c r="P2159" i="41" s="1"/>
  <c r="O2160" i="41"/>
  <c r="P2160" i="41" s="1"/>
  <c r="O2161" i="41"/>
  <c r="P2161" i="41" s="1"/>
  <c r="O2162" i="41"/>
  <c r="P2162" i="41" s="1"/>
  <c r="O2163" i="41"/>
  <c r="P2163" i="41" s="1"/>
  <c r="O2164" i="41"/>
  <c r="P2164" i="41" s="1"/>
  <c r="O2165" i="41"/>
  <c r="P2165" i="41" s="1"/>
  <c r="O2166" i="41"/>
  <c r="P2166" i="41" s="1"/>
  <c r="O2167" i="41"/>
  <c r="P2167" i="41" s="1"/>
  <c r="O2168" i="41"/>
  <c r="P2168" i="41" s="1"/>
  <c r="O2169" i="41"/>
  <c r="P2169" i="41" s="1"/>
  <c r="O2170" i="41"/>
  <c r="P2170" i="41" s="1"/>
  <c r="O2171" i="41"/>
  <c r="P2171" i="41" s="1"/>
  <c r="O2172" i="41"/>
  <c r="P2172" i="41" s="1"/>
  <c r="O2173" i="41"/>
  <c r="P2173" i="41" s="1"/>
  <c r="O2174" i="41"/>
  <c r="P2174" i="41" s="1"/>
  <c r="O2175" i="41"/>
  <c r="P2175" i="41" s="1"/>
  <c r="O2176" i="41"/>
  <c r="P2176" i="41" s="1"/>
  <c r="O2177" i="41"/>
  <c r="P2177" i="41" s="1"/>
  <c r="O2178" i="41"/>
  <c r="P2178" i="41" s="1"/>
  <c r="O2179" i="41"/>
  <c r="P2179" i="41" s="1"/>
  <c r="O2180" i="41"/>
  <c r="P2180" i="41" s="1"/>
  <c r="O2181" i="41"/>
  <c r="P2181" i="41" s="1"/>
  <c r="O2182" i="41"/>
  <c r="P2182" i="41" s="1"/>
  <c r="O2183" i="41"/>
  <c r="P2183" i="41" s="1"/>
  <c r="O2184" i="41"/>
  <c r="P2184" i="41" s="1"/>
  <c r="O2185" i="41"/>
  <c r="P2185" i="41" s="1"/>
  <c r="O2186" i="41"/>
  <c r="P2186" i="41" s="1"/>
  <c r="O2187" i="41"/>
  <c r="P2187" i="41" s="1"/>
  <c r="O2188" i="41"/>
  <c r="P2188" i="41" s="1"/>
  <c r="O2189" i="41"/>
  <c r="P2189" i="41" s="1"/>
  <c r="O2190" i="41"/>
  <c r="P2190" i="41" s="1"/>
  <c r="O2191" i="41"/>
  <c r="P2191" i="41" s="1"/>
  <c r="O2192" i="41"/>
  <c r="P2192" i="41" s="1"/>
  <c r="O2193" i="41"/>
  <c r="P2193" i="41" s="1"/>
  <c r="O2194" i="41"/>
  <c r="P2194" i="41" s="1"/>
  <c r="O2195" i="41"/>
  <c r="P2195" i="41" s="1"/>
  <c r="O2196" i="41"/>
  <c r="P2196" i="41" s="1"/>
  <c r="O2197" i="41"/>
  <c r="P2197" i="41" s="1"/>
  <c r="O2198" i="41"/>
  <c r="P2198" i="41" s="1"/>
  <c r="O2199" i="41"/>
  <c r="P2199" i="41" s="1"/>
  <c r="O2200" i="41"/>
  <c r="P2200" i="41" s="1"/>
  <c r="O2201" i="41"/>
  <c r="P2201" i="41" s="1"/>
  <c r="O2202" i="41"/>
  <c r="P2202" i="41" s="1"/>
  <c r="O2203" i="41"/>
  <c r="P2203" i="41" s="1"/>
  <c r="O2204" i="41"/>
  <c r="P2204" i="41" s="1"/>
  <c r="O2205" i="41"/>
  <c r="P2205" i="41" s="1"/>
  <c r="O2206" i="41"/>
  <c r="P2206" i="41" s="1"/>
  <c r="O2207" i="41"/>
  <c r="P2207" i="41" s="1"/>
  <c r="O2208" i="41"/>
  <c r="P2208" i="41" s="1"/>
  <c r="O2209" i="41"/>
  <c r="P2209" i="41" s="1"/>
  <c r="O2210" i="41"/>
  <c r="P2210" i="41" s="1"/>
  <c r="O2211" i="41"/>
  <c r="P2211" i="41" s="1"/>
  <c r="O2212" i="41"/>
  <c r="P2212" i="41" s="1"/>
  <c r="O2213" i="41"/>
  <c r="P2213" i="41" s="1"/>
  <c r="O2214" i="41"/>
  <c r="P2214" i="41" s="1"/>
  <c r="O2215" i="41"/>
  <c r="P2215" i="41" s="1"/>
  <c r="O2216" i="41"/>
  <c r="P2216" i="41" s="1"/>
  <c r="O2217" i="41"/>
  <c r="P2217" i="41" s="1"/>
  <c r="O2218" i="41"/>
  <c r="P2218" i="41" s="1"/>
  <c r="O2219" i="41"/>
  <c r="P2219" i="41" s="1"/>
  <c r="O2220" i="41"/>
  <c r="P2220" i="41" s="1"/>
  <c r="O2221" i="41"/>
  <c r="P2221" i="41" s="1"/>
  <c r="O2222" i="41"/>
  <c r="P2222" i="41" s="1"/>
  <c r="O2223" i="41"/>
  <c r="P2223" i="41" s="1"/>
  <c r="O2224" i="41"/>
  <c r="P2224" i="41" s="1"/>
  <c r="O2225" i="41"/>
  <c r="P2225" i="41" s="1"/>
  <c r="O2226" i="41"/>
  <c r="P2226" i="41" s="1"/>
  <c r="O2227" i="41"/>
  <c r="P2227" i="41" s="1"/>
  <c r="O2228" i="41"/>
  <c r="P2228" i="41" s="1"/>
  <c r="O2229" i="41"/>
  <c r="P2229" i="41" s="1"/>
  <c r="O2230" i="41"/>
  <c r="P2230" i="41" s="1"/>
  <c r="O2231" i="41"/>
  <c r="P2231" i="41" s="1"/>
  <c r="O2232" i="41"/>
  <c r="P2232" i="41" s="1"/>
  <c r="O2233" i="41"/>
  <c r="P2233" i="41" s="1"/>
  <c r="O2234" i="41"/>
  <c r="P2234" i="41" s="1"/>
  <c r="O2235" i="41"/>
  <c r="P2235" i="41" s="1"/>
  <c r="O2236" i="41"/>
  <c r="P2236" i="41" s="1"/>
  <c r="O2237" i="41"/>
  <c r="P2237" i="41" s="1"/>
  <c r="O2238" i="41"/>
  <c r="P2238" i="41" s="1"/>
  <c r="O2239" i="41"/>
  <c r="P2239" i="41" s="1"/>
  <c r="O2240" i="41"/>
  <c r="P2240" i="41" s="1"/>
  <c r="O2241" i="41"/>
  <c r="P2241" i="41" s="1"/>
  <c r="O2242" i="41"/>
  <c r="P2242" i="41" s="1"/>
  <c r="O2243" i="41"/>
  <c r="P2243" i="41" s="1"/>
  <c r="O2244" i="41"/>
  <c r="P2244" i="41" s="1"/>
  <c r="O2245" i="41"/>
  <c r="P2245" i="41" s="1"/>
  <c r="O2246" i="41"/>
  <c r="P2246" i="41" s="1"/>
  <c r="O2247" i="41"/>
  <c r="P2247" i="41" s="1"/>
  <c r="O2248" i="41"/>
  <c r="P2248" i="41" s="1"/>
  <c r="O2249" i="41"/>
  <c r="P2249" i="41" s="1"/>
  <c r="O2250" i="41"/>
  <c r="P2250" i="41" s="1"/>
  <c r="O2251" i="41"/>
  <c r="P2251" i="41" s="1"/>
  <c r="O2252" i="41"/>
  <c r="P2252" i="41" s="1"/>
  <c r="O2253" i="41"/>
  <c r="P2253" i="41" s="1"/>
  <c r="O2254" i="41"/>
  <c r="P2254" i="41" s="1"/>
  <c r="O2255" i="41"/>
  <c r="P2255" i="41" s="1"/>
  <c r="O2256" i="41"/>
  <c r="P2256" i="41" s="1"/>
  <c r="O2257" i="41"/>
  <c r="P2257" i="41" s="1"/>
  <c r="O2258" i="41"/>
  <c r="P2258" i="41" s="1"/>
  <c r="O2259" i="41"/>
  <c r="P2259" i="41" s="1"/>
  <c r="O2260" i="41"/>
  <c r="P2260" i="41" s="1"/>
  <c r="O2261" i="41"/>
  <c r="P2261" i="41" s="1"/>
  <c r="O2262" i="41"/>
  <c r="P2262" i="41" s="1"/>
  <c r="O2263" i="41"/>
  <c r="P2263" i="41" s="1"/>
  <c r="O2264" i="41"/>
  <c r="P2264" i="41" s="1"/>
  <c r="O2265" i="41"/>
  <c r="P2265" i="41" s="1"/>
  <c r="O2266" i="41"/>
  <c r="P2266" i="41" s="1"/>
  <c r="O2267" i="41"/>
  <c r="P2267" i="41" s="1"/>
  <c r="O2268" i="41"/>
  <c r="P2268" i="41" s="1"/>
  <c r="O2269" i="41"/>
  <c r="P2269" i="41" s="1"/>
  <c r="O2270" i="41"/>
  <c r="P2270" i="41" s="1"/>
  <c r="O2271" i="41"/>
  <c r="P2271" i="41" s="1"/>
  <c r="O2272" i="41"/>
  <c r="P2272" i="41" s="1"/>
  <c r="O2273" i="41"/>
  <c r="P2273" i="41" s="1"/>
  <c r="O2274" i="41"/>
  <c r="P2274" i="41" s="1"/>
  <c r="O2275" i="41"/>
  <c r="P2275" i="41" s="1"/>
  <c r="O2276" i="41"/>
  <c r="P2276" i="41" s="1"/>
  <c r="O2277" i="41"/>
  <c r="P2277" i="41" s="1"/>
  <c r="O2278" i="41"/>
  <c r="P2278" i="41" s="1"/>
  <c r="O2279" i="41"/>
  <c r="P2279" i="41" s="1"/>
  <c r="O2280" i="41"/>
  <c r="P2280" i="41" s="1"/>
  <c r="O2281" i="41"/>
  <c r="P2281" i="41" s="1"/>
  <c r="O2282" i="41"/>
  <c r="P2282" i="41" s="1"/>
  <c r="O2283" i="41"/>
  <c r="P2283" i="41" s="1"/>
  <c r="O2284" i="41"/>
  <c r="P2284" i="41" s="1"/>
  <c r="O2285" i="41"/>
  <c r="P2285" i="41" s="1"/>
  <c r="O2286" i="41"/>
  <c r="P2286" i="41" s="1"/>
  <c r="O2287" i="41"/>
  <c r="P2287" i="41" s="1"/>
  <c r="O2288" i="41"/>
  <c r="P2288" i="41" s="1"/>
  <c r="O2289" i="41"/>
  <c r="P2289" i="41" s="1"/>
  <c r="O2290" i="41"/>
  <c r="P2290" i="41" s="1"/>
  <c r="O2291" i="41"/>
  <c r="P2291" i="41" s="1"/>
  <c r="O2292" i="41"/>
  <c r="P2292" i="41" s="1"/>
  <c r="O2293" i="41"/>
  <c r="P2293" i="41" s="1"/>
  <c r="O2294" i="41"/>
  <c r="P2294" i="41" s="1"/>
  <c r="O2295" i="41"/>
  <c r="P2295" i="41" s="1"/>
  <c r="O2296" i="41"/>
  <c r="P2296" i="41" s="1"/>
  <c r="O2297" i="41"/>
  <c r="P2297" i="41" s="1"/>
  <c r="O2298" i="41"/>
  <c r="P2298" i="41" s="1"/>
  <c r="O2299" i="41"/>
  <c r="P2299" i="41" s="1"/>
  <c r="O2300" i="41"/>
  <c r="P2300" i="41" s="1"/>
  <c r="O2301" i="41"/>
  <c r="P2301" i="41" s="1"/>
  <c r="O2302" i="41"/>
  <c r="P2302" i="41" s="1"/>
  <c r="O2303" i="41"/>
  <c r="P2303" i="41" s="1"/>
  <c r="O2304" i="41"/>
  <c r="P2304" i="41" s="1"/>
  <c r="O2305" i="41"/>
  <c r="P2305" i="41" s="1"/>
  <c r="O2306" i="41"/>
  <c r="P2306" i="41" s="1"/>
  <c r="O2307" i="41"/>
  <c r="P2307" i="41" s="1"/>
  <c r="O2308" i="41"/>
  <c r="P2308" i="41" s="1"/>
  <c r="O2309" i="41"/>
  <c r="P2309" i="41" s="1"/>
  <c r="O2310" i="41"/>
  <c r="P2310" i="41" s="1"/>
  <c r="O2311" i="41"/>
  <c r="P2311" i="41" s="1"/>
  <c r="O2312" i="41"/>
  <c r="P2312" i="41" s="1"/>
  <c r="O2313" i="41"/>
  <c r="P2313" i="41" s="1"/>
  <c r="O2314" i="41"/>
  <c r="P2314" i="41" s="1"/>
  <c r="O2315" i="41"/>
  <c r="P2315" i="41" s="1"/>
  <c r="O2316" i="41"/>
  <c r="P2316" i="41" s="1"/>
  <c r="O2317" i="41"/>
  <c r="P2317" i="41" s="1"/>
  <c r="O2318" i="41"/>
  <c r="P2318" i="41" s="1"/>
  <c r="O2319" i="41"/>
  <c r="P2319" i="41" s="1"/>
  <c r="O2320" i="41"/>
  <c r="P2320" i="41" s="1"/>
  <c r="O2321" i="41"/>
  <c r="P2321" i="41" s="1"/>
  <c r="O2322" i="41"/>
  <c r="P2322" i="41" s="1"/>
  <c r="O2323" i="41"/>
  <c r="P2323" i="41" s="1"/>
  <c r="O2324" i="41"/>
  <c r="P2324" i="41" s="1"/>
  <c r="O2325" i="41"/>
  <c r="P2325" i="41" s="1"/>
  <c r="O2326" i="41"/>
  <c r="P2326" i="41" s="1"/>
  <c r="O2327" i="41"/>
  <c r="P2327" i="41" s="1"/>
  <c r="O2328" i="41"/>
  <c r="P2328" i="41" s="1"/>
  <c r="O2329" i="41"/>
  <c r="P2329" i="41" s="1"/>
  <c r="O2330" i="41"/>
  <c r="P2330" i="41" s="1"/>
  <c r="O2331" i="41"/>
  <c r="P2331" i="41" s="1"/>
  <c r="O2332" i="41"/>
  <c r="P2332" i="41" s="1"/>
  <c r="O2333" i="41"/>
  <c r="P2333" i="41" s="1"/>
  <c r="O2334" i="41"/>
  <c r="P2334" i="41" s="1"/>
  <c r="O2335" i="41"/>
  <c r="P2335" i="41" s="1"/>
  <c r="O2336" i="41"/>
  <c r="P2336" i="41" s="1"/>
  <c r="O2337" i="41"/>
  <c r="P2337" i="41" s="1"/>
  <c r="O2338" i="41"/>
  <c r="P2338" i="41" s="1"/>
  <c r="O2339" i="41"/>
  <c r="P2339" i="41" s="1"/>
  <c r="O2340" i="41"/>
  <c r="P2340" i="41" s="1"/>
  <c r="O2341" i="41"/>
  <c r="P2341" i="41" s="1"/>
  <c r="O2342" i="41"/>
  <c r="P2342" i="41" s="1"/>
  <c r="O2343" i="41"/>
  <c r="P2343" i="41" s="1"/>
  <c r="O2344" i="41"/>
  <c r="P2344" i="41" s="1"/>
  <c r="O2345" i="41"/>
  <c r="P2345" i="41" s="1"/>
  <c r="O2346" i="41"/>
  <c r="P2346" i="41" s="1"/>
  <c r="O2347" i="41"/>
  <c r="P2347" i="41" s="1"/>
  <c r="O2348" i="41"/>
  <c r="P2348" i="41" s="1"/>
  <c r="O2349" i="41"/>
  <c r="P2349" i="41" s="1"/>
  <c r="O2350" i="41"/>
  <c r="P2350" i="41" s="1"/>
  <c r="O2351" i="41"/>
  <c r="P2351" i="41" s="1"/>
  <c r="O2352" i="41"/>
  <c r="P2352" i="41" s="1"/>
  <c r="O2353" i="41"/>
  <c r="P2353" i="41" s="1"/>
  <c r="O2354" i="41"/>
  <c r="P2354" i="41" s="1"/>
  <c r="O2355" i="41"/>
  <c r="P2355" i="41" s="1"/>
  <c r="O2356" i="41"/>
  <c r="P2356" i="41" s="1"/>
  <c r="O2357" i="41"/>
  <c r="P2357" i="41" s="1"/>
  <c r="O2358" i="41"/>
  <c r="P2358" i="41" s="1"/>
  <c r="O2359" i="41"/>
  <c r="P2359" i="41" s="1"/>
  <c r="O2360" i="41"/>
  <c r="P2360" i="41" s="1"/>
  <c r="O2361" i="41"/>
  <c r="P2361" i="41" s="1"/>
  <c r="O2362" i="41"/>
  <c r="P2362" i="41" s="1"/>
  <c r="O2363" i="41"/>
  <c r="P2363" i="41" s="1"/>
  <c r="O2364" i="41"/>
  <c r="P2364" i="41" s="1"/>
  <c r="O2365" i="41"/>
  <c r="P2365" i="41" s="1"/>
  <c r="O2366" i="41"/>
  <c r="P2366" i="41" s="1"/>
  <c r="O2367" i="41"/>
  <c r="P2367" i="41" s="1"/>
  <c r="O2368" i="41"/>
  <c r="P2368" i="41" s="1"/>
  <c r="O2369" i="41"/>
  <c r="P2369" i="41" s="1"/>
  <c r="O2370" i="41"/>
  <c r="P2370" i="41" s="1"/>
  <c r="O2371" i="41"/>
  <c r="P2371" i="41" s="1"/>
  <c r="O2372" i="41"/>
  <c r="P2372" i="41" s="1"/>
  <c r="O2373" i="41"/>
  <c r="P2373" i="41" s="1"/>
  <c r="O2374" i="41"/>
  <c r="P2374" i="41" s="1"/>
  <c r="O2375" i="41"/>
  <c r="P2375" i="41" s="1"/>
  <c r="O2376" i="41"/>
  <c r="P2376" i="41" s="1"/>
  <c r="O2377" i="41"/>
  <c r="P2377" i="41" s="1"/>
  <c r="O2378" i="41"/>
  <c r="P2378" i="41" s="1"/>
  <c r="O2379" i="41"/>
  <c r="P2379" i="41" s="1"/>
  <c r="O2380" i="41"/>
  <c r="P2380" i="41" s="1"/>
  <c r="O2381" i="41"/>
  <c r="P2381" i="41" s="1"/>
  <c r="O2382" i="41"/>
  <c r="P2382" i="41" s="1"/>
  <c r="O2383" i="41"/>
  <c r="P2383" i="41" s="1"/>
  <c r="O2384" i="41"/>
  <c r="P2384" i="41" s="1"/>
  <c r="O2385" i="41"/>
  <c r="P2385" i="41" s="1"/>
  <c r="O2386" i="41"/>
  <c r="P2386" i="41" s="1"/>
  <c r="O2387" i="41"/>
  <c r="P2387" i="41" s="1"/>
  <c r="O2388" i="41"/>
  <c r="P2388" i="41" s="1"/>
  <c r="O2389" i="41"/>
  <c r="P2389" i="41" s="1"/>
  <c r="O2390" i="41"/>
  <c r="P2390" i="41" s="1"/>
  <c r="O2391" i="41"/>
  <c r="P2391" i="41" s="1"/>
  <c r="O3" i="41"/>
  <c r="P3" i="41" s="1"/>
  <c r="U2" i="41"/>
  <c r="T2" i="41"/>
  <c r="W2" i="41" s="1"/>
  <c r="J2" i="41"/>
  <c r="M2" i="41" s="1"/>
  <c r="S2" i="41"/>
  <c r="M8" i="41"/>
  <c r="N8" i="41" s="1"/>
  <c r="M9" i="41"/>
  <c r="N9" i="41" s="1"/>
  <c r="M10" i="41"/>
  <c r="M11" i="41"/>
  <c r="M13" i="41"/>
  <c r="N13" i="41" s="1"/>
  <c r="M14" i="41"/>
  <c r="N14" i="41" s="1"/>
  <c r="M15" i="41"/>
  <c r="M16" i="41"/>
  <c r="N16" i="41" s="1"/>
  <c r="M18" i="41"/>
  <c r="N18" i="41" s="1"/>
  <c r="M19" i="41"/>
  <c r="N19" i="41" s="1"/>
  <c r="M20" i="41"/>
  <c r="N20" i="41" s="1"/>
  <c r="M21" i="41"/>
  <c r="N21" i="41" s="1"/>
  <c r="M23" i="41"/>
  <c r="N23" i="41" s="1"/>
  <c r="M24" i="41"/>
  <c r="N24" i="41" s="1"/>
  <c r="M25" i="41"/>
  <c r="N25" i="41" s="1"/>
  <c r="M26" i="41"/>
  <c r="N26" i="41" s="1"/>
  <c r="M28" i="41"/>
  <c r="N28" i="41" s="1"/>
  <c r="M29" i="41"/>
  <c r="N29" i="41" s="1"/>
  <c r="M30" i="41"/>
  <c r="N30" i="41" s="1"/>
  <c r="M31" i="41"/>
  <c r="N31" i="41" s="1"/>
  <c r="M33" i="41"/>
  <c r="N33" i="41" s="1"/>
  <c r="M34" i="41"/>
  <c r="N34" i="41" s="1"/>
  <c r="M35" i="41"/>
  <c r="N35" i="41" s="1"/>
  <c r="M36" i="41"/>
  <c r="N36" i="41" s="1"/>
  <c r="M38" i="41"/>
  <c r="N38" i="41" s="1"/>
  <c r="M39" i="41"/>
  <c r="N39" i="41" s="1"/>
  <c r="M40" i="41"/>
  <c r="M41" i="41"/>
  <c r="N41" i="41" s="1"/>
  <c r="M43" i="41"/>
  <c r="N43" i="41" s="1"/>
  <c r="M44" i="41"/>
  <c r="N44" i="41" s="1"/>
  <c r="M45" i="41"/>
  <c r="N45" i="41" s="1"/>
  <c r="M46" i="41"/>
  <c r="N46" i="41" s="1"/>
  <c r="M48" i="41"/>
  <c r="N48" i="41" s="1"/>
  <c r="M49" i="41"/>
  <c r="N49" i="41" s="1"/>
  <c r="M50" i="41"/>
  <c r="N50" i="41" s="1"/>
  <c r="M51" i="41"/>
  <c r="N51" i="41" s="1"/>
  <c r="M53" i="41"/>
  <c r="N53" i="41" s="1"/>
  <c r="M54" i="41"/>
  <c r="N54" i="41" s="1"/>
  <c r="M55" i="41"/>
  <c r="N55" i="41" s="1"/>
  <c r="M56" i="41"/>
  <c r="N56" i="41" s="1"/>
  <c r="M58" i="41"/>
  <c r="N58" i="41" s="1"/>
  <c r="M59" i="41"/>
  <c r="N59" i="41" s="1"/>
  <c r="M60" i="41"/>
  <c r="N60" i="41" s="1"/>
  <c r="M61" i="41"/>
  <c r="N61" i="41" s="1"/>
  <c r="M63" i="41"/>
  <c r="N63" i="41" s="1"/>
  <c r="M64" i="41"/>
  <c r="N64" i="41" s="1"/>
  <c r="M65" i="41"/>
  <c r="N65" i="41" s="1"/>
  <c r="M66" i="41"/>
  <c r="M68" i="41"/>
  <c r="N68" i="41" s="1"/>
  <c r="M69" i="41"/>
  <c r="N69" i="41" s="1"/>
  <c r="M70" i="41"/>
  <c r="N70" i="41" s="1"/>
  <c r="M71" i="41"/>
  <c r="N71" i="41" s="1"/>
  <c r="M73" i="41"/>
  <c r="N73" i="41" s="1"/>
  <c r="M74" i="41"/>
  <c r="N74" i="41" s="1"/>
  <c r="M75" i="41"/>
  <c r="N75" i="41" s="1"/>
  <c r="M76" i="41"/>
  <c r="N76" i="41" s="1"/>
  <c r="M78" i="41"/>
  <c r="N78" i="41" s="1"/>
  <c r="M79" i="41"/>
  <c r="N79" i="41" s="1"/>
  <c r="M80" i="41"/>
  <c r="N80" i="41" s="1"/>
  <c r="M81" i="41"/>
  <c r="N81" i="41" s="1"/>
  <c r="M83" i="41"/>
  <c r="N83" i="41" s="1"/>
  <c r="M84" i="41"/>
  <c r="N84" i="41" s="1"/>
  <c r="M85" i="41"/>
  <c r="N85" i="41" s="1"/>
  <c r="M86" i="41"/>
  <c r="N86" i="41" s="1"/>
  <c r="M88" i="41"/>
  <c r="N88" i="41" s="1"/>
  <c r="M89" i="41"/>
  <c r="N89" i="41" s="1"/>
  <c r="M90" i="41"/>
  <c r="N90" i="41" s="1"/>
  <c r="M91" i="41"/>
  <c r="N91" i="41" s="1"/>
  <c r="M93" i="41"/>
  <c r="N93" i="41" s="1"/>
  <c r="M94" i="41"/>
  <c r="N94" i="41" s="1"/>
  <c r="M95" i="41"/>
  <c r="M96" i="41"/>
  <c r="N96" i="41" s="1"/>
  <c r="M98" i="41"/>
  <c r="N98" i="41" s="1"/>
  <c r="M99" i="41"/>
  <c r="N99" i="41" s="1"/>
  <c r="M100" i="41"/>
  <c r="N100" i="41" s="1"/>
  <c r="M101" i="41"/>
  <c r="N101" i="41" s="1"/>
  <c r="M103" i="41"/>
  <c r="N103" i="41" s="1"/>
  <c r="M104" i="41"/>
  <c r="N104" i="41" s="1"/>
  <c r="M105" i="41"/>
  <c r="N105" i="41" s="1"/>
  <c r="M106" i="41"/>
  <c r="N106" i="41" s="1"/>
  <c r="M108" i="41"/>
  <c r="N108" i="41" s="1"/>
  <c r="M109" i="41"/>
  <c r="N109" i="41" s="1"/>
  <c r="M110" i="41"/>
  <c r="N110" i="41" s="1"/>
  <c r="M111" i="41"/>
  <c r="N111" i="41" s="1"/>
  <c r="M113" i="41"/>
  <c r="N113" i="41" s="1"/>
  <c r="M114" i="41"/>
  <c r="N114" i="41" s="1"/>
  <c r="M115" i="41"/>
  <c r="N115" i="41" s="1"/>
  <c r="M116" i="41"/>
  <c r="N116" i="41" s="1"/>
  <c r="M118" i="41"/>
  <c r="N118" i="41" s="1"/>
  <c r="M119" i="41"/>
  <c r="N119" i="41" s="1"/>
  <c r="M120" i="41"/>
  <c r="N120" i="41" s="1"/>
  <c r="M121" i="41"/>
  <c r="N121" i="41" s="1"/>
  <c r="M123" i="41"/>
  <c r="N123" i="41" s="1"/>
  <c r="M124" i="41"/>
  <c r="N124" i="41" s="1"/>
  <c r="M125" i="41"/>
  <c r="N125" i="41" s="1"/>
  <c r="M126" i="41"/>
  <c r="N126" i="41" s="1"/>
  <c r="M128" i="41"/>
  <c r="N128" i="41" s="1"/>
  <c r="M129" i="41"/>
  <c r="N129" i="41" s="1"/>
  <c r="M130" i="41"/>
  <c r="N130" i="41" s="1"/>
  <c r="M131" i="41"/>
  <c r="N131" i="41" s="1"/>
  <c r="M133" i="41"/>
  <c r="N133" i="41" s="1"/>
  <c r="M134" i="41"/>
  <c r="N134" i="41" s="1"/>
  <c r="M135" i="41"/>
  <c r="N135" i="41" s="1"/>
  <c r="M136" i="41"/>
  <c r="N136" i="41" s="1"/>
  <c r="M138" i="41"/>
  <c r="N138" i="41" s="1"/>
  <c r="M139" i="41"/>
  <c r="N139" i="41" s="1"/>
  <c r="M140" i="41"/>
  <c r="N140" i="41" s="1"/>
  <c r="M141" i="41"/>
  <c r="N141" i="41" s="1"/>
  <c r="M143" i="41"/>
  <c r="N143" i="41" s="1"/>
  <c r="M144" i="41"/>
  <c r="N144" i="41" s="1"/>
  <c r="M145" i="41"/>
  <c r="N145" i="41" s="1"/>
  <c r="M146" i="41"/>
  <c r="N146" i="41" s="1"/>
  <c r="M148" i="41"/>
  <c r="N148" i="41" s="1"/>
  <c r="M149" i="41"/>
  <c r="N149" i="41" s="1"/>
  <c r="M150" i="41"/>
  <c r="N150" i="41" s="1"/>
  <c r="M151" i="41"/>
  <c r="N151" i="41" s="1"/>
  <c r="M153" i="41"/>
  <c r="N153" i="41" s="1"/>
  <c r="M154" i="41"/>
  <c r="N154" i="41" s="1"/>
  <c r="M155" i="41"/>
  <c r="N155" i="41" s="1"/>
  <c r="M156" i="41"/>
  <c r="N156" i="41" s="1"/>
  <c r="M158" i="41"/>
  <c r="N158" i="41" s="1"/>
  <c r="M159" i="41"/>
  <c r="N159" i="41" s="1"/>
  <c r="M160" i="41"/>
  <c r="N160" i="41" s="1"/>
  <c r="M161" i="41"/>
  <c r="N161" i="41" s="1"/>
  <c r="M163" i="41"/>
  <c r="N163" i="41" s="1"/>
  <c r="M164" i="41"/>
  <c r="N164" i="41" s="1"/>
  <c r="M165" i="41"/>
  <c r="N165" i="41" s="1"/>
  <c r="M166" i="41"/>
  <c r="N166" i="41" s="1"/>
  <c r="M168" i="41"/>
  <c r="N168" i="41" s="1"/>
  <c r="M169" i="41"/>
  <c r="N169" i="41" s="1"/>
  <c r="M170" i="41"/>
  <c r="N170" i="41" s="1"/>
  <c r="M171" i="41"/>
  <c r="N171" i="41" s="1"/>
  <c r="M173" i="41"/>
  <c r="N173" i="41" s="1"/>
  <c r="M174" i="41"/>
  <c r="N174" i="41" s="1"/>
  <c r="M175" i="41"/>
  <c r="M176" i="41"/>
  <c r="N176" i="41" s="1"/>
  <c r="M178" i="41"/>
  <c r="N178" i="41" s="1"/>
  <c r="M179" i="41"/>
  <c r="N179" i="41" s="1"/>
  <c r="M180" i="41"/>
  <c r="N180" i="41" s="1"/>
  <c r="M181" i="41"/>
  <c r="N181" i="41" s="1"/>
  <c r="M183" i="41"/>
  <c r="N183" i="41" s="1"/>
  <c r="M184" i="41"/>
  <c r="N184" i="41" s="1"/>
  <c r="M185" i="41"/>
  <c r="N185" i="41" s="1"/>
  <c r="M186" i="41"/>
  <c r="N186" i="41" s="1"/>
  <c r="M188" i="41"/>
  <c r="N188" i="41" s="1"/>
  <c r="M189" i="41"/>
  <c r="N189" i="41" s="1"/>
  <c r="M190" i="41"/>
  <c r="N190" i="41" s="1"/>
  <c r="M191" i="41"/>
  <c r="M193" i="41"/>
  <c r="N193" i="41" s="1"/>
  <c r="M194" i="41"/>
  <c r="N194" i="41" s="1"/>
  <c r="M195" i="41"/>
  <c r="N195" i="41" s="1"/>
  <c r="M196" i="41"/>
  <c r="N196" i="41" s="1"/>
  <c r="M198" i="41"/>
  <c r="N198" i="41" s="1"/>
  <c r="M199" i="41"/>
  <c r="N199" i="41" s="1"/>
  <c r="M200" i="41"/>
  <c r="M201" i="41"/>
  <c r="N201" i="41" s="1"/>
  <c r="M203" i="41"/>
  <c r="N203" i="41" s="1"/>
  <c r="M204" i="41"/>
  <c r="N204" i="41" s="1"/>
  <c r="M205" i="41"/>
  <c r="N205" i="41" s="1"/>
  <c r="M206" i="41"/>
  <c r="N206" i="41" s="1"/>
  <c r="M208" i="41"/>
  <c r="N208" i="41" s="1"/>
  <c r="M209" i="41"/>
  <c r="N209" i="41" s="1"/>
  <c r="M210" i="41"/>
  <c r="M211" i="41"/>
  <c r="N211" i="41" s="1"/>
  <c r="M213" i="41"/>
  <c r="N213" i="41" s="1"/>
  <c r="M214" i="41"/>
  <c r="N214" i="41" s="1"/>
  <c r="M215" i="41"/>
  <c r="M216" i="41"/>
  <c r="N216" i="41" s="1"/>
  <c r="M218" i="41"/>
  <c r="N218" i="41" s="1"/>
  <c r="M219" i="41"/>
  <c r="N219" i="41" s="1"/>
  <c r="M220" i="41"/>
  <c r="N220" i="41" s="1"/>
  <c r="M221" i="41"/>
  <c r="N221" i="41" s="1"/>
  <c r="M223" i="41"/>
  <c r="N223" i="41" s="1"/>
  <c r="M224" i="41"/>
  <c r="N224" i="41" s="1"/>
  <c r="M225" i="41"/>
  <c r="N225" i="41" s="1"/>
  <c r="M226" i="41"/>
  <c r="N226" i="41" s="1"/>
  <c r="M228" i="41"/>
  <c r="N228" i="41" s="1"/>
  <c r="M229" i="41"/>
  <c r="N229" i="41" s="1"/>
  <c r="M230" i="41"/>
  <c r="N230" i="41" s="1"/>
  <c r="M231" i="41"/>
  <c r="N231" i="41" s="1"/>
  <c r="M233" i="41"/>
  <c r="N233" i="41" s="1"/>
  <c r="M234" i="41"/>
  <c r="N234" i="41" s="1"/>
  <c r="M235" i="41"/>
  <c r="N235" i="41" s="1"/>
  <c r="M236" i="41"/>
  <c r="N236" i="41" s="1"/>
  <c r="M238" i="41"/>
  <c r="N238" i="41" s="1"/>
  <c r="M239" i="41"/>
  <c r="N239" i="41" s="1"/>
  <c r="M240" i="41"/>
  <c r="M241" i="41"/>
  <c r="N241" i="41" s="1"/>
  <c r="M243" i="41"/>
  <c r="N243" i="41" s="1"/>
  <c r="M244" i="41"/>
  <c r="N244" i="41" s="1"/>
  <c r="M245" i="41"/>
  <c r="N245" i="41" s="1"/>
  <c r="M246" i="41"/>
  <c r="N246" i="41" s="1"/>
  <c r="M248" i="41"/>
  <c r="N248" i="41" s="1"/>
  <c r="M249" i="41"/>
  <c r="N249" i="41" s="1"/>
  <c r="M250" i="41"/>
  <c r="M251" i="41"/>
  <c r="N251" i="41" s="1"/>
  <c r="M253" i="41"/>
  <c r="N253" i="41" s="1"/>
  <c r="M254" i="41"/>
  <c r="N254" i="41" s="1"/>
  <c r="M255" i="41"/>
  <c r="N255" i="41" s="1"/>
  <c r="M256" i="41"/>
  <c r="N256" i="41" s="1"/>
  <c r="M258" i="41"/>
  <c r="N258" i="41" s="1"/>
  <c r="M259" i="41"/>
  <c r="N259" i="41" s="1"/>
  <c r="M260" i="41"/>
  <c r="N260" i="41" s="1"/>
  <c r="M261" i="41"/>
  <c r="N261" i="41" s="1"/>
  <c r="M263" i="41"/>
  <c r="M264" i="41"/>
  <c r="N264" i="41" s="1"/>
  <c r="M265" i="41"/>
  <c r="N265" i="41" s="1"/>
  <c r="M266" i="41"/>
  <c r="N266" i="41" s="1"/>
  <c r="M268" i="41"/>
  <c r="N268" i="41" s="1"/>
  <c r="M269" i="41"/>
  <c r="N269" i="41" s="1"/>
  <c r="M270" i="41"/>
  <c r="N270" i="41" s="1"/>
  <c r="M271" i="41"/>
  <c r="N271" i="41" s="1"/>
  <c r="M273" i="41"/>
  <c r="N273" i="41" s="1"/>
  <c r="M274" i="41"/>
  <c r="N274" i="41" s="1"/>
  <c r="M275" i="41"/>
  <c r="N275" i="41" s="1"/>
  <c r="M276" i="41"/>
  <c r="N276" i="41" s="1"/>
  <c r="M278" i="41"/>
  <c r="N278" i="41" s="1"/>
  <c r="M279" i="41"/>
  <c r="N279" i="41" s="1"/>
  <c r="M280" i="41"/>
  <c r="M281" i="41"/>
  <c r="N281" i="41" s="1"/>
  <c r="M283" i="41"/>
  <c r="N283" i="41" s="1"/>
  <c r="M284" i="41"/>
  <c r="N284" i="41" s="1"/>
  <c r="M285" i="41"/>
  <c r="N285" i="41" s="1"/>
  <c r="M286" i="41"/>
  <c r="N286" i="41" s="1"/>
  <c r="M288" i="41"/>
  <c r="N288" i="41" s="1"/>
  <c r="M289" i="41"/>
  <c r="N289" i="41" s="1"/>
  <c r="M290" i="41"/>
  <c r="N290" i="41" s="1"/>
  <c r="M291" i="41"/>
  <c r="N291" i="41" s="1"/>
  <c r="M293" i="41"/>
  <c r="N293" i="41" s="1"/>
  <c r="M294" i="41"/>
  <c r="N294" i="41" s="1"/>
  <c r="M295" i="41"/>
  <c r="N295" i="41" s="1"/>
  <c r="M296" i="41"/>
  <c r="N296" i="41" s="1"/>
  <c r="M298" i="41"/>
  <c r="N298" i="41" s="1"/>
  <c r="M299" i="41"/>
  <c r="N299" i="41" s="1"/>
  <c r="M300" i="41"/>
  <c r="N300" i="41" s="1"/>
  <c r="M301" i="41"/>
  <c r="N301" i="41" s="1"/>
  <c r="M303" i="41"/>
  <c r="N303" i="41" s="1"/>
  <c r="M304" i="41"/>
  <c r="N304" i="41" s="1"/>
  <c r="M305" i="41"/>
  <c r="N305" i="41" s="1"/>
  <c r="M306" i="41"/>
  <c r="N306" i="41" s="1"/>
  <c r="M308" i="41"/>
  <c r="N308" i="41" s="1"/>
  <c r="M309" i="41"/>
  <c r="N309" i="41" s="1"/>
  <c r="M310" i="41"/>
  <c r="N310" i="41" s="1"/>
  <c r="M311" i="41"/>
  <c r="N311" i="41" s="1"/>
  <c r="M313" i="41"/>
  <c r="N313" i="41" s="1"/>
  <c r="M314" i="41"/>
  <c r="N314" i="41" s="1"/>
  <c r="M315" i="41"/>
  <c r="N315" i="41" s="1"/>
  <c r="M316" i="41"/>
  <c r="N316" i="41" s="1"/>
  <c r="M318" i="41"/>
  <c r="N318" i="41" s="1"/>
  <c r="M319" i="41"/>
  <c r="N319" i="41" s="1"/>
  <c r="M320" i="41"/>
  <c r="M321" i="41"/>
  <c r="N321" i="41" s="1"/>
  <c r="M323" i="41"/>
  <c r="N323" i="41" s="1"/>
  <c r="M324" i="41"/>
  <c r="N324" i="41" s="1"/>
  <c r="M325" i="41"/>
  <c r="N325" i="41" s="1"/>
  <c r="M326" i="41"/>
  <c r="N326" i="41" s="1"/>
  <c r="M328" i="41"/>
  <c r="M329" i="41"/>
  <c r="N329" i="41" s="1"/>
  <c r="M330" i="41"/>
  <c r="M331" i="41"/>
  <c r="N331" i="41" s="1"/>
  <c r="M333" i="41"/>
  <c r="N333" i="41" s="1"/>
  <c r="M334" i="41"/>
  <c r="N334" i="41" s="1"/>
  <c r="M335" i="41"/>
  <c r="N335" i="41" s="1"/>
  <c r="M336" i="41"/>
  <c r="N336" i="41" s="1"/>
  <c r="M338" i="41"/>
  <c r="N338" i="41" s="1"/>
  <c r="M339" i="41"/>
  <c r="N339" i="41" s="1"/>
  <c r="M340" i="41"/>
  <c r="N340" i="41" s="1"/>
  <c r="M341" i="41"/>
  <c r="N341" i="41" s="1"/>
  <c r="M343" i="41"/>
  <c r="N343" i="41" s="1"/>
  <c r="M344" i="41"/>
  <c r="N344" i="41" s="1"/>
  <c r="M345" i="41"/>
  <c r="N345" i="41" s="1"/>
  <c r="M346" i="41"/>
  <c r="N346" i="41" s="1"/>
  <c r="M348" i="41"/>
  <c r="N348" i="41" s="1"/>
  <c r="M349" i="41"/>
  <c r="N349" i="41" s="1"/>
  <c r="M350" i="41"/>
  <c r="N350" i="41" s="1"/>
  <c r="M351" i="41"/>
  <c r="N351" i="41" s="1"/>
  <c r="M353" i="41"/>
  <c r="N353" i="41" s="1"/>
  <c r="M354" i="41"/>
  <c r="N354" i="41" s="1"/>
  <c r="M355" i="41"/>
  <c r="N355" i="41" s="1"/>
  <c r="M356" i="41"/>
  <c r="N356" i="41" s="1"/>
  <c r="M358" i="41"/>
  <c r="N358" i="41" s="1"/>
  <c r="M359" i="41"/>
  <c r="N359" i="41" s="1"/>
  <c r="M360" i="41"/>
  <c r="M361" i="41"/>
  <c r="N361" i="41" s="1"/>
  <c r="M363" i="41"/>
  <c r="N363" i="41" s="1"/>
  <c r="M364" i="41"/>
  <c r="N364" i="41" s="1"/>
  <c r="M365" i="41"/>
  <c r="N365" i="41" s="1"/>
  <c r="M366" i="41"/>
  <c r="N366" i="41" s="1"/>
  <c r="M368" i="41"/>
  <c r="N368" i="41" s="1"/>
  <c r="M369" i="41"/>
  <c r="N369" i="41" s="1"/>
  <c r="M370" i="41"/>
  <c r="M371" i="41"/>
  <c r="N371" i="41" s="1"/>
  <c r="M373" i="41"/>
  <c r="N373" i="41" s="1"/>
  <c r="M374" i="41"/>
  <c r="N374" i="41" s="1"/>
  <c r="M375" i="41"/>
  <c r="N375" i="41" s="1"/>
  <c r="M376" i="41"/>
  <c r="N376" i="41" s="1"/>
  <c r="M378" i="41"/>
  <c r="N378" i="41" s="1"/>
  <c r="M379" i="41"/>
  <c r="N379" i="41" s="1"/>
  <c r="M380" i="41"/>
  <c r="N380" i="41" s="1"/>
  <c r="M381" i="41"/>
  <c r="N381" i="41" s="1"/>
  <c r="M383" i="41"/>
  <c r="M384" i="41"/>
  <c r="N384" i="41" s="1"/>
  <c r="M385" i="41"/>
  <c r="N385" i="41" s="1"/>
  <c r="M386" i="41"/>
  <c r="N386" i="41" s="1"/>
  <c r="M388" i="41"/>
  <c r="N388" i="41" s="1"/>
  <c r="M389" i="41"/>
  <c r="N389" i="41" s="1"/>
  <c r="M390" i="41"/>
  <c r="N390" i="41" s="1"/>
  <c r="M391" i="41"/>
  <c r="N391" i="41" s="1"/>
  <c r="M393" i="41"/>
  <c r="N393" i="41" s="1"/>
  <c r="M394" i="41"/>
  <c r="N394" i="41" s="1"/>
  <c r="M395" i="41"/>
  <c r="N395" i="41" s="1"/>
  <c r="M396" i="41"/>
  <c r="N396" i="41" s="1"/>
  <c r="M398" i="41"/>
  <c r="N398" i="41" s="1"/>
  <c r="M399" i="41"/>
  <c r="N399" i="41" s="1"/>
  <c r="M400" i="41"/>
  <c r="N400" i="41" s="1"/>
  <c r="M401" i="41"/>
  <c r="N401" i="41" s="1"/>
  <c r="M403" i="41"/>
  <c r="N403" i="41" s="1"/>
  <c r="M404" i="41"/>
  <c r="N404" i="41" s="1"/>
  <c r="M405" i="41"/>
  <c r="N405" i="41" s="1"/>
  <c r="M406" i="41"/>
  <c r="N406" i="41" s="1"/>
  <c r="M408" i="41"/>
  <c r="N408" i="41" s="1"/>
  <c r="M409" i="41"/>
  <c r="N409" i="41" s="1"/>
  <c r="M410" i="41"/>
  <c r="M411" i="41"/>
  <c r="N411" i="41" s="1"/>
  <c r="M413" i="41"/>
  <c r="N413" i="41" s="1"/>
  <c r="M414" i="41"/>
  <c r="N414" i="41" s="1"/>
  <c r="M415" i="41"/>
  <c r="N415" i="41" s="1"/>
  <c r="M416" i="41"/>
  <c r="N416" i="41" s="1"/>
  <c r="M418" i="41"/>
  <c r="N418" i="41" s="1"/>
  <c r="M419" i="41"/>
  <c r="N419" i="41" s="1"/>
  <c r="M420" i="41"/>
  <c r="N420" i="41" s="1"/>
  <c r="M421" i="41"/>
  <c r="N421" i="41" s="1"/>
  <c r="M423" i="41"/>
  <c r="N423" i="41" s="1"/>
  <c r="M424" i="41"/>
  <c r="N424" i="41" s="1"/>
  <c r="M425" i="41"/>
  <c r="N425" i="41" s="1"/>
  <c r="M426" i="41"/>
  <c r="N426" i="41" s="1"/>
  <c r="M428" i="41"/>
  <c r="N428" i="41" s="1"/>
  <c r="M429" i="41"/>
  <c r="N429" i="41" s="1"/>
  <c r="M430" i="41"/>
  <c r="N430" i="41" s="1"/>
  <c r="M431" i="41"/>
  <c r="N431" i="41" s="1"/>
  <c r="M433" i="41"/>
  <c r="N433" i="41" s="1"/>
  <c r="M434" i="41"/>
  <c r="N434" i="41" s="1"/>
  <c r="M435" i="41"/>
  <c r="N435" i="41" s="1"/>
  <c r="M436" i="41"/>
  <c r="N436" i="41" s="1"/>
  <c r="M438" i="41"/>
  <c r="N438" i="41" s="1"/>
  <c r="M439" i="41"/>
  <c r="N439" i="41" s="1"/>
  <c r="M440" i="41"/>
  <c r="M441" i="41"/>
  <c r="N441" i="41" s="1"/>
  <c r="M443" i="41"/>
  <c r="N443" i="41" s="1"/>
  <c r="M444" i="41"/>
  <c r="N444" i="41" s="1"/>
  <c r="M445" i="41"/>
  <c r="N445" i="41" s="1"/>
  <c r="M446" i="41"/>
  <c r="N446" i="41" s="1"/>
  <c r="M448" i="41"/>
  <c r="N448" i="41" s="1"/>
  <c r="M449" i="41"/>
  <c r="N449" i="41" s="1"/>
  <c r="M450" i="41"/>
  <c r="N450" i="41" s="1"/>
  <c r="M451" i="41"/>
  <c r="N451" i="41" s="1"/>
  <c r="M453" i="41"/>
  <c r="N453" i="41" s="1"/>
  <c r="M454" i="41"/>
  <c r="N454" i="41" s="1"/>
  <c r="M455" i="41"/>
  <c r="N455" i="41" s="1"/>
  <c r="M456" i="41"/>
  <c r="N456" i="41" s="1"/>
  <c r="M458" i="41"/>
  <c r="N458" i="41" s="1"/>
  <c r="M459" i="41"/>
  <c r="N459" i="41" s="1"/>
  <c r="M460" i="41"/>
  <c r="N460" i="41" s="1"/>
  <c r="M461" i="41"/>
  <c r="N461" i="41" s="1"/>
  <c r="M463" i="41"/>
  <c r="N463" i="41" s="1"/>
  <c r="M464" i="41"/>
  <c r="N464" i="41" s="1"/>
  <c r="M465" i="41"/>
  <c r="N465" i="41" s="1"/>
  <c r="M466" i="41"/>
  <c r="N466" i="41" s="1"/>
  <c r="M468" i="41"/>
  <c r="N468" i="41" s="1"/>
  <c r="M469" i="41"/>
  <c r="N469" i="41" s="1"/>
  <c r="M470" i="41"/>
  <c r="N470" i="41" s="1"/>
  <c r="M471" i="41"/>
  <c r="M473" i="41"/>
  <c r="N473" i="41" s="1"/>
  <c r="M474" i="41"/>
  <c r="N474" i="41" s="1"/>
  <c r="M475" i="41"/>
  <c r="N475" i="41" s="1"/>
  <c r="M476" i="41"/>
  <c r="N476" i="41" s="1"/>
  <c r="M478" i="41"/>
  <c r="N478" i="41" s="1"/>
  <c r="M479" i="41"/>
  <c r="N479" i="41" s="1"/>
  <c r="M480" i="41"/>
  <c r="M481" i="41"/>
  <c r="N481" i="41" s="1"/>
  <c r="M483" i="41"/>
  <c r="N483" i="41" s="1"/>
  <c r="M484" i="41"/>
  <c r="N484" i="41" s="1"/>
  <c r="M485" i="41"/>
  <c r="N485" i="41" s="1"/>
  <c r="M486" i="41"/>
  <c r="N486" i="41" s="1"/>
  <c r="M488" i="41"/>
  <c r="N488" i="41" s="1"/>
  <c r="M489" i="41"/>
  <c r="N489" i="41" s="1"/>
  <c r="M490" i="41"/>
  <c r="N490" i="41" s="1"/>
  <c r="M491" i="41"/>
  <c r="N491" i="41" s="1"/>
  <c r="M493" i="41"/>
  <c r="N493" i="41" s="1"/>
  <c r="M494" i="41"/>
  <c r="N494" i="41" s="1"/>
  <c r="M495" i="41"/>
  <c r="N495" i="41" s="1"/>
  <c r="M496" i="41"/>
  <c r="N496" i="41" s="1"/>
  <c r="M498" i="41"/>
  <c r="N498" i="41" s="1"/>
  <c r="M499" i="41"/>
  <c r="N499" i="41" s="1"/>
  <c r="M500" i="41"/>
  <c r="N500" i="41" s="1"/>
  <c r="M501" i="41"/>
  <c r="N501" i="41" s="1"/>
  <c r="M503" i="41"/>
  <c r="N503" i="41" s="1"/>
  <c r="M504" i="41"/>
  <c r="N504" i="41" s="1"/>
  <c r="M505" i="41"/>
  <c r="N505" i="41" s="1"/>
  <c r="M506" i="41"/>
  <c r="N506" i="41" s="1"/>
  <c r="M508" i="41"/>
  <c r="N508" i="41" s="1"/>
  <c r="M509" i="41"/>
  <c r="N509" i="41" s="1"/>
  <c r="M510" i="41"/>
  <c r="N510" i="41" s="1"/>
  <c r="M511" i="41"/>
  <c r="N511" i="41" s="1"/>
  <c r="M513" i="41"/>
  <c r="N513" i="41" s="1"/>
  <c r="M514" i="41"/>
  <c r="N514" i="41" s="1"/>
  <c r="M515" i="41"/>
  <c r="N515" i="41" s="1"/>
  <c r="M516" i="41"/>
  <c r="N516" i="41" s="1"/>
  <c r="M518" i="41"/>
  <c r="N518" i="41" s="1"/>
  <c r="M519" i="41"/>
  <c r="N519" i="41" s="1"/>
  <c r="M520" i="41"/>
  <c r="M521" i="41"/>
  <c r="N521" i="41" s="1"/>
  <c r="M523" i="41"/>
  <c r="N523" i="41" s="1"/>
  <c r="M524" i="41"/>
  <c r="N524" i="41" s="1"/>
  <c r="M525" i="41"/>
  <c r="N525" i="41" s="1"/>
  <c r="M526" i="41"/>
  <c r="N526" i="41" s="1"/>
  <c r="M528" i="41"/>
  <c r="N528" i="41" s="1"/>
  <c r="M529" i="41"/>
  <c r="N529" i="41" s="1"/>
  <c r="M530" i="41"/>
  <c r="N530" i="41" s="1"/>
  <c r="M531" i="41"/>
  <c r="N531" i="41" s="1"/>
  <c r="M533" i="41"/>
  <c r="N533" i="41" s="1"/>
  <c r="M534" i="41"/>
  <c r="N534" i="41" s="1"/>
  <c r="M535" i="41"/>
  <c r="M536" i="41"/>
  <c r="N536" i="41" s="1"/>
  <c r="M538" i="41"/>
  <c r="N538" i="41" s="1"/>
  <c r="M539" i="41"/>
  <c r="N539" i="41" s="1"/>
  <c r="M540" i="41"/>
  <c r="N540" i="41" s="1"/>
  <c r="M541" i="41"/>
  <c r="N541" i="41" s="1"/>
  <c r="M543" i="41"/>
  <c r="N543" i="41" s="1"/>
  <c r="M544" i="41"/>
  <c r="N544" i="41" s="1"/>
  <c r="M545" i="41"/>
  <c r="N545" i="41" s="1"/>
  <c r="M546" i="41"/>
  <c r="N546" i="41" s="1"/>
  <c r="M548" i="41"/>
  <c r="N548" i="41" s="1"/>
  <c r="M549" i="41"/>
  <c r="N549" i="41" s="1"/>
  <c r="M550" i="41"/>
  <c r="N550" i="41" s="1"/>
  <c r="M551" i="41"/>
  <c r="N551" i="41" s="1"/>
  <c r="M553" i="41"/>
  <c r="N553" i="41" s="1"/>
  <c r="M554" i="41"/>
  <c r="N554" i="41" s="1"/>
  <c r="M555" i="41"/>
  <c r="N555" i="41" s="1"/>
  <c r="M556" i="41"/>
  <c r="N556" i="41" s="1"/>
  <c r="M558" i="41"/>
  <c r="N558" i="41" s="1"/>
  <c r="M559" i="41"/>
  <c r="N559" i="41" s="1"/>
  <c r="M560" i="41"/>
  <c r="M561" i="41"/>
  <c r="N561" i="41" s="1"/>
  <c r="M563" i="41"/>
  <c r="N563" i="41" s="1"/>
  <c r="M564" i="41"/>
  <c r="N564" i="41" s="1"/>
  <c r="M565" i="41"/>
  <c r="N565" i="41" s="1"/>
  <c r="M566" i="41"/>
  <c r="N566" i="41" s="1"/>
  <c r="M568" i="41"/>
  <c r="N568" i="41" s="1"/>
  <c r="M569" i="41"/>
  <c r="N569" i="41" s="1"/>
  <c r="M570" i="41"/>
  <c r="M571" i="41"/>
  <c r="N571" i="41" s="1"/>
  <c r="M573" i="41"/>
  <c r="N573" i="41" s="1"/>
  <c r="M574" i="41"/>
  <c r="N574" i="41" s="1"/>
  <c r="M575" i="41"/>
  <c r="N575" i="41" s="1"/>
  <c r="M576" i="41"/>
  <c r="N576" i="41" s="1"/>
  <c r="M578" i="41"/>
  <c r="N578" i="41" s="1"/>
  <c r="M579" i="41"/>
  <c r="N579" i="41" s="1"/>
  <c r="M580" i="41"/>
  <c r="N580" i="41" s="1"/>
  <c r="M581" i="41"/>
  <c r="N581" i="41" s="1"/>
  <c r="M583" i="41"/>
  <c r="N583" i="41" s="1"/>
  <c r="M584" i="41"/>
  <c r="N584" i="41" s="1"/>
  <c r="M585" i="41"/>
  <c r="N585" i="41" s="1"/>
  <c r="M586" i="41"/>
  <c r="N586" i="41" s="1"/>
  <c r="M588" i="41"/>
  <c r="N588" i="41" s="1"/>
  <c r="M589" i="41"/>
  <c r="N589" i="41" s="1"/>
  <c r="M590" i="41"/>
  <c r="N590" i="41" s="1"/>
  <c r="M591" i="41"/>
  <c r="M593" i="41"/>
  <c r="N593" i="41" s="1"/>
  <c r="M594" i="41"/>
  <c r="N594" i="41" s="1"/>
  <c r="M595" i="41"/>
  <c r="N595" i="41" s="1"/>
  <c r="M596" i="41"/>
  <c r="N596" i="41" s="1"/>
  <c r="M598" i="41"/>
  <c r="N598" i="41" s="1"/>
  <c r="M599" i="41"/>
  <c r="N599" i="41" s="1"/>
  <c r="M600" i="41"/>
  <c r="N600" i="41" s="1"/>
  <c r="M601" i="41"/>
  <c r="N601" i="41" s="1"/>
  <c r="M603" i="41"/>
  <c r="N603" i="41" s="1"/>
  <c r="M604" i="41"/>
  <c r="N604" i="41" s="1"/>
  <c r="M605" i="41"/>
  <c r="N605" i="41" s="1"/>
  <c r="M606" i="41"/>
  <c r="N606" i="41" s="1"/>
  <c r="M608" i="41"/>
  <c r="M609" i="41"/>
  <c r="N609" i="41" s="1"/>
  <c r="M610" i="41"/>
  <c r="N610" i="41" s="1"/>
  <c r="M611" i="41"/>
  <c r="M613" i="41"/>
  <c r="N613" i="41" s="1"/>
  <c r="M614" i="41"/>
  <c r="N614" i="41" s="1"/>
  <c r="M615" i="41"/>
  <c r="N615" i="41" s="1"/>
  <c r="M616" i="41"/>
  <c r="N616" i="41" s="1"/>
  <c r="M618" i="41"/>
  <c r="N618" i="41" s="1"/>
  <c r="M619" i="41"/>
  <c r="N619" i="41" s="1"/>
  <c r="M620" i="41"/>
  <c r="N620" i="41" s="1"/>
  <c r="M621" i="41"/>
  <c r="N621" i="41" s="1"/>
  <c r="M623" i="41"/>
  <c r="N623" i="41" s="1"/>
  <c r="M624" i="41"/>
  <c r="N624" i="41" s="1"/>
  <c r="M625" i="41"/>
  <c r="N625" i="41" s="1"/>
  <c r="M626" i="41"/>
  <c r="N626" i="41" s="1"/>
  <c r="M628" i="41"/>
  <c r="N628" i="41" s="1"/>
  <c r="M629" i="41"/>
  <c r="N629" i="41" s="1"/>
  <c r="M630" i="41"/>
  <c r="N630" i="41" s="1"/>
  <c r="M631" i="41"/>
  <c r="N631" i="41" s="1"/>
  <c r="M633" i="41"/>
  <c r="N633" i="41" s="1"/>
  <c r="M634" i="41"/>
  <c r="N634" i="41" s="1"/>
  <c r="M635" i="41"/>
  <c r="M636" i="41"/>
  <c r="N636" i="41" s="1"/>
  <c r="M638" i="41"/>
  <c r="N638" i="41" s="1"/>
  <c r="M639" i="41"/>
  <c r="N639" i="41" s="1"/>
  <c r="M640" i="41"/>
  <c r="N640" i="41" s="1"/>
  <c r="M641" i="41"/>
  <c r="M643" i="41"/>
  <c r="N643" i="41" s="1"/>
  <c r="M644" i="41"/>
  <c r="N644" i="41" s="1"/>
  <c r="M645" i="41"/>
  <c r="N645" i="41" s="1"/>
  <c r="M646" i="41"/>
  <c r="N646" i="41" s="1"/>
  <c r="M648" i="41"/>
  <c r="N648" i="41" s="1"/>
  <c r="M649" i="41"/>
  <c r="N649" i="41" s="1"/>
  <c r="M650" i="41"/>
  <c r="N650" i="41" s="1"/>
  <c r="M651" i="41"/>
  <c r="N651" i="41" s="1"/>
  <c r="M653" i="41"/>
  <c r="N653" i="41" s="1"/>
  <c r="M654" i="41"/>
  <c r="N654" i="41" s="1"/>
  <c r="M655" i="41"/>
  <c r="N655" i="41" s="1"/>
  <c r="M656" i="41"/>
  <c r="N656" i="41" s="1"/>
  <c r="M658" i="41"/>
  <c r="N658" i="41" s="1"/>
  <c r="M659" i="41"/>
  <c r="N659" i="41" s="1"/>
  <c r="M660" i="41"/>
  <c r="N660" i="41" s="1"/>
  <c r="M661" i="41"/>
  <c r="N661" i="41" s="1"/>
  <c r="M663" i="41"/>
  <c r="N663" i="41" s="1"/>
  <c r="M664" i="41"/>
  <c r="N664" i="41" s="1"/>
  <c r="M665" i="41"/>
  <c r="N665" i="41" s="1"/>
  <c r="M666" i="41"/>
  <c r="N666" i="41" s="1"/>
  <c r="M668" i="41"/>
  <c r="N668" i="41" s="1"/>
  <c r="M669" i="41"/>
  <c r="N669" i="41" s="1"/>
  <c r="M670" i="41"/>
  <c r="N670" i="41" s="1"/>
  <c r="M671" i="41"/>
  <c r="N671" i="41" s="1"/>
  <c r="M673" i="41"/>
  <c r="N673" i="41" s="1"/>
  <c r="M674" i="41"/>
  <c r="N674" i="41" s="1"/>
  <c r="M675" i="41"/>
  <c r="N675" i="41" s="1"/>
  <c r="M676" i="41"/>
  <c r="N676" i="41" s="1"/>
  <c r="M678" i="41"/>
  <c r="N678" i="41" s="1"/>
  <c r="M679" i="41"/>
  <c r="N679" i="41" s="1"/>
  <c r="M680" i="41"/>
  <c r="N680" i="41" s="1"/>
  <c r="M681" i="41"/>
  <c r="N681" i="41" s="1"/>
  <c r="M683" i="41"/>
  <c r="N683" i="41" s="1"/>
  <c r="M684" i="41"/>
  <c r="N684" i="41" s="1"/>
  <c r="M685" i="41"/>
  <c r="N685" i="41" s="1"/>
  <c r="M686" i="41"/>
  <c r="N686" i="41" s="1"/>
  <c r="M688" i="41"/>
  <c r="M689" i="41"/>
  <c r="N689" i="41" s="1"/>
  <c r="M690" i="41"/>
  <c r="N690" i="41" s="1"/>
  <c r="M691" i="41"/>
  <c r="N691" i="41" s="1"/>
  <c r="M693" i="41"/>
  <c r="N693" i="41" s="1"/>
  <c r="M694" i="41"/>
  <c r="N694" i="41" s="1"/>
  <c r="M695" i="41"/>
  <c r="N695" i="41" s="1"/>
  <c r="M696" i="41"/>
  <c r="M698" i="41"/>
  <c r="N698" i="41" s="1"/>
  <c r="M699" i="41"/>
  <c r="N699" i="41" s="1"/>
  <c r="M700" i="41"/>
  <c r="N700" i="41" s="1"/>
  <c r="M701" i="41"/>
  <c r="N701" i="41" s="1"/>
  <c r="M703" i="41"/>
  <c r="N703" i="41" s="1"/>
  <c r="M704" i="41"/>
  <c r="N704" i="41" s="1"/>
  <c r="M705" i="41"/>
  <c r="N705" i="41" s="1"/>
  <c r="M706" i="41"/>
  <c r="N706" i="41" s="1"/>
  <c r="M708" i="41"/>
  <c r="N708" i="41" s="1"/>
  <c r="M709" i="41"/>
  <c r="N709" i="41" s="1"/>
  <c r="M710" i="41"/>
  <c r="N710" i="41" s="1"/>
  <c r="M711" i="41"/>
  <c r="N711" i="41" s="1"/>
  <c r="M713" i="41"/>
  <c r="N713" i="41" s="1"/>
  <c r="M714" i="41"/>
  <c r="N714" i="41" s="1"/>
  <c r="M715" i="41"/>
  <c r="N715" i="41" s="1"/>
  <c r="M716" i="41"/>
  <c r="N716" i="41" s="1"/>
  <c r="M718" i="41"/>
  <c r="N718" i="41" s="1"/>
  <c r="M719" i="41"/>
  <c r="N719" i="41" s="1"/>
  <c r="M720" i="41"/>
  <c r="N720" i="41" s="1"/>
  <c r="M721" i="41"/>
  <c r="N721" i="41" s="1"/>
  <c r="M723" i="41"/>
  <c r="N723" i="41" s="1"/>
  <c r="M724" i="41"/>
  <c r="N724" i="41" s="1"/>
  <c r="M725" i="41"/>
  <c r="N725" i="41" s="1"/>
  <c r="M726" i="41"/>
  <c r="N726" i="41" s="1"/>
  <c r="M728" i="41"/>
  <c r="N728" i="41" s="1"/>
  <c r="M729" i="41"/>
  <c r="N729" i="41" s="1"/>
  <c r="M730" i="41"/>
  <c r="N730" i="41" s="1"/>
  <c r="M731" i="41"/>
  <c r="N731" i="41" s="1"/>
  <c r="M733" i="41"/>
  <c r="N733" i="41" s="1"/>
  <c r="M734" i="41"/>
  <c r="N734" i="41" s="1"/>
  <c r="M735" i="41"/>
  <c r="N735" i="41" s="1"/>
  <c r="M736" i="41"/>
  <c r="M738" i="41"/>
  <c r="N738" i="41" s="1"/>
  <c r="M739" i="41"/>
  <c r="N739" i="41" s="1"/>
  <c r="M740" i="41"/>
  <c r="N740" i="41" s="1"/>
  <c r="M741" i="41"/>
  <c r="N741" i="41" s="1"/>
  <c r="M743" i="41"/>
  <c r="N743" i="41" s="1"/>
  <c r="M744" i="41"/>
  <c r="N744" i="41" s="1"/>
  <c r="M745" i="41"/>
  <c r="N745" i="41" s="1"/>
  <c r="M746" i="41"/>
  <c r="N746" i="41" s="1"/>
  <c r="M748" i="41"/>
  <c r="N748" i="41" s="1"/>
  <c r="M749" i="41"/>
  <c r="N749" i="41" s="1"/>
  <c r="M750" i="41"/>
  <c r="N750" i="41" s="1"/>
  <c r="M751" i="41"/>
  <c r="N751" i="41" s="1"/>
  <c r="M753" i="41"/>
  <c r="N753" i="41" s="1"/>
  <c r="M754" i="41"/>
  <c r="N754" i="41" s="1"/>
  <c r="M755" i="41"/>
  <c r="N755" i="41" s="1"/>
  <c r="M756" i="41"/>
  <c r="N756" i="41" s="1"/>
  <c r="M758" i="41"/>
  <c r="N758" i="41" s="1"/>
  <c r="M759" i="41"/>
  <c r="N759" i="41" s="1"/>
  <c r="M760" i="41"/>
  <c r="N760" i="41" s="1"/>
  <c r="M761" i="41"/>
  <c r="N761" i="41" s="1"/>
  <c r="M763" i="41"/>
  <c r="N763" i="41" s="1"/>
  <c r="M764" i="41"/>
  <c r="N764" i="41" s="1"/>
  <c r="M765" i="41"/>
  <c r="N765" i="41" s="1"/>
  <c r="M766" i="41"/>
  <c r="N766" i="41" s="1"/>
  <c r="M768" i="41"/>
  <c r="N768" i="41" s="1"/>
  <c r="M769" i="41"/>
  <c r="N769" i="41" s="1"/>
  <c r="M770" i="41"/>
  <c r="N770" i="41" s="1"/>
  <c r="M771" i="41"/>
  <c r="N771" i="41" s="1"/>
  <c r="M773" i="41"/>
  <c r="N773" i="41" s="1"/>
  <c r="M774" i="41"/>
  <c r="N774" i="41" s="1"/>
  <c r="M775" i="41"/>
  <c r="M776" i="41"/>
  <c r="N776" i="41" s="1"/>
  <c r="M778" i="41"/>
  <c r="N778" i="41" s="1"/>
  <c r="M779" i="41"/>
  <c r="N779" i="41" s="1"/>
  <c r="M780" i="41"/>
  <c r="N780" i="41" s="1"/>
  <c r="M781" i="41"/>
  <c r="N781" i="41" s="1"/>
  <c r="M783" i="41"/>
  <c r="N783" i="41" s="1"/>
  <c r="M784" i="41"/>
  <c r="M785" i="41"/>
  <c r="N785" i="41" s="1"/>
  <c r="M786" i="41"/>
  <c r="N786" i="41" s="1"/>
  <c r="M788" i="41"/>
  <c r="N788" i="41" s="1"/>
  <c r="M789" i="41"/>
  <c r="N789" i="41" s="1"/>
  <c r="M790" i="41"/>
  <c r="N790" i="41" s="1"/>
  <c r="M791" i="41"/>
  <c r="N791" i="41" s="1"/>
  <c r="M793" i="41"/>
  <c r="N793" i="41" s="1"/>
  <c r="M794" i="41"/>
  <c r="N794" i="41" s="1"/>
  <c r="M795" i="41"/>
  <c r="N795" i="41" s="1"/>
  <c r="M796" i="41"/>
  <c r="N796" i="41" s="1"/>
  <c r="M798" i="41"/>
  <c r="N798" i="41" s="1"/>
  <c r="M799" i="41"/>
  <c r="N799" i="41" s="1"/>
  <c r="M800" i="41"/>
  <c r="M801" i="41"/>
  <c r="N801" i="41" s="1"/>
  <c r="M803" i="41"/>
  <c r="N803" i="41" s="1"/>
  <c r="M804" i="41"/>
  <c r="N804" i="41" s="1"/>
  <c r="M805" i="41"/>
  <c r="N805" i="41" s="1"/>
  <c r="M806" i="41"/>
  <c r="N806" i="41" s="1"/>
  <c r="M808" i="41"/>
  <c r="N808" i="41" s="1"/>
  <c r="M809" i="41"/>
  <c r="N809" i="41" s="1"/>
  <c r="M810" i="41"/>
  <c r="N810" i="41" s="1"/>
  <c r="M811" i="41"/>
  <c r="N811" i="41" s="1"/>
  <c r="M813" i="41"/>
  <c r="N813" i="41" s="1"/>
  <c r="M814" i="41"/>
  <c r="N814" i="41" s="1"/>
  <c r="M815" i="41"/>
  <c r="N815" i="41" s="1"/>
  <c r="M816" i="41"/>
  <c r="N816" i="41" s="1"/>
  <c r="M818" i="41"/>
  <c r="N818" i="41" s="1"/>
  <c r="M819" i="41"/>
  <c r="N819" i="41" s="1"/>
  <c r="M820" i="41"/>
  <c r="N820" i="41" s="1"/>
  <c r="M821" i="41"/>
  <c r="N821" i="41" s="1"/>
  <c r="M823" i="41"/>
  <c r="N823" i="41" s="1"/>
  <c r="M824" i="41"/>
  <c r="N824" i="41" s="1"/>
  <c r="M825" i="41"/>
  <c r="N825" i="41" s="1"/>
  <c r="M826" i="41"/>
  <c r="N826" i="41" s="1"/>
  <c r="M828" i="41"/>
  <c r="N828" i="41" s="1"/>
  <c r="M829" i="41"/>
  <c r="N829" i="41" s="1"/>
  <c r="M830" i="41"/>
  <c r="N830" i="41" s="1"/>
  <c r="M831" i="41"/>
  <c r="N831" i="41" s="1"/>
  <c r="M833" i="41"/>
  <c r="N833" i="41" s="1"/>
  <c r="M834" i="41"/>
  <c r="N834" i="41" s="1"/>
  <c r="M835" i="41"/>
  <c r="N835" i="41" s="1"/>
  <c r="M836" i="41"/>
  <c r="N836" i="41" s="1"/>
  <c r="M838" i="41"/>
  <c r="N838" i="41" s="1"/>
  <c r="M839" i="41"/>
  <c r="N839" i="41" s="1"/>
  <c r="M840" i="41"/>
  <c r="M841" i="41"/>
  <c r="N841" i="41" s="1"/>
  <c r="M843" i="41"/>
  <c r="N843" i="41" s="1"/>
  <c r="M844" i="41"/>
  <c r="N844" i="41" s="1"/>
  <c r="M845" i="41"/>
  <c r="N845" i="41" s="1"/>
  <c r="M846" i="41"/>
  <c r="N846" i="41" s="1"/>
  <c r="M848" i="41"/>
  <c r="N848" i="41" s="1"/>
  <c r="M849" i="41"/>
  <c r="N849" i="41" s="1"/>
  <c r="M850" i="41"/>
  <c r="M851" i="41"/>
  <c r="N851" i="41" s="1"/>
  <c r="M853" i="41"/>
  <c r="N853" i="41" s="1"/>
  <c r="M854" i="41"/>
  <c r="N854" i="41" s="1"/>
  <c r="M855" i="41"/>
  <c r="N855" i="41" s="1"/>
  <c r="M856" i="41"/>
  <c r="N856" i="41" s="1"/>
  <c r="M858" i="41"/>
  <c r="N858" i="41" s="1"/>
  <c r="M859" i="41"/>
  <c r="N859" i="41" s="1"/>
  <c r="M860" i="41"/>
  <c r="N860" i="41" s="1"/>
  <c r="M861" i="41"/>
  <c r="N861" i="41" s="1"/>
  <c r="M863" i="41"/>
  <c r="N863" i="41" s="1"/>
  <c r="M864" i="41"/>
  <c r="N864" i="41" s="1"/>
  <c r="M865" i="41"/>
  <c r="N865" i="41" s="1"/>
  <c r="M866" i="41"/>
  <c r="N866" i="41" s="1"/>
  <c r="M868" i="41"/>
  <c r="N868" i="41" s="1"/>
  <c r="M869" i="41"/>
  <c r="N869" i="41" s="1"/>
  <c r="M870" i="41"/>
  <c r="N870" i="41" s="1"/>
  <c r="M871" i="41"/>
  <c r="N871" i="41" s="1"/>
  <c r="M873" i="41"/>
  <c r="N873" i="41" s="1"/>
  <c r="M874" i="41"/>
  <c r="N874" i="41" s="1"/>
  <c r="M875" i="41"/>
  <c r="N875" i="41" s="1"/>
  <c r="M876" i="41"/>
  <c r="N876" i="41" s="1"/>
  <c r="M878" i="41"/>
  <c r="N878" i="41" s="1"/>
  <c r="M879" i="41"/>
  <c r="N879" i="41" s="1"/>
  <c r="M880" i="41"/>
  <c r="M881" i="41"/>
  <c r="N881" i="41" s="1"/>
  <c r="M883" i="41"/>
  <c r="N883" i="41" s="1"/>
  <c r="M884" i="41"/>
  <c r="N884" i="41" s="1"/>
  <c r="M885" i="41"/>
  <c r="N885" i="41" s="1"/>
  <c r="M886" i="41"/>
  <c r="N886" i="41" s="1"/>
  <c r="M888" i="41"/>
  <c r="N888" i="41" s="1"/>
  <c r="M889" i="41"/>
  <c r="N889" i="41" s="1"/>
  <c r="M890" i="41"/>
  <c r="N890" i="41" s="1"/>
  <c r="M891" i="41"/>
  <c r="N891" i="41" s="1"/>
  <c r="M893" i="41"/>
  <c r="N893" i="41" s="1"/>
  <c r="M894" i="41"/>
  <c r="N894" i="41" s="1"/>
  <c r="M895" i="41"/>
  <c r="M896" i="41"/>
  <c r="N896" i="41" s="1"/>
  <c r="M898" i="41"/>
  <c r="N898" i="41" s="1"/>
  <c r="M899" i="41"/>
  <c r="N899" i="41" s="1"/>
  <c r="M900" i="41"/>
  <c r="N900" i="41" s="1"/>
  <c r="M901" i="41"/>
  <c r="N901" i="41" s="1"/>
  <c r="M903" i="41"/>
  <c r="N903" i="41" s="1"/>
  <c r="M904" i="41"/>
  <c r="N904" i="41" s="1"/>
  <c r="M905" i="41"/>
  <c r="M906" i="41"/>
  <c r="N906" i="41" s="1"/>
  <c r="M908" i="41"/>
  <c r="N908" i="41" s="1"/>
  <c r="M909" i="41"/>
  <c r="N909" i="41" s="1"/>
  <c r="M910" i="41"/>
  <c r="N910" i="41" s="1"/>
  <c r="M911" i="41"/>
  <c r="N911" i="41" s="1"/>
  <c r="M913" i="41"/>
  <c r="N913" i="41" s="1"/>
  <c r="M914" i="41"/>
  <c r="N914" i="41" s="1"/>
  <c r="M915" i="41"/>
  <c r="M916" i="41"/>
  <c r="N916" i="41" s="1"/>
  <c r="M918" i="41"/>
  <c r="N918" i="41" s="1"/>
  <c r="M919" i="41"/>
  <c r="N919" i="41" s="1"/>
  <c r="M920" i="41"/>
  <c r="N920" i="41" s="1"/>
  <c r="M921" i="41"/>
  <c r="N921" i="41" s="1"/>
  <c r="M923" i="41"/>
  <c r="N923" i="41" s="1"/>
  <c r="M924" i="41"/>
  <c r="N924" i="41" s="1"/>
  <c r="M925" i="41"/>
  <c r="N925" i="41" s="1"/>
  <c r="M926" i="41"/>
  <c r="N926" i="41" s="1"/>
  <c r="M928" i="41"/>
  <c r="N928" i="41" s="1"/>
  <c r="M929" i="41"/>
  <c r="N929" i="41" s="1"/>
  <c r="M930" i="41"/>
  <c r="N930" i="41" s="1"/>
  <c r="M931" i="41"/>
  <c r="N931" i="41" s="1"/>
  <c r="M933" i="41"/>
  <c r="N933" i="41" s="1"/>
  <c r="M934" i="41"/>
  <c r="N934" i="41" s="1"/>
  <c r="M935" i="41"/>
  <c r="M936" i="41"/>
  <c r="N936" i="41" s="1"/>
  <c r="M938" i="41"/>
  <c r="N938" i="41" s="1"/>
  <c r="M939" i="41"/>
  <c r="N939" i="41" s="1"/>
  <c r="M940" i="41"/>
  <c r="N940" i="41" s="1"/>
  <c r="M941" i="41"/>
  <c r="N941" i="41" s="1"/>
  <c r="M943" i="41"/>
  <c r="N943" i="41" s="1"/>
  <c r="M944" i="41"/>
  <c r="N944" i="41" s="1"/>
  <c r="M945" i="41"/>
  <c r="N945" i="41" s="1"/>
  <c r="M946" i="41"/>
  <c r="N946" i="41" s="1"/>
  <c r="M948" i="41"/>
  <c r="N948" i="41" s="1"/>
  <c r="M949" i="41"/>
  <c r="N949" i="41" s="1"/>
  <c r="M950" i="41"/>
  <c r="N950" i="41" s="1"/>
  <c r="M951" i="41"/>
  <c r="M953" i="41"/>
  <c r="N953" i="41" s="1"/>
  <c r="M954" i="41"/>
  <c r="N954" i="41" s="1"/>
  <c r="M955" i="41"/>
  <c r="N955" i="41" s="1"/>
  <c r="M956" i="41"/>
  <c r="N956" i="41" s="1"/>
  <c r="M958" i="41"/>
  <c r="N958" i="41" s="1"/>
  <c r="M959" i="41"/>
  <c r="N959" i="41" s="1"/>
  <c r="M960" i="41"/>
  <c r="N960" i="41" s="1"/>
  <c r="M961" i="41"/>
  <c r="N961" i="41" s="1"/>
  <c r="M963" i="41"/>
  <c r="N963" i="41" s="1"/>
  <c r="M964" i="41"/>
  <c r="N964" i="41" s="1"/>
  <c r="M965" i="41"/>
  <c r="N965" i="41" s="1"/>
  <c r="M966" i="41"/>
  <c r="N966" i="41" s="1"/>
  <c r="M968" i="41"/>
  <c r="N968" i="41" s="1"/>
  <c r="M969" i="41"/>
  <c r="N969" i="41" s="1"/>
  <c r="M970" i="41"/>
  <c r="N970" i="41" s="1"/>
  <c r="M971" i="41"/>
  <c r="N971" i="41" s="1"/>
  <c r="M973" i="41"/>
  <c r="N973" i="41" s="1"/>
  <c r="M974" i="41"/>
  <c r="N974" i="41" s="1"/>
  <c r="M975" i="41"/>
  <c r="M976" i="41"/>
  <c r="N976" i="41" s="1"/>
  <c r="M978" i="41"/>
  <c r="N978" i="41" s="1"/>
  <c r="M979" i="41"/>
  <c r="N979" i="41" s="1"/>
  <c r="M980" i="41"/>
  <c r="N980" i="41" s="1"/>
  <c r="M981" i="41"/>
  <c r="N981" i="41" s="1"/>
  <c r="M983" i="41"/>
  <c r="N983" i="41" s="1"/>
  <c r="M984" i="41"/>
  <c r="N984" i="41" s="1"/>
  <c r="M985" i="41"/>
  <c r="N985" i="41" s="1"/>
  <c r="M986" i="41"/>
  <c r="N986" i="41" s="1"/>
  <c r="M988" i="41"/>
  <c r="N988" i="41" s="1"/>
  <c r="M989" i="41"/>
  <c r="N989" i="41" s="1"/>
  <c r="M990" i="41"/>
  <c r="N990" i="41" s="1"/>
  <c r="M991" i="41"/>
  <c r="N991" i="41" s="1"/>
  <c r="M993" i="41"/>
  <c r="N993" i="41" s="1"/>
  <c r="M994" i="41"/>
  <c r="N994" i="41" s="1"/>
  <c r="M995" i="41"/>
  <c r="M996" i="41"/>
  <c r="N996" i="41" s="1"/>
  <c r="M998" i="41"/>
  <c r="N998" i="41" s="1"/>
  <c r="M999" i="41"/>
  <c r="N999" i="41" s="1"/>
  <c r="M1000" i="41"/>
  <c r="M1001" i="41"/>
  <c r="N1001" i="41" s="1"/>
  <c r="M1003" i="41"/>
  <c r="N1003" i="41" s="1"/>
  <c r="M1004" i="41"/>
  <c r="N1004" i="41" s="1"/>
  <c r="M1005" i="41"/>
  <c r="N1005" i="41" s="1"/>
  <c r="M1006" i="41"/>
  <c r="N1006" i="41" s="1"/>
  <c r="M1008" i="41"/>
  <c r="N1008" i="41" s="1"/>
  <c r="M1009" i="41"/>
  <c r="N1009" i="41" s="1"/>
  <c r="M1010" i="41"/>
  <c r="N1010" i="41" s="1"/>
  <c r="M1011" i="41"/>
  <c r="N1011" i="41" s="1"/>
  <c r="M1013" i="41"/>
  <c r="N1013" i="41" s="1"/>
  <c r="M1014" i="41"/>
  <c r="N1014" i="41" s="1"/>
  <c r="M1015" i="41"/>
  <c r="N1015" i="41" s="1"/>
  <c r="M1016" i="41"/>
  <c r="N1016" i="41" s="1"/>
  <c r="M1018" i="41"/>
  <c r="N1018" i="41" s="1"/>
  <c r="M1019" i="41"/>
  <c r="N1019" i="41" s="1"/>
  <c r="M1020" i="41"/>
  <c r="N1020" i="41" s="1"/>
  <c r="M1021" i="41"/>
  <c r="N1021" i="41" s="1"/>
  <c r="M1023" i="41"/>
  <c r="N1023" i="41" s="1"/>
  <c r="M1024" i="41"/>
  <c r="N1024" i="41" s="1"/>
  <c r="M1025" i="41"/>
  <c r="N1025" i="41" s="1"/>
  <c r="M1026" i="41"/>
  <c r="N1026" i="41" s="1"/>
  <c r="M1028" i="41"/>
  <c r="N1028" i="41" s="1"/>
  <c r="M1029" i="41"/>
  <c r="N1029" i="41" s="1"/>
  <c r="M1030" i="41"/>
  <c r="N1030" i="41" s="1"/>
  <c r="M1031" i="41"/>
  <c r="N1031" i="41" s="1"/>
  <c r="M1033" i="41"/>
  <c r="N1033" i="41" s="1"/>
  <c r="M1034" i="41"/>
  <c r="N1034" i="41" s="1"/>
  <c r="M1035" i="41"/>
  <c r="N1035" i="41" s="1"/>
  <c r="M1036" i="41"/>
  <c r="N1036" i="41" s="1"/>
  <c r="M1038" i="41"/>
  <c r="N1038" i="41" s="1"/>
  <c r="M1039" i="41"/>
  <c r="N1039" i="41" s="1"/>
  <c r="M1040" i="41"/>
  <c r="N1040" i="41" s="1"/>
  <c r="M1041" i="41"/>
  <c r="N1041" i="41" s="1"/>
  <c r="M1043" i="41"/>
  <c r="N1043" i="41" s="1"/>
  <c r="M1044" i="41"/>
  <c r="N1044" i="41" s="1"/>
  <c r="M1045" i="41"/>
  <c r="N1045" i="41" s="1"/>
  <c r="M1046" i="41"/>
  <c r="N1046" i="41" s="1"/>
  <c r="M1048" i="41"/>
  <c r="N1048" i="41" s="1"/>
  <c r="M1049" i="41"/>
  <c r="N1049" i="41" s="1"/>
  <c r="M1050" i="41"/>
  <c r="N1050" i="41" s="1"/>
  <c r="M1051" i="41"/>
  <c r="N1051" i="41" s="1"/>
  <c r="M1053" i="41"/>
  <c r="N1053" i="41" s="1"/>
  <c r="M1054" i="41"/>
  <c r="N1054" i="41" s="1"/>
  <c r="M1055" i="41"/>
  <c r="M1056" i="41"/>
  <c r="N1056" i="41" s="1"/>
  <c r="M1058" i="41"/>
  <c r="N1058" i="41" s="1"/>
  <c r="M1059" i="41"/>
  <c r="N1059" i="41" s="1"/>
  <c r="M1060" i="41"/>
  <c r="N1060" i="41" s="1"/>
  <c r="M1061" i="41"/>
  <c r="N1061" i="41" s="1"/>
  <c r="M1063" i="41"/>
  <c r="M1064" i="41"/>
  <c r="N1064" i="41" s="1"/>
  <c r="M1065" i="41"/>
  <c r="N1065" i="41" s="1"/>
  <c r="M1066" i="41"/>
  <c r="N1066" i="41" s="1"/>
  <c r="M1068" i="41"/>
  <c r="N1068" i="41" s="1"/>
  <c r="M1069" i="41"/>
  <c r="N1069" i="41" s="1"/>
  <c r="M1070" i="41"/>
  <c r="N1070" i="41" s="1"/>
  <c r="M1071" i="41"/>
  <c r="N1071" i="41" s="1"/>
  <c r="M1073" i="41"/>
  <c r="N1073" i="41" s="1"/>
  <c r="M1074" i="41"/>
  <c r="N1074" i="41" s="1"/>
  <c r="M1075" i="41"/>
  <c r="N1075" i="41" s="1"/>
  <c r="M1076" i="41"/>
  <c r="N1076" i="41" s="1"/>
  <c r="M1078" i="41"/>
  <c r="N1078" i="41" s="1"/>
  <c r="M1079" i="41"/>
  <c r="N1079" i="41" s="1"/>
  <c r="M1080" i="41"/>
  <c r="N1080" i="41" s="1"/>
  <c r="M1081" i="41"/>
  <c r="N1081" i="41" s="1"/>
  <c r="M1083" i="41"/>
  <c r="N1083" i="41" s="1"/>
  <c r="M1084" i="41"/>
  <c r="N1084" i="41" s="1"/>
  <c r="M1085" i="41"/>
  <c r="N1085" i="41" s="1"/>
  <c r="M1086" i="41"/>
  <c r="N1086" i="41" s="1"/>
  <c r="M1088" i="41"/>
  <c r="M1089" i="41"/>
  <c r="N1089" i="41" s="1"/>
  <c r="M1090" i="41"/>
  <c r="N1090" i="41" s="1"/>
  <c r="M1091" i="41"/>
  <c r="N1091" i="41" s="1"/>
  <c r="M1093" i="41"/>
  <c r="N1093" i="41" s="1"/>
  <c r="M1094" i="41"/>
  <c r="N1094" i="41" s="1"/>
  <c r="M1095" i="41"/>
  <c r="N1095" i="41" s="1"/>
  <c r="M1096" i="41"/>
  <c r="N1096" i="41" s="1"/>
  <c r="M1098" i="41"/>
  <c r="N1098" i="41" s="1"/>
  <c r="M1099" i="41"/>
  <c r="N1099" i="41" s="1"/>
  <c r="M1100" i="41"/>
  <c r="N1100" i="41" s="1"/>
  <c r="M1101" i="41"/>
  <c r="N1101" i="41" s="1"/>
  <c r="M1103" i="41"/>
  <c r="N1103" i="41" s="1"/>
  <c r="M1104" i="41"/>
  <c r="N1104" i="41" s="1"/>
  <c r="M1105" i="41"/>
  <c r="N1105" i="41" s="1"/>
  <c r="M1106" i="41"/>
  <c r="N1106" i="41" s="1"/>
  <c r="M1108" i="41"/>
  <c r="N1108" i="41" s="1"/>
  <c r="M1109" i="41"/>
  <c r="N1109" i="41" s="1"/>
  <c r="M1110" i="41"/>
  <c r="N1110" i="41" s="1"/>
  <c r="M1111" i="41"/>
  <c r="N1111" i="41" s="1"/>
  <c r="M1113" i="41"/>
  <c r="M1114" i="41"/>
  <c r="N1114" i="41" s="1"/>
  <c r="M1115" i="41"/>
  <c r="N1115" i="41" s="1"/>
  <c r="M1116" i="41"/>
  <c r="N1116" i="41" s="1"/>
  <c r="M1118" i="41"/>
  <c r="N1118" i="41" s="1"/>
  <c r="M1119" i="41"/>
  <c r="N1119" i="41" s="1"/>
  <c r="M1120" i="41"/>
  <c r="N1120" i="41" s="1"/>
  <c r="M1121" i="41"/>
  <c r="N1121" i="41" s="1"/>
  <c r="M1123" i="41"/>
  <c r="N1123" i="41" s="1"/>
  <c r="M1124" i="41"/>
  <c r="N1124" i="41" s="1"/>
  <c r="M1125" i="41"/>
  <c r="N1125" i="41" s="1"/>
  <c r="M1126" i="41"/>
  <c r="N1126" i="41" s="1"/>
  <c r="M1128" i="41"/>
  <c r="N1128" i="41" s="1"/>
  <c r="M1129" i="41"/>
  <c r="N1129" i="41" s="1"/>
  <c r="M1130" i="41"/>
  <c r="N1130" i="41" s="1"/>
  <c r="M1131" i="41"/>
  <c r="N1131" i="41" s="1"/>
  <c r="M1133" i="41"/>
  <c r="N1133" i="41" s="1"/>
  <c r="M1134" i="41"/>
  <c r="N1134" i="41" s="1"/>
  <c r="M1135" i="41"/>
  <c r="N1135" i="41" s="1"/>
  <c r="M1136" i="41"/>
  <c r="N1136" i="41" s="1"/>
  <c r="M1138" i="41"/>
  <c r="N1138" i="41" s="1"/>
  <c r="M1139" i="41"/>
  <c r="N1139" i="41" s="1"/>
  <c r="M1140" i="41"/>
  <c r="N1140" i="41" s="1"/>
  <c r="M1141" i="41"/>
  <c r="N1141" i="41" s="1"/>
  <c r="M1143" i="41"/>
  <c r="N1143" i="41" s="1"/>
  <c r="M1144" i="41"/>
  <c r="N1144" i="41" s="1"/>
  <c r="M1145" i="41"/>
  <c r="N1145" i="41" s="1"/>
  <c r="M1146" i="41"/>
  <c r="N1146" i="41" s="1"/>
  <c r="M1148" i="41"/>
  <c r="N1148" i="41" s="1"/>
  <c r="M1149" i="41"/>
  <c r="N1149" i="41" s="1"/>
  <c r="M1150" i="41"/>
  <c r="N1150" i="41" s="1"/>
  <c r="M1151" i="41"/>
  <c r="N1151" i="41" s="1"/>
  <c r="M1153" i="41"/>
  <c r="N1153" i="41" s="1"/>
  <c r="M1154" i="41"/>
  <c r="N1154" i="41" s="1"/>
  <c r="M1155" i="41"/>
  <c r="N1155" i="41" s="1"/>
  <c r="M1156" i="41"/>
  <c r="N1156" i="41" s="1"/>
  <c r="M1158" i="41"/>
  <c r="N1158" i="41" s="1"/>
  <c r="M1159" i="41"/>
  <c r="N1159" i="41" s="1"/>
  <c r="M1160" i="41"/>
  <c r="N1160" i="41" s="1"/>
  <c r="M1161" i="41"/>
  <c r="N1161" i="41" s="1"/>
  <c r="M1163" i="41"/>
  <c r="N1163" i="41" s="1"/>
  <c r="M1164" i="41"/>
  <c r="N1164" i="41" s="1"/>
  <c r="M1165" i="41"/>
  <c r="N1165" i="41" s="1"/>
  <c r="M1166" i="41"/>
  <c r="N1166" i="41" s="1"/>
  <c r="M1168" i="41"/>
  <c r="N1168" i="41" s="1"/>
  <c r="M1169" i="41"/>
  <c r="N1169" i="41" s="1"/>
  <c r="M1170" i="41"/>
  <c r="N1170" i="41" s="1"/>
  <c r="M1171" i="41"/>
  <c r="N1171" i="41" s="1"/>
  <c r="M1173" i="41"/>
  <c r="N1173" i="41" s="1"/>
  <c r="M1174" i="41"/>
  <c r="N1174" i="41" s="1"/>
  <c r="M1175" i="41"/>
  <c r="N1175" i="41" s="1"/>
  <c r="M1176" i="41"/>
  <c r="N1176" i="41" s="1"/>
  <c r="M1178" i="41"/>
  <c r="N1178" i="41" s="1"/>
  <c r="M1179" i="41"/>
  <c r="N1179" i="41" s="1"/>
  <c r="M1180" i="41"/>
  <c r="N1180" i="41" s="1"/>
  <c r="M1181" i="41"/>
  <c r="N1181" i="41" s="1"/>
  <c r="M1183" i="41"/>
  <c r="N1183" i="41" s="1"/>
  <c r="M1184" i="41"/>
  <c r="N1184" i="41" s="1"/>
  <c r="M1185" i="41"/>
  <c r="N1185" i="41" s="1"/>
  <c r="M1186" i="41"/>
  <c r="N1186" i="41" s="1"/>
  <c r="M1188" i="41"/>
  <c r="N1188" i="41" s="1"/>
  <c r="M1189" i="41"/>
  <c r="N1189" i="41" s="1"/>
  <c r="M1190" i="41"/>
  <c r="N1190" i="41" s="1"/>
  <c r="M1191" i="41"/>
  <c r="N1191" i="41" s="1"/>
  <c r="M1193" i="41"/>
  <c r="N1193" i="41" s="1"/>
  <c r="M1194" i="41"/>
  <c r="N1194" i="41" s="1"/>
  <c r="M1195" i="41"/>
  <c r="N1195" i="41" s="1"/>
  <c r="M1196" i="41"/>
  <c r="N1196" i="41" s="1"/>
  <c r="M1198" i="41"/>
  <c r="N1198" i="41" s="1"/>
  <c r="M1199" i="41"/>
  <c r="N1199" i="41" s="1"/>
  <c r="M1200" i="41"/>
  <c r="N1200" i="41" s="1"/>
  <c r="M1201" i="41"/>
  <c r="N1201" i="41" s="1"/>
  <c r="M1203" i="41"/>
  <c r="N1203" i="41" s="1"/>
  <c r="M1204" i="41"/>
  <c r="N1204" i="41" s="1"/>
  <c r="M1205" i="41"/>
  <c r="N1205" i="41" s="1"/>
  <c r="M1206" i="41"/>
  <c r="N1206" i="41" s="1"/>
  <c r="M1208" i="41"/>
  <c r="N1208" i="41" s="1"/>
  <c r="M1209" i="41"/>
  <c r="N1209" i="41" s="1"/>
  <c r="M1210" i="41"/>
  <c r="N1210" i="41" s="1"/>
  <c r="M1211" i="41"/>
  <c r="N1211" i="41" s="1"/>
  <c r="M1213" i="41"/>
  <c r="N1213" i="41" s="1"/>
  <c r="M1214" i="41"/>
  <c r="N1214" i="41" s="1"/>
  <c r="M1215" i="41"/>
  <c r="N1215" i="41" s="1"/>
  <c r="M1216" i="41"/>
  <c r="N1216" i="41" s="1"/>
  <c r="M1218" i="41"/>
  <c r="N1218" i="41" s="1"/>
  <c r="M1219" i="41"/>
  <c r="N1219" i="41" s="1"/>
  <c r="M1220" i="41"/>
  <c r="N1220" i="41" s="1"/>
  <c r="M1221" i="41"/>
  <c r="N1221" i="41" s="1"/>
  <c r="M1223" i="41"/>
  <c r="N1223" i="41" s="1"/>
  <c r="M1224" i="41"/>
  <c r="N1224" i="41" s="1"/>
  <c r="M1225" i="41"/>
  <c r="N1225" i="41" s="1"/>
  <c r="M1226" i="41"/>
  <c r="N1226" i="41" s="1"/>
  <c r="M1228" i="41"/>
  <c r="N1228" i="41" s="1"/>
  <c r="M1229" i="41"/>
  <c r="N1229" i="41" s="1"/>
  <c r="M1230" i="41"/>
  <c r="N1230" i="41" s="1"/>
  <c r="M1231" i="41"/>
  <c r="M1233" i="41"/>
  <c r="N1233" i="41" s="1"/>
  <c r="M1234" i="41"/>
  <c r="N1234" i="41" s="1"/>
  <c r="M1235" i="41"/>
  <c r="N1235" i="41" s="1"/>
  <c r="M1236" i="41"/>
  <c r="N1236" i="41" s="1"/>
  <c r="M1238" i="41"/>
  <c r="N1238" i="41" s="1"/>
  <c r="M1239" i="41"/>
  <c r="N1239" i="41" s="1"/>
  <c r="M1240" i="41"/>
  <c r="M1241" i="41"/>
  <c r="N1241" i="41" s="1"/>
  <c r="M1243" i="41"/>
  <c r="N1243" i="41" s="1"/>
  <c r="M1244" i="41"/>
  <c r="N1244" i="41" s="1"/>
  <c r="M1245" i="41"/>
  <c r="N1245" i="41" s="1"/>
  <c r="M1246" i="41"/>
  <c r="N1246" i="41" s="1"/>
  <c r="M1248" i="41"/>
  <c r="N1248" i="41" s="1"/>
  <c r="M1249" i="41"/>
  <c r="N1249" i="41" s="1"/>
  <c r="M1250" i="41"/>
  <c r="N1250" i="41" s="1"/>
  <c r="M1251" i="41"/>
  <c r="N1251" i="41" s="1"/>
  <c r="M1253" i="41"/>
  <c r="N1253" i="41" s="1"/>
  <c r="M1254" i="41"/>
  <c r="N1254" i="41" s="1"/>
  <c r="M1255" i="41"/>
  <c r="M1256" i="41"/>
  <c r="N1256" i="41" s="1"/>
  <c r="M1258" i="41"/>
  <c r="N1258" i="41" s="1"/>
  <c r="M1259" i="41"/>
  <c r="N1259" i="41" s="1"/>
  <c r="M1260" i="41"/>
  <c r="N1260" i="41" s="1"/>
  <c r="M1261" i="41"/>
  <c r="N1261" i="41" s="1"/>
  <c r="M1263" i="41"/>
  <c r="N1263" i="41" s="1"/>
  <c r="M1264" i="41"/>
  <c r="N1264" i="41" s="1"/>
  <c r="M1265" i="41"/>
  <c r="N1265" i="41" s="1"/>
  <c r="M1266" i="41"/>
  <c r="N1266" i="41" s="1"/>
  <c r="M1268" i="41"/>
  <c r="N1268" i="41" s="1"/>
  <c r="M1269" i="41"/>
  <c r="N1269" i="41" s="1"/>
  <c r="M1270" i="41"/>
  <c r="N1270" i="41" s="1"/>
  <c r="M1271" i="41"/>
  <c r="N1271" i="41" s="1"/>
  <c r="M1273" i="41"/>
  <c r="N1273" i="41" s="1"/>
  <c r="M1274" i="41"/>
  <c r="N1274" i="41" s="1"/>
  <c r="M1275" i="41"/>
  <c r="N1275" i="41" s="1"/>
  <c r="M1276" i="41"/>
  <c r="N1276" i="41" s="1"/>
  <c r="M1278" i="41"/>
  <c r="N1278" i="41" s="1"/>
  <c r="M1279" i="41"/>
  <c r="N1279" i="41" s="1"/>
  <c r="M1280" i="41"/>
  <c r="M1281" i="41"/>
  <c r="N1281" i="41" s="1"/>
  <c r="M1283" i="41"/>
  <c r="N1283" i="41" s="1"/>
  <c r="M1284" i="41"/>
  <c r="N1284" i="41" s="1"/>
  <c r="M1285" i="41"/>
  <c r="N1285" i="41" s="1"/>
  <c r="M1286" i="41"/>
  <c r="N1286" i="41" s="1"/>
  <c r="M1288" i="41"/>
  <c r="N1288" i="41" s="1"/>
  <c r="M1289" i="41"/>
  <c r="N1289" i="41" s="1"/>
  <c r="M1290" i="41"/>
  <c r="N1290" i="41" s="1"/>
  <c r="M1291" i="41"/>
  <c r="N1291" i="41" s="1"/>
  <c r="M1293" i="41"/>
  <c r="N1293" i="41" s="1"/>
  <c r="M1294" i="41"/>
  <c r="N1294" i="41" s="1"/>
  <c r="M1295" i="41"/>
  <c r="M1296" i="41"/>
  <c r="N1296" i="41" s="1"/>
  <c r="M1298" i="41"/>
  <c r="N1298" i="41" s="1"/>
  <c r="M1299" i="41"/>
  <c r="N1299" i="41" s="1"/>
  <c r="M1300" i="41"/>
  <c r="N1300" i="41" s="1"/>
  <c r="M1301" i="41"/>
  <c r="N1301" i="41" s="1"/>
  <c r="M1303" i="41"/>
  <c r="N1303" i="41" s="1"/>
  <c r="M1304" i="41"/>
  <c r="N1304" i="41" s="1"/>
  <c r="M1305" i="41"/>
  <c r="N1305" i="41" s="1"/>
  <c r="M1306" i="41"/>
  <c r="N1306" i="41" s="1"/>
  <c r="M1308" i="41"/>
  <c r="N1308" i="41" s="1"/>
  <c r="M1309" i="41"/>
  <c r="N1309" i="41" s="1"/>
  <c r="M1310" i="41"/>
  <c r="N1310" i="41" s="1"/>
  <c r="M1311" i="41"/>
  <c r="N1311" i="41" s="1"/>
  <c r="M1313" i="41"/>
  <c r="N1313" i="41" s="1"/>
  <c r="M1314" i="41"/>
  <c r="N1314" i="41" s="1"/>
  <c r="M1315" i="41"/>
  <c r="N1315" i="41" s="1"/>
  <c r="M1316" i="41"/>
  <c r="N1316" i="41" s="1"/>
  <c r="M1318" i="41"/>
  <c r="N1318" i="41" s="1"/>
  <c r="M1319" i="41"/>
  <c r="N1319" i="41" s="1"/>
  <c r="M1320" i="41"/>
  <c r="M1321" i="41"/>
  <c r="N1321" i="41" s="1"/>
  <c r="M1323" i="41"/>
  <c r="N1323" i="41" s="1"/>
  <c r="M1324" i="41"/>
  <c r="N1324" i="41" s="1"/>
  <c r="M1325" i="41"/>
  <c r="N1325" i="41" s="1"/>
  <c r="M1326" i="41"/>
  <c r="N1326" i="41" s="1"/>
  <c r="M1328" i="41"/>
  <c r="N1328" i="41" s="1"/>
  <c r="M1329" i="41"/>
  <c r="N1329" i="41" s="1"/>
  <c r="M1330" i="41"/>
  <c r="M1331" i="41"/>
  <c r="N1331" i="41" s="1"/>
  <c r="M1333" i="41"/>
  <c r="N1333" i="41" s="1"/>
  <c r="M1334" i="41"/>
  <c r="N1334" i="41" s="1"/>
  <c r="M1335" i="41"/>
  <c r="N1335" i="41" s="1"/>
  <c r="M1336" i="41"/>
  <c r="N1336" i="41" s="1"/>
  <c r="M1338" i="41"/>
  <c r="N1338" i="41" s="1"/>
  <c r="M1339" i="41"/>
  <c r="N1339" i="41" s="1"/>
  <c r="M1340" i="41"/>
  <c r="N1340" i="41" s="1"/>
  <c r="M1341" i="41"/>
  <c r="N1341" i="41" s="1"/>
  <c r="M1343" i="41"/>
  <c r="N1343" i="41" s="1"/>
  <c r="M1344" i="41"/>
  <c r="N1344" i="41" s="1"/>
  <c r="M1345" i="41"/>
  <c r="N1345" i="41" s="1"/>
  <c r="M1346" i="41"/>
  <c r="M1348" i="41"/>
  <c r="N1348" i="41" s="1"/>
  <c r="M1349" i="41"/>
  <c r="N1349" i="41" s="1"/>
  <c r="M1350" i="41"/>
  <c r="N1350" i="41" s="1"/>
  <c r="M1351" i="41"/>
  <c r="N1351" i="41" s="1"/>
  <c r="M1353" i="41"/>
  <c r="N1353" i="41" s="1"/>
  <c r="M1354" i="41"/>
  <c r="N1354" i="41" s="1"/>
  <c r="M1355" i="41"/>
  <c r="N1355" i="41" s="1"/>
  <c r="M1356" i="41"/>
  <c r="N1356" i="41" s="1"/>
  <c r="M1358" i="41"/>
  <c r="N1358" i="41" s="1"/>
  <c r="M1359" i="41"/>
  <c r="N1359" i="41" s="1"/>
  <c r="M1360" i="41"/>
  <c r="M1361" i="41"/>
  <c r="N1361" i="41" s="1"/>
  <c r="M1363" i="41"/>
  <c r="N1363" i="41" s="1"/>
  <c r="M1364" i="41"/>
  <c r="N1364" i="41" s="1"/>
  <c r="M1365" i="41"/>
  <c r="N1365" i="41" s="1"/>
  <c r="M1366" i="41"/>
  <c r="N1366" i="41" s="1"/>
  <c r="M1368" i="41"/>
  <c r="N1368" i="41" s="1"/>
  <c r="M1369" i="41"/>
  <c r="N1369" i="41" s="1"/>
  <c r="M1370" i="41"/>
  <c r="N1370" i="41" s="1"/>
  <c r="M1371" i="41"/>
  <c r="N1371" i="41" s="1"/>
  <c r="M1373" i="41"/>
  <c r="N1373" i="41" s="1"/>
  <c r="M1374" i="41"/>
  <c r="N1374" i="41" s="1"/>
  <c r="M1375" i="41"/>
  <c r="N1375" i="41" s="1"/>
  <c r="M1376" i="41"/>
  <c r="N1376" i="41" s="1"/>
  <c r="M1378" i="41"/>
  <c r="N1378" i="41" s="1"/>
  <c r="M1379" i="41"/>
  <c r="N1379" i="41" s="1"/>
  <c r="M1380" i="41"/>
  <c r="N1380" i="41" s="1"/>
  <c r="M1381" i="41"/>
  <c r="N1381" i="41" s="1"/>
  <c r="M1383" i="41"/>
  <c r="N1383" i="41" s="1"/>
  <c r="M1384" i="41"/>
  <c r="N1384" i="41" s="1"/>
  <c r="M1385" i="41"/>
  <c r="N1385" i="41" s="1"/>
  <c r="M1386" i="41"/>
  <c r="M1388" i="41"/>
  <c r="N1388" i="41" s="1"/>
  <c r="M1389" i="41"/>
  <c r="N1389" i="41" s="1"/>
  <c r="M1390" i="41"/>
  <c r="N1390" i="41" s="1"/>
  <c r="M1391" i="41"/>
  <c r="N1391" i="41" s="1"/>
  <c r="M1393" i="41"/>
  <c r="N1393" i="41" s="1"/>
  <c r="M1394" i="41"/>
  <c r="N1394" i="41" s="1"/>
  <c r="M1395" i="41"/>
  <c r="N1395" i="41" s="1"/>
  <c r="M1396" i="41"/>
  <c r="N1396" i="41" s="1"/>
  <c r="M1398" i="41"/>
  <c r="N1398" i="41" s="1"/>
  <c r="M1399" i="41"/>
  <c r="N1399" i="41" s="1"/>
  <c r="M1400" i="41"/>
  <c r="M1401" i="41"/>
  <c r="N1401" i="41" s="1"/>
  <c r="M1403" i="41"/>
  <c r="N1403" i="41" s="1"/>
  <c r="M1404" i="41"/>
  <c r="N1404" i="41" s="1"/>
  <c r="M1405" i="41"/>
  <c r="N1405" i="41" s="1"/>
  <c r="M1406" i="41"/>
  <c r="N1406" i="41" s="1"/>
  <c r="M1408" i="41"/>
  <c r="N1408" i="41" s="1"/>
  <c r="M1409" i="41"/>
  <c r="N1409" i="41" s="1"/>
  <c r="M1410" i="41"/>
  <c r="M1411" i="41"/>
  <c r="N1411" i="41" s="1"/>
  <c r="M1413" i="41"/>
  <c r="N1413" i="41" s="1"/>
  <c r="M1414" i="41"/>
  <c r="N1414" i="41" s="1"/>
  <c r="M1415" i="41"/>
  <c r="N1415" i="41" s="1"/>
  <c r="M1416" i="41"/>
  <c r="N1416" i="41" s="1"/>
  <c r="M1418" i="41"/>
  <c r="N1418" i="41" s="1"/>
  <c r="M1419" i="41"/>
  <c r="N1419" i="41" s="1"/>
  <c r="M1420" i="41"/>
  <c r="N1420" i="41" s="1"/>
  <c r="M1421" i="41"/>
  <c r="N1421" i="41" s="1"/>
  <c r="M1423" i="41"/>
  <c r="N1423" i="41" s="1"/>
  <c r="M1424" i="41"/>
  <c r="N1424" i="41" s="1"/>
  <c r="M1425" i="41"/>
  <c r="N1425" i="41" s="1"/>
  <c r="M1426" i="41"/>
  <c r="M1428" i="41"/>
  <c r="N1428" i="41" s="1"/>
  <c r="M1429" i="41"/>
  <c r="N1429" i="41" s="1"/>
  <c r="M1430" i="41"/>
  <c r="N1430" i="41" s="1"/>
  <c r="M1431" i="41"/>
  <c r="M1433" i="41"/>
  <c r="N1433" i="41" s="1"/>
  <c r="M1434" i="41"/>
  <c r="N1434" i="41" s="1"/>
  <c r="M1435" i="41"/>
  <c r="N1435" i="41" s="1"/>
  <c r="M1436" i="41"/>
  <c r="N1436" i="41" s="1"/>
  <c r="M1438" i="41"/>
  <c r="N1438" i="41" s="1"/>
  <c r="M1439" i="41"/>
  <c r="N1439" i="41" s="1"/>
  <c r="M1440" i="41"/>
  <c r="N1440" i="41" s="1"/>
  <c r="M1441" i="41"/>
  <c r="N1441" i="41" s="1"/>
  <c r="M1443" i="41"/>
  <c r="N1443" i="41" s="1"/>
  <c r="M1444" i="41"/>
  <c r="N1444" i="41" s="1"/>
  <c r="M1445" i="41"/>
  <c r="N1445" i="41" s="1"/>
  <c r="M1446" i="41"/>
  <c r="N1446" i="41" s="1"/>
  <c r="M1448" i="41"/>
  <c r="N1448" i="41" s="1"/>
  <c r="M1449" i="41"/>
  <c r="N1449" i="41" s="1"/>
  <c r="M1450" i="41"/>
  <c r="N1450" i="41" s="1"/>
  <c r="M1451" i="41"/>
  <c r="N1451" i="41" s="1"/>
  <c r="M1453" i="41"/>
  <c r="N1453" i="41" s="1"/>
  <c r="M1454" i="41"/>
  <c r="N1454" i="41" s="1"/>
  <c r="M1455" i="41"/>
  <c r="M1456" i="41"/>
  <c r="N1456" i="41" s="1"/>
  <c r="M1458" i="41"/>
  <c r="N1458" i="41" s="1"/>
  <c r="M1459" i="41"/>
  <c r="N1459" i="41" s="1"/>
  <c r="M1460" i="41"/>
  <c r="N1460" i="41" s="1"/>
  <c r="M1461" i="41"/>
  <c r="N1461" i="41" s="1"/>
  <c r="M1463" i="41"/>
  <c r="N1463" i="41" s="1"/>
  <c r="M1464" i="41"/>
  <c r="N1464" i="41" s="1"/>
  <c r="M1465" i="41"/>
  <c r="N1465" i="41" s="1"/>
  <c r="M1466" i="41"/>
  <c r="N1466" i="41" s="1"/>
  <c r="M1468" i="41"/>
  <c r="N1468" i="41" s="1"/>
  <c r="M1469" i="41"/>
  <c r="N1469" i="41" s="1"/>
  <c r="M1470" i="41"/>
  <c r="N1470" i="41" s="1"/>
  <c r="M1471" i="41"/>
  <c r="N1471" i="41" s="1"/>
  <c r="M1473" i="41"/>
  <c r="N1473" i="41" s="1"/>
  <c r="M1474" i="41"/>
  <c r="N1474" i="41" s="1"/>
  <c r="M1475" i="41"/>
  <c r="N1475" i="41" s="1"/>
  <c r="M1476" i="41"/>
  <c r="N1476" i="41" s="1"/>
  <c r="M1478" i="41"/>
  <c r="N1478" i="41" s="1"/>
  <c r="M1479" i="41"/>
  <c r="N1479" i="41" s="1"/>
  <c r="M1480" i="41"/>
  <c r="M1481" i="41"/>
  <c r="N1481" i="41" s="1"/>
  <c r="M1483" i="41"/>
  <c r="N1483" i="41" s="1"/>
  <c r="M1484" i="41"/>
  <c r="N1484" i="41" s="1"/>
  <c r="M1485" i="41"/>
  <c r="N1485" i="41" s="1"/>
  <c r="M1486" i="41"/>
  <c r="N1486" i="41" s="1"/>
  <c r="M1488" i="41"/>
  <c r="N1488" i="41" s="1"/>
  <c r="M1489" i="41"/>
  <c r="N1489" i="41" s="1"/>
  <c r="M1490" i="41"/>
  <c r="M1491" i="41"/>
  <c r="N1491" i="41" s="1"/>
  <c r="M1493" i="41"/>
  <c r="N1493" i="41" s="1"/>
  <c r="M1494" i="41"/>
  <c r="N1494" i="41" s="1"/>
  <c r="M1495" i="41"/>
  <c r="M1496" i="41"/>
  <c r="N1496" i="41" s="1"/>
  <c r="M1498" i="41"/>
  <c r="N1498" i="41" s="1"/>
  <c r="M1499" i="41"/>
  <c r="N1499" i="41" s="1"/>
  <c r="M1500" i="41"/>
  <c r="N1500" i="41" s="1"/>
  <c r="M1501" i="41"/>
  <c r="N1501" i="41" s="1"/>
  <c r="M1503" i="41"/>
  <c r="N1503" i="41" s="1"/>
  <c r="M1504" i="41"/>
  <c r="N1504" i="41" s="1"/>
  <c r="M1505" i="41"/>
  <c r="N1505" i="41" s="1"/>
  <c r="M1506" i="41"/>
  <c r="N1506" i="41" s="1"/>
  <c r="M1508" i="41"/>
  <c r="N1508" i="41" s="1"/>
  <c r="M1509" i="41"/>
  <c r="N1509" i="41" s="1"/>
  <c r="M1510" i="41"/>
  <c r="N1510" i="41" s="1"/>
  <c r="M1511" i="41"/>
  <c r="N1511" i="41" s="1"/>
  <c r="M1513" i="41"/>
  <c r="N1513" i="41" s="1"/>
  <c r="M1514" i="41"/>
  <c r="N1514" i="41" s="1"/>
  <c r="M1515" i="41"/>
  <c r="N1515" i="41" s="1"/>
  <c r="M1516" i="41"/>
  <c r="N1516" i="41" s="1"/>
  <c r="M1518" i="41"/>
  <c r="N1518" i="41" s="1"/>
  <c r="M1519" i="41"/>
  <c r="N1519" i="41" s="1"/>
  <c r="M1520" i="41"/>
  <c r="N1520" i="41" s="1"/>
  <c r="M1521" i="41"/>
  <c r="N1521" i="41" s="1"/>
  <c r="M1523" i="41"/>
  <c r="N1523" i="41" s="1"/>
  <c r="M1524" i="41"/>
  <c r="N1524" i="41" s="1"/>
  <c r="M1525" i="41"/>
  <c r="N1525" i="41" s="1"/>
  <c r="M1526" i="41"/>
  <c r="N1526" i="41" s="1"/>
  <c r="M1528" i="41"/>
  <c r="M1529" i="41"/>
  <c r="N1529" i="41" s="1"/>
  <c r="M1530" i="41"/>
  <c r="N1530" i="41" s="1"/>
  <c r="M1531" i="41"/>
  <c r="N1531" i="41" s="1"/>
  <c r="M1533" i="41"/>
  <c r="N1533" i="41" s="1"/>
  <c r="M1534" i="41"/>
  <c r="N1534" i="41" s="1"/>
  <c r="M1535" i="41"/>
  <c r="N1535" i="41" s="1"/>
  <c r="M1536" i="41"/>
  <c r="N1536" i="41" s="1"/>
  <c r="M1538" i="41"/>
  <c r="N1538" i="41" s="1"/>
  <c r="M1539" i="41"/>
  <c r="N1539" i="41" s="1"/>
  <c r="M1540" i="41"/>
  <c r="N1540" i="41" s="1"/>
  <c r="M1541" i="41"/>
  <c r="N1541" i="41" s="1"/>
  <c r="M1543" i="41"/>
  <c r="N1543" i="41" s="1"/>
  <c r="M1544" i="41"/>
  <c r="N1544" i="41" s="1"/>
  <c r="M1545" i="41"/>
  <c r="N1545" i="41" s="1"/>
  <c r="M1546" i="41"/>
  <c r="N1546" i="41" s="1"/>
  <c r="M1548" i="41"/>
  <c r="N1548" i="41" s="1"/>
  <c r="M1549" i="41"/>
  <c r="N1549" i="41" s="1"/>
  <c r="M1550" i="41"/>
  <c r="N1550" i="41" s="1"/>
  <c r="M1551" i="41"/>
  <c r="N1551" i="41" s="1"/>
  <c r="M1553" i="41"/>
  <c r="N1553" i="41" s="1"/>
  <c r="M1554" i="41"/>
  <c r="N1554" i="41" s="1"/>
  <c r="M1555" i="41"/>
  <c r="N1555" i="41" s="1"/>
  <c r="M1556" i="41"/>
  <c r="N1556" i="41" s="1"/>
  <c r="M1558" i="41"/>
  <c r="N1558" i="41" s="1"/>
  <c r="M1559" i="41"/>
  <c r="N1559" i="41" s="1"/>
  <c r="M1560" i="41"/>
  <c r="N1560" i="41" s="1"/>
  <c r="M1561" i="41"/>
  <c r="N1561" i="41" s="1"/>
  <c r="M1563" i="41"/>
  <c r="N1563" i="41" s="1"/>
  <c r="M1564" i="41"/>
  <c r="N1564" i="41" s="1"/>
  <c r="M1565" i="41"/>
  <c r="N1565" i="41" s="1"/>
  <c r="M1566" i="41"/>
  <c r="N1566" i="41" s="1"/>
  <c r="M1568" i="41"/>
  <c r="N1568" i="41" s="1"/>
  <c r="M1569" i="41"/>
  <c r="N1569" i="41" s="1"/>
  <c r="M1570" i="41"/>
  <c r="N1570" i="41" s="1"/>
  <c r="M1571" i="41"/>
  <c r="N1571" i="41" s="1"/>
  <c r="M1573" i="41"/>
  <c r="N1573" i="41" s="1"/>
  <c r="M1574" i="41"/>
  <c r="N1574" i="41" s="1"/>
  <c r="M1575" i="41"/>
  <c r="N1575" i="41" s="1"/>
  <c r="M1576" i="41"/>
  <c r="N1576" i="41" s="1"/>
  <c r="M1578" i="41"/>
  <c r="N1578" i="41" s="1"/>
  <c r="M1579" i="41"/>
  <c r="N1579" i="41" s="1"/>
  <c r="M1580" i="41"/>
  <c r="N1580" i="41" s="1"/>
  <c r="M1581" i="41"/>
  <c r="N1581" i="41" s="1"/>
  <c r="M1583" i="41"/>
  <c r="N1583" i="41" s="1"/>
  <c r="M1584" i="41"/>
  <c r="N1584" i="41" s="1"/>
  <c r="M1585" i="41"/>
  <c r="N1585" i="41" s="1"/>
  <c r="M1586" i="41"/>
  <c r="N1586" i="41" s="1"/>
  <c r="M1588" i="41"/>
  <c r="N1588" i="41" s="1"/>
  <c r="M1589" i="41"/>
  <c r="N1589" i="41" s="1"/>
  <c r="M1590" i="41"/>
  <c r="N1590" i="41" s="1"/>
  <c r="M1591" i="41"/>
  <c r="N1591" i="41" s="1"/>
  <c r="M1593" i="41"/>
  <c r="N1593" i="41" s="1"/>
  <c r="M1594" i="41"/>
  <c r="N1594" i="41" s="1"/>
  <c r="M1595" i="41"/>
  <c r="N1595" i="41" s="1"/>
  <c r="M1596" i="41"/>
  <c r="N1596" i="41" s="1"/>
  <c r="M1598" i="41"/>
  <c r="N1598" i="41" s="1"/>
  <c r="M1599" i="41"/>
  <c r="N1599" i="41" s="1"/>
  <c r="M1600" i="41"/>
  <c r="M1601" i="41"/>
  <c r="N1601" i="41" s="1"/>
  <c r="M1603" i="41"/>
  <c r="N1603" i="41" s="1"/>
  <c r="M1604" i="41"/>
  <c r="N1604" i="41" s="1"/>
  <c r="M1605" i="41"/>
  <c r="N1605" i="41" s="1"/>
  <c r="M1606" i="41"/>
  <c r="N1606" i="41" s="1"/>
  <c r="M1608" i="41"/>
  <c r="N1608" i="41" s="1"/>
  <c r="M1609" i="41"/>
  <c r="N1609" i="41" s="1"/>
  <c r="M1610" i="41"/>
  <c r="N1610" i="41" s="1"/>
  <c r="M1611" i="41"/>
  <c r="N1611" i="41" s="1"/>
  <c r="M1613" i="41"/>
  <c r="N1613" i="41" s="1"/>
  <c r="M1614" i="41"/>
  <c r="N1614" i="41" s="1"/>
  <c r="M1615" i="41"/>
  <c r="N1615" i="41" s="1"/>
  <c r="M1616" i="41"/>
  <c r="N1616" i="41" s="1"/>
  <c r="M1618" i="41"/>
  <c r="N1618" i="41" s="1"/>
  <c r="M1619" i="41"/>
  <c r="N1619" i="41" s="1"/>
  <c r="M1620" i="41"/>
  <c r="N1620" i="41" s="1"/>
  <c r="M1621" i="41"/>
  <c r="N1621" i="41" s="1"/>
  <c r="M1623" i="41"/>
  <c r="N1623" i="41" s="1"/>
  <c r="M1624" i="41"/>
  <c r="N1624" i="41" s="1"/>
  <c r="M1625" i="41"/>
  <c r="N1625" i="41" s="1"/>
  <c r="M1626" i="41"/>
  <c r="N1626" i="41" s="1"/>
  <c r="M1628" i="41"/>
  <c r="N1628" i="41" s="1"/>
  <c r="M1629" i="41"/>
  <c r="N1629" i="41" s="1"/>
  <c r="M1630" i="41"/>
  <c r="N1630" i="41" s="1"/>
  <c r="M1631" i="41"/>
  <c r="N1631" i="41" s="1"/>
  <c r="M1633" i="41"/>
  <c r="N1633" i="41" s="1"/>
  <c r="M1634" i="41"/>
  <c r="N1634" i="41" s="1"/>
  <c r="M1635" i="41"/>
  <c r="N1635" i="41" s="1"/>
  <c r="M1636" i="41"/>
  <c r="N1636" i="41" s="1"/>
  <c r="M1638" i="41"/>
  <c r="N1638" i="41" s="1"/>
  <c r="M1639" i="41"/>
  <c r="N1639" i="41" s="1"/>
  <c r="M1640" i="41"/>
  <c r="M1641" i="41"/>
  <c r="N1641" i="41" s="1"/>
  <c r="M1643" i="41"/>
  <c r="N1643" i="41" s="1"/>
  <c r="M1644" i="41"/>
  <c r="N1644" i="41" s="1"/>
  <c r="M1645" i="41"/>
  <c r="N1645" i="41" s="1"/>
  <c r="M1646" i="41"/>
  <c r="N1646" i="41" s="1"/>
  <c r="M1648" i="41"/>
  <c r="N1648" i="41" s="1"/>
  <c r="M1649" i="41"/>
  <c r="N1649" i="41" s="1"/>
  <c r="M1650" i="41"/>
  <c r="N1650" i="41" s="1"/>
  <c r="M1651" i="41"/>
  <c r="N1651" i="41" s="1"/>
  <c r="M1653" i="41"/>
  <c r="N1653" i="41" s="1"/>
  <c r="M1654" i="41"/>
  <c r="N1654" i="41" s="1"/>
  <c r="M1655" i="41"/>
  <c r="N1655" i="41" s="1"/>
  <c r="M1656" i="41"/>
  <c r="M1658" i="41"/>
  <c r="N1658" i="41" s="1"/>
  <c r="M1659" i="41"/>
  <c r="N1659" i="41" s="1"/>
  <c r="M1660" i="41"/>
  <c r="N1660" i="41" s="1"/>
  <c r="M1661" i="41"/>
  <c r="N1661" i="41" s="1"/>
  <c r="M1663" i="41"/>
  <c r="N1663" i="41" s="1"/>
  <c r="M1664" i="41"/>
  <c r="N1664" i="41" s="1"/>
  <c r="M1665" i="41"/>
  <c r="N1665" i="41" s="1"/>
  <c r="M1666" i="41"/>
  <c r="N1666" i="41" s="1"/>
  <c r="M1668" i="41"/>
  <c r="N1668" i="41" s="1"/>
  <c r="M1669" i="41"/>
  <c r="N1669" i="41" s="1"/>
  <c r="M1670" i="41"/>
  <c r="N1670" i="41" s="1"/>
  <c r="M1671" i="41"/>
  <c r="M1673" i="41"/>
  <c r="N1673" i="41" s="1"/>
  <c r="M1674" i="41"/>
  <c r="N1674" i="41" s="1"/>
  <c r="M1675" i="41"/>
  <c r="N1675" i="41" s="1"/>
  <c r="M1676" i="41"/>
  <c r="N1676" i="41" s="1"/>
  <c r="M1678" i="41"/>
  <c r="N1678" i="41" s="1"/>
  <c r="M1679" i="41"/>
  <c r="N1679" i="41" s="1"/>
  <c r="M1680" i="41"/>
  <c r="N1680" i="41" s="1"/>
  <c r="M1681" i="41"/>
  <c r="N1681" i="41" s="1"/>
  <c r="M1683" i="41"/>
  <c r="N1683" i="41" s="1"/>
  <c r="M1684" i="41"/>
  <c r="N1684" i="41" s="1"/>
  <c r="M1685" i="41"/>
  <c r="N1685" i="41" s="1"/>
  <c r="M1686" i="41"/>
  <c r="N1686" i="41" s="1"/>
  <c r="M1688" i="41"/>
  <c r="N1688" i="41" s="1"/>
  <c r="M1689" i="41"/>
  <c r="N1689" i="41" s="1"/>
  <c r="M1690" i="41"/>
  <c r="N1690" i="41" s="1"/>
  <c r="M1691" i="41"/>
  <c r="N1691" i="41" s="1"/>
  <c r="M1693" i="41"/>
  <c r="N1693" i="41" s="1"/>
  <c r="M1694" i="41"/>
  <c r="N1694" i="41" s="1"/>
  <c r="M1695" i="41"/>
  <c r="N1695" i="41" s="1"/>
  <c r="M1696" i="41"/>
  <c r="N1696" i="41" s="1"/>
  <c r="M1698" i="41"/>
  <c r="N1698" i="41" s="1"/>
  <c r="M1699" i="41"/>
  <c r="N1699" i="41" s="1"/>
  <c r="M1700" i="41"/>
  <c r="N1700" i="41" s="1"/>
  <c r="M1701" i="41"/>
  <c r="N1701" i="41" s="1"/>
  <c r="M1703" i="41"/>
  <c r="N1703" i="41" s="1"/>
  <c r="M1704" i="41"/>
  <c r="N1704" i="41" s="1"/>
  <c r="M1705" i="41"/>
  <c r="N1705" i="41" s="1"/>
  <c r="M1706" i="41"/>
  <c r="N1706" i="41" s="1"/>
  <c r="M1708" i="41"/>
  <c r="N1708" i="41" s="1"/>
  <c r="M1709" i="41"/>
  <c r="N1709" i="41" s="1"/>
  <c r="M1710" i="41"/>
  <c r="N1710" i="41" s="1"/>
  <c r="M1711" i="41"/>
  <c r="N1711" i="41" s="1"/>
  <c r="M1713" i="41"/>
  <c r="N1713" i="41" s="1"/>
  <c r="M1714" i="41"/>
  <c r="N1714" i="41" s="1"/>
  <c r="M1715" i="41"/>
  <c r="N1715" i="41" s="1"/>
  <c r="M1716" i="41"/>
  <c r="N1716" i="41" s="1"/>
  <c r="M1718" i="41"/>
  <c r="N1718" i="41" s="1"/>
  <c r="M1719" i="41"/>
  <c r="N1719" i="41" s="1"/>
  <c r="M1720" i="41"/>
  <c r="M1721" i="41"/>
  <c r="N1721" i="41" s="1"/>
  <c r="M1723" i="41"/>
  <c r="N1723" i="41" s="1"/>
  <c r="M1724" i="41"/>
  <c r="N1724" i="41" s="1"/>
  <c r="M1725" i="41"/>
  <c r="N1725" i="41" s="1"/>
  <c r="M1726" i="41"/>
  <c r="N1726" i="41" s="1"/>
  <c r="M1728" i="41"/>
  <c r="N1728" i="41" s="1"/>
  <c r="M1729" i="41"/>
  <c r="N1729" i="41" s="1"/>
  <c r="M1730" i="41"/>
  <c r="N1730" i="41" s="1"/>
  <c r="M1731" i="41"/>
  <c r="N1731" i="41" s="1"/>
  <c r="M1733" i="41"/>
  <c r="N1733" i="41" s="1"/>
  <c r="M1734" i="41"/>
  <c r="N1734" i="41" s="1"/>
  <c r="M1735" i="41"/>
  <c r="M1736" i="41"/>
  <c r="N1736" i="41" s="1"/>
  <c r="M1738" i="41"/>
  <c r="N1738" i="41" s="1"/>
  <c r="M1739" i="41"/>
  <c r="N1739" i="41" s="1"/>
  <c r="M1740" i="41"/>
  <c r="N1740" i="41" s="1"/>
  <c r="M1741" i="41"/>
  <c r="N1741" i="41" s="1"/>
  <c r="M1743" i="41"/>
  <c r="N1743" i="41" s="1"/>
  <c r="M1744" i="41"/>
  <c r="N1744" i="41" s="1"/>
  <c r="M1745" i="41"/>
  <c r="N1745" i="41" s="1"/>
  <c r="M1746" i="41"/>
  <c r="N1746" i="41" s="1"/>
  <c r="M1748" i="41"/>
  <c r="N1748" i="41" s="1"/>
  <c r="M1749" i="41"/>
  <c r="N1749" i="41" s="1"/>
  <c r="M1750" i="41"/>
  <c r="N1750" i="41" s="1"/>
  <c r="M1751" i="41"/>
  <c r="N1751" i="41" s="1"/>
  <c r="M1753" i="41"/>
  <c r="N1753" i="41" s="1"/>
  <c r="M1754" i="41"/>
  <c r="N1754" i="41" s="1"/>
  <c r="M1755" i="41"/>
  <c r="N1755" i="41" s="1"/>
  <c r="M1756" i="41"/>
  <c r="N1756" i="41" s="1"/>
  <c r="M1758" i="41"/>
  <c r="N1758" i="41" s="1"/>
  <c r="M1759" i="41"/>
  <c r="N1759" i="41" s="1"/>
  <c r="M1760" i="41"/>
  <c r="N1760" i="41" s="1"/>
  <c r="M1761" i="41"/>
  <c r="N1761" i="41" s="1"/>
  <c r="M1763" i="41"/>
  <c r="N1763" i="41" s="1"/>
  <c r="M1764" i="41"/>
  <c r="N1764" i="41" s="1"/>
  <c r="M1765" i="41"/>
  <c r="N1765" i="41" s="1"/>
  <c r="M1766" i="41"/>
  <c r="N1766" i="41" s="1"/>
  <c r="M1768" i="41"/>
  <c r="N1768" i="41" s="1"/>
  <c r="M1769" i="41"/>
  <c r="N1769" i="41" s="1"/>
  <c r="M1770" i="41"/>
  <c r="N1770" i="41" s="1"/>
  <c r="M1771" i="41"/>
  <c r="N1771" i="41" s="1"/>
  <c r="M1773" i="41"/>
  <c r="N1773" i="41" s="1"/>
  <c r="M1774" i="41"/>
  <c r="N1774" i="41" s="1"/>
  <c r="M1775" i="41"/>
  <c r="N1775" i="41" s="1"/>
  <c r="M1776" i="41"/>
  <c r="M1778" i="41"/>
  <c r="N1778" i="41" s="1"/>
  <c r="M1779" i="41"/>
  <c r="N1779" i="41" s="1"/>
  <c r="M1780" i="41"/>
  <c r="N1780" i="41" s="1"/>
  <c r="M1781" i="41"/>
  <c r="N1781" i="41" s="1"/>
  <c r="M1783" i="41"/>
  <c r="N1783" i="41" s="1"/>
  <c r="M1784" i="41"/>
  <c r="N1784" i="41" s="1"/>
  <c r="M1785" i="41"/>
  <c r="N1785" i="41" s="1"/>
  <c r="M1786" i="41"/>
  <c r="N1786" i="41" s="1"/>
  <c r="M1788" i="41"/>
  <c r="N1788" i="41" s="1"/>
  <c r="M1789" i="41"/>
  <c r="N1789" i="41" s="1"/>
  <c r="M1790" i="41"/>
  <c r="N1790" i="41" s="1"/>
  <c r="M1791" i="41"/>
  <c r="N1791" i="41" s="1"/>
  <c r="M1793" i="41"/>
  <c r="N1793" i="41" s="1"/>
  <c r="M1794" i="41"/>
  <c r="N1794" i="41" s="1"/>
  <c r="M1795" i="41"/>
  <c r="N1795" i="41" s="1"/>
  <c r="M1796" i="41"/>
  <c r="N1796" i="41" s="1"/>
  <c r="M1798" i="41"/>
  <c r="N1798" i="41" s="1"/>
  <c r="M1799" i="41"/>
  <c r="N1799" i="41" s="1"/>
  <c r="M1800" i="41"/>
  <c r="M1801" i="41"/>
  <c r="N1801" i="41" s="1"/>
  <c r="M1803" i="41"/>
  <c r="N1803" i="41" s="1"/>
  <c r="M1804" i="41"/>
  <c r="N1804" i="41" s="1"/>
  <c r="M1805" i="41"/>
  <c r="N1805" i="41" s="1"/>
  <c r="M1806" i="41"/>
  <c r="N1806" i="41" s="1"/>
  <c r="M1808" i="41"/>
  <c r="N1808" i="41" s="1"/>
  <c r="M1809" i="41"/>
  <c r="N1809" i="41" s="1"/>
  <c r="M1810" i="41"/>
  <c r="N1810" i="41" s="1"/>
  <c r="M1811" i="41"/>
  <c r="N1811" i="41" s="1"/>
  <c r="M1813" i="41"/>
  <c r="N1813" i="41" s="1"/>
  <c r="M1814" i="41"/>
  <c r="N1814" i="41" s="1"/>
  <c r="M1815" i="41"/>
  <c r="N1815" i="41" s="1"/>
  <c r="M1816" i="41"/>
  <c r="N1816" i="41" s="1"/>
  <c r="M1818" i="41"/>
  <c r="N1818" i="41" s="1"/>
  <c r="M1819" i="41"/>
  <c r="N1819" i="41" s="1"/>
  <c r="M1820" i="41"/>
  <c r="N1820" i="41" s="1"/>
  <c r="M1821" i="41"/>
  <c r="N1821" i="41" s="1"/>
  <c r="M1823" i="41"/>
  <c r="N1823" i="41" s="1"/>
  <c r="M1824" i="41"/>
  <c r="N1824" i="41" s="1"/>
  <c r="M1825" i="41"/>
  <c r="N1825" i="41" s="1"/>
  <c r="M1826" i="41"/>
  <c r="N1826" i="41" s="1"/>
  <c r="M1828" i="41"/>
  <c r="N1828" i="41" s="1"/>
  <c r="M1829" i="41"/>
  <c r="N1829" i="41" s="1"/>
  <c r="M1830" i="41"/>
  <c r="N1830" i="41" s="1"/>
  <c r="M1831" i="41"/>
  <c r="N1831" i="41" s="1"/>
  <c r="M1833" i="41"/>
  <c r="N1833" i="41" s="1"/>
  <c r="M1834" i="41"/>
  <c r="N1834" i="41" s="1"/>
  <c r="M1835" i="41"/>
  <c r="N1835" i="41" s="1"/>
  <c r="M1836" i="41"/>
  <c r="N1836" i="41" s="1"/>
  <c r="M1838" i="41"/>
  <c r="N1838" i="41" s="1"/>
  <c r="M1839" i="41"/>
  <c r="N1839" i="41" s="1"/>
  <c r="M1840" i="41"/>
  <c r="N1840" i="41" s="1"/>
  <c r="M1841" i="41"/>
  <c r="N1841" i="41" s="1"/>
  <c r="M1843" i="41"/>
  <c r="N1843" i="41" s="1"/>
  <c r="M1844" i="41"/>
  <c r="N1844" i="41" s="1"/>
  <c r="M1845" i="41"/>
  <c r="N1845" i="41" s="1"/>
  <c r="M1846" i="41"/>
  <c r="N1846" i="41" s="1"/>
  <c r="M1848" i="41"/>
  <c r="N1848" i="41" s="1"/>
  <c r="M1849" i="41"/>
  <c r="N1849" i="41" s="1"/>
  <c r="M1850" i="41"/>
  <c r="N1850" i="41" s="1"/>
  <c r="M1851" i="41"/>
  <c r="N1851" i="41" s="1"/>
  <c r="M1853" i="41"/>
  <c r="N1853" i="41" s="1"/>
  <c r="M1854" i="41"/>
  <c r="N1854" i="41" s="1"/>
  <c r="M1855" i="41"/>
  <c r="M1856" i="41"/>
  <c r="N1856" i="41" s="1"/>
  <c r="M1858" i="41"/>
  <c r="N1858" i="41" s="1"/>
  <c r="M1859" i="41"/>
  <c r="N1859" i="41" s="1"/>
  <c r="M1860" i="41"/>
  <c r="N1860" i="41" s="1"/>
  <c r="M1861" i="41"/>
  <c r="N1861" i="41" s="1"/>
  <c r="M1863" i="41"/>
  <c r="N1863" i="41" s="1"/>
  <c r="M1864" i="41"/>
  <c r="N1864" i="41" s="1"/>
  <c r="M1865" i="41"/>
  <c r="N1865" i="41" s="1"/>
  <c r="M1866" i="41"/>
  <c r="M1868" i="41"/>
  <c r="N1868" i="41" s="1"/>
  <c r="M1869" i="41"/>
  <c r="N1869" i="41" s="1"/>
  <c r="M1870" i="41"/>
  <c r="N1870" i="41" s="1"/>
  <c r="M1871" i="41"/>
  <c r="N1871" i="41" s="1"/>
  <c r="M1873" i="41"/>
  <c r="N1873" i="41" s="1"/>
  <c r="M1874" i="41"/>
  <c r="N1874" i="41" s="1"/>
  <c r="M1875" i="41"/>
  <c r="N1875" i="41" s="1"/>
  <c r="M1876" i="41"/>
  <c r="N1876" i="41" s="1"/>
  <c r="M1878" i="41"/>
  <c r="N1878" i="41" s="1"/>
  <c r="M1879" i="41"/>
  <c r="N1879" i="41" s="1"/>
  <c r="M1880" i="41"/>
  <c r="N1880" i="41" s="1"/>
  <c r="M1881" i="41"/>
  <c r="N1881" i="41" s="1"/>
  <c r="M1883" i="41"/>
  <c r="N1883" i="41" s="1"/>
  <c r="M1884" i="41"/>
  <c r="N1884" i="41" s="1"/>
  <c r="M1885" i="41"/>
  <c r="N1885" i="41" s="1"/>
  <c r="M1886" i="41"/>
  <c r="N1886" i="41" s="1"/>
  <c r="M1888" i="41"/>
  <c r="N1888" i="41" s="1"/>
  <c r="M1889" i="41"/>
  <c r="N1889" i="41" s="1"/>
  <c r="M1890" i="41"/>
  <c r="N1890" i="41" s="1"/>
  <c r="M1891" i="41"/>
  <c r="N1891" i="41" s="1"/>
  <c r="M1893" i="41"/>
  <c r="N1893" i="41" s="1"/>
  <c r="M1894" i="41"/>
  <c r="N1894" i="41" s="1"/>
  <c r="M1895" i="41"/>
  <c r="M1896" i="41"/>
  <c r="N1896" i="41" s="1"/>
  <c r="M1898" i="41"/>
  <c r="N1898" i="41" s="1"/>
  <c r="M1899" i="41"/>
  <c r="N1899" i="41" s="1"/>
  <c r="M1900" i="41"/>
  <c r="N1900" i="41" s="1"/>
  <c r="M1901" i="41"/>
  <c r="N1901" i="41" s="1"/>
  <c r="M1903" i="41"/>
  <c r="N1903" i="41" s="1"/>
  <c r="M1904" i="41"/>
  <c r="N1904" i="41" s="1"/>
  <c r="M1905" i="41"/>
  <c r="N1905" i="41" s="1"/>
  <c r="M1906" i="41"/>
  <c r="N1906" i="41" s="1"/>
  <c r="M1908" i="41"/>
  <c r="N1908" i="41" s="1"/>
  <c r="M1909" i="41"/>
  <c r="N1909" i="41" s="1"/>
  <c r="M1910" i="41"/>
  <c r="N1910" i="41" s="1"/>
  <c r="M1911" i="41"/>
  <c r="N1911" i="41" s="1"/>
  <c r="M1913" i="41"/>
  <c r="N1913" i="41" s="1"/>
  <c r="M1914" i="41"/>
  <c r="N1914" i="41" s="1"/>
  <c r="M1915" i="41"/>
  <c r="N1915" i="41" s="1"/>
  <c r="M1916" i="41"/>
  <c r="N1916" i="41" s="1"/>
  <c r="M1918" i="41"/>
  <c r="N1918" i="41" s="1"/>
  <c r="M1919" i="41"/>
  <c r="N1919" i="41" s="1"/>
  <c r="M1920" i="41"/>
  <c r="N1920" i="41" s="1"/>
  <c r="M1921" i="41"/>
  <c r="N1921" i="41" s="1"/>
  <c r="M1923" i="41"/>
  <c r="N1923" i="41" s="1"/>
  <c r="M1924" i="41"/>
  <c r="N1924" i="41" s="1"/>
  <c r="M1925" i="41"/>
  <c r="N1925" i="41" s="1"/>
  <c r="M1926" i="41"/>
  <c r="N1926" i="41" s="1"/>
  <c r="M1928" i="41"/>
  <c r="N1928" i="41" s="1"/>
  <c r="M1929" i="41"/>
  <c r="N1929" i="41" s="1"/>
  <c r="M1930" i="41"/>
  <c r="N1930" i="41" s="1"/>
  <c r="M1931" i="41"/>
  <c r="N1931" i="41" s="1"/>
  <c r="M1933" i="41"/>
  <c r="N1933" i="41" s="1"/>
  <c r="M1934" i="41"/>
  <c r="N1934" i="41" s="1"/>
  <c r="M1935" i="41"/>
  <c r="N1935" i="41" s="1"/>
  <c r="M1936" i="41"/>
  <c r="N1936" i="41" s="1"/>
  <c r="M1938" i="41"/>
  <c r="N1938" i="41" s="1"/>
  <c r="M1939" i="41"/>
  <c r="N1939" i="41" s="1"/>
  <c r="M1940" i="41"/>
  <c r="N1940" i="41" s="1"/>
  <c r="M1941" i="41"/>
  <c r="N1941" i="41" s="1"/>
  <c r="M1943" i="41"/>
  <c r="N1943" i="41" s="1"/>
  <c r="M1944" i="41"/>
  <c r="N1944" i="41" s="1"/>
  <c r="M1945" i="41"/>
  <c r="N1945" i="41" s="1"/>
  <c r="M1946" i="41"/>
  <c r="N1946" i="41" s="1"/>
  <c r="M1948" i="41"/>
  <c r="N1948" i="41" s="1"/>
  <c r="M1949" i="41"/>
  <c r="N1949" i="41" s="1"/>
  <c r="M1950" i="41"/>
  <c r="N1950" i="41" s="1"/>
  <c r="M1951" i="41"/>
  <c r="N1951" i="41" s="1"/>
  <c r="M1953" i="41"/>
  <c r="N1953" i="41" s="1"/>
  <c r="M1954" i="41"/>
  <c r="N1954" i="41" s="1"/>
  <c r="M1955" i="41"/>
  <c r="N1955" i="41" s="1"/>
  <c r="M1956" i="41"/>
  <c r="N1956" i="41" s="1"/>
  <c r="M1958" i="41"/>
  <c r="N1958" i="41" s="1"/>
  <c r="M1959" i="41"/>
  <c r="N1959" i="41" s="1"/>
  <c r="M1960" i="41"/>
  <c r="N1960" i="41" s="1"/>
  <c r="M1961" i="41"/>
  <c r="N1961" i="41" s="1"/>
  <c r="M1963" i="41"/>
  <c r="N1963" i="41" s="1"/>
  <c r="M1964" i="41"/>
  <c r="N1964" i="41" s="1"/>
  <c r="M1965" i="41"/>
  <c r="N1965" i="41" s="1"/>
  <c r="M1966" i="41"/>
  <c r="N1966" i="41" s="1"/>
  <c r="M1968" i="41"/>
  <c r="N1968" i="41" s="1"/>
  <c r="M1969" i="41"/>
  <c r="N1969" i="41" s="1"/>
  <c r="M1970" i="41"/>
  <c r="N1970" i="41" s="1"/>
  <c r="M1971" i="41"/>
  <c r="N1971" i="41" s="1"/>
  <c r="M1973" i="41"/>
  <c r="N1973" i="41" s="1"/>
  <c r="M1974" i="41"/>
  <c r="N1974" i="41" s="1"/>
  <c r="M1975" i="41"/>
  <c r="N1975" i="41" s="1"/>
  <c r="M1976" i="41"/>
  <c r="N1976" i="41" s="1"/>
  <c r="M1978" i="41"/>
  <c r="N1978" i="41" s="1"/>
  <c r="M1979" i="41"/>
  <c r="N1979" i="41" s="1"/>
  <c r="M1980" i="41"/>
  <c r="N1980" i="41" s="1"/>
  <c r="M1981" i="41"/>
  <c r="N1981" i="41" s="1"/>
  <c r="M1983" i="41"/>
  <c r="N1983" i="41" s="1"/>
  <c r="M1984" i="41"/>
  <c r="N1984" i="41" s="1"/>
  <c r="M1985" i="41"/>
  <c r="N1985" i="41" s="1"/>
  <c r="M1986" i="41"/>
  <c r="N1986" i="41" s="1"/>
  <c r="M1988" i="41"/>
  <c r="N1988" i="41" s="1"/>
  <c r="M1989" i="41"/>
  <c r="N1989" i="41" s="1"/>
  <c r="M1990" i="41"/>
  <c r="N1990" i="41" s="1"/>
  <c r="M1991" i="41"/>
  <c r="N1991" i="41" s="1"/>
  <c r="M1993" i="41"/>
  <c r="N1993" i="41" s="1"/>
  <c r="M1994" i="41"/>
  <c r="N1994" i="41" s="1"/>
  <c r="M1995" i="41"/>
  <c r="N1995" i="41" s="1"/>
  <c r="M1996" i="41"/>
  <c r="N1996" i="41" s="1"/>
  <c r="M1998" i="41"/>
  <c r="N1998" i="41" s="1"/>
  <c r="M1999" i="41"/>
  <c r="N1999" i="41" s="1"/>
  <c r="M2000" i="41"/>
  <c r="N2000" i="41" s="1"/>
  <c r="M2001" i="41"/>
  <c r="N2001" i="41" s="1"/>
  <c r="M2003" i="41"/>
  <c r="N2003" i="41" s="1"/>
  <c r="M2004" i="41"/>
  <c r="N2004" i="41" s="1"/>
  <c r="M2005" i="41"/>
  <c r="N2005" i="41" s="1"/>
  <c r="M2006" i="41"/>
  <c r="N2006" i="41" s="1"/>
  <c r="M2008" i="41"/>
  <c r="N2008" i="41" s="1"/>
  <c r="M2009" i="41"/>
  <c r="N2009" i="41" s="1"/>
  <c r="M2010" i="41"/>
  <c r="N2010" i="41" s="1"/>
  <c r="M2011" i="41"/>
  <c r="N2011" i="41" s="1"/>
  <c r="M2013" i="41"/>
  <c r="N2013" i="41" s="1"/>
  <c r="M2014" i="41"/>
  <c r="N2014" i="41" s="1"/>
  <c r="M2015" i="41"/>
  <c r="M2016" i="41"/>
  <c r="M2018" i="41"/>
  <c r="N2018" i="41" s="1"/>
  <c r="M2019" i="41"/>
  <c r="N2019" i="41" s="1"/>
  <c r="M2020" i="41"/>
  <c r="N2020" i="41" s="1"/>
  <c r="M2021" i="41"/>
  <c r="N2021" i="41" s="1"/>
  <c r="M2023" i="41"/>
  <c r="N2023" i="41" s="1"/>
  <c r="M2024" i="41"/>
  <c r="N2024" i="41" s="1"/>
  <c r="M2025" i="41"/>
  <c r="N2025" i="41" s="1"/>
  <c r="M2026" i="41"/>
  <c r="N2026" i="41" s="1"/>
  <c r="M2028" i="41"/>
  <c r="N2028" i="41" s="1"/>
  <c r="M2029" i="41"/>
  <c r="N2029" i="41" s="1"/>
  <c r="M2030" i="41"/>
  <c r="N2030" i="41" s="1"/>
  <c r="M2031" i="41"/>
  <c r="N2031" i="41" s="1"/>
  <c r="M2033" i="41"/>
  <c r="N2033" i="41" s="1"/>
  <c r="M2034" i="41"/>
  <c r="N2034" i="41" s="1"/>
  <c r="M2035" i="41"/>
  <c r="N2035" i="41" s="1"/>
  <c r="M2036" i="41"/>
  <c r="N2036" i="41" s="1"/>
  <c r="M2038" i="41"/>
  <c r="N2038" i="41" s="1"/>
  <c r="M2039" i="41"/>
  <c r="N2039" i="41" s="1"/>
  <c r="M2040" i="41"/>
  <c r="N2040" i="41" s="1"/>
  <c r="M2041" i="41"/>
  <c r="N2041" i="41" s="1"/>
  <c r="M2043" i="41"/>
  <c r="N2043" i="41" s="1"/>
  <c r="M2044" i="41"/>
  <c r="N2044" i="41" s="1"/>
  <c r="M2045" i="41"/>
  <c r="N2045" i="41" s="1"/>
  <c r="M2046" i="41"/>
  <c r="N2046" i="41" s="1"/>
  <c r="M2048" i="41"/>
  <c r="N2048" i="41" s="1"/>
  <c r="M2049" i="41"/>
  <c r="N2049" i="41" s="1"/>
  <c r="M2050" i="41"/>
  <c r="M2051" i="41"/>
  <c r="N2051" i="41" s="1"/>
  <c r="M2053" i="41"/>
  <c r="N2053" i="41" s="1"/>
  <c r="M2054" i="41"/>
  <c r="N2054" i="41" s="1"/>
  <c r="M2055" i="41"/>
  <c r="M2056" i="41"/>
  <c r="M2058" i="41"/>
  <c r="N2058" i="41" s="1"/>
  <c r="M2059" i="41"/>
  <c r="N2059" i="41" s="1"/>
  <c r="M2060" i="41"/>
  <c r="N2060" i="41" s="1"/>
  <c r="M2061" i="41"/>
  <c r="N2061" i="41" s="1"/>
  <c r="M2063" i="41"/>
  <c r="N2063" i="41" s="1"/>
  <c r="M2064" i="41"/>
  <c r="N2064" i="41" s="1"/>
  <c r="M2065" i="41"/>
  <c r="N2065" i="41" s="1"/>
  <c r="M2066" i="41"/>
  <c r="N2066" i="41" s="1"/>
  <c r="M2068" i="41"/>
  <c r="N2068" i="41" s="1"/>
  <c r="M2069" i="41"/>
  <c r="N2069" i="41" s="1"/>
  <c r="M2070" i="41"/>
  <c r="N2070" i="41" s="1"/>
  <c r="M2071" i="41"/>
  <c r="N2071" i="41" s="1"/>
  <c r="M2073" i="41"/>
  <c r="N2073" i="41" s="1"/>
  <c r="M2074" i="41"/>
  <c r="N2074" i="41" s="1"/>
  <c r="M2075" i="41"/>
  <c r="N2075" i="41" s="1"/>
  <c r="M2076" i="41"/>
  <c r="N2076" i="41" s="1"/>
  <c r="M2078" i="41"/>
  <c r="N2078" i="41" s="1"/>
  <c r="M2079" i="41"/>
  <c r="N2079" i="41" s="1"/>
  <c r="M2080" i="41"/>
  <c r="M2081" i="41"/>
  <c r="N2081" i="41" s="1"/>
  <c r="M2083" i="41"/>
  <c r="N2083" i="41" s="1"/>
  <c r="M2084" i="41"/>
  <c r="N2084" i="41" s="1"/>
  <c r="M2085" i="41"/>
  <c r="N2085" i="41" s="1"/>
  <c r="M2086" i="41"/>
  <c r="N2086" i="41" s="1"/>
  <c r="M2088" i="41"/>
  <c r="N2088" i="41" s="1"/>
  <c r="M2089" i="41"/>
  <c r="N2089" i="41" s="1"/>
  <c r="M2090" i="41"/>
  <c r="N2090" i="41" s="1"/>
  <c r="M2091" i="41"/>
  <c r="N2091" i="41" s="1"/>
  <c r="M2093" i="41"/>
  <c r="N2093" i="41" s="1"/>
  <c r="M2094" i="41"/>
  <c r="N2094" i="41" s="1"/>
  <c r="M2095" i="41"/>
  <c r="N2095" i="41" s="1"/>
  <c r="M2096" i="41"/>
  <c r="N2096" i="41" s="1"/>
  <c r="M2098" i="41"/>
  <c r="N2098" i="41" s="1"/>
  <c r="M2099" i="41"/>
  <c r="N2099" i="41" s="1"/>
  <c r="M2100" i="41"/>
  <c r="N2100" i="41" s="1"/>
  <c r="M2101" i="41"/>
  <c r="N2101" i="41" s="1"/>
  <c r="M2103" i="41"/>
  <c r="N2103" i="41" s="1"/>
  <c r="M2104" i="41"/>
  <c r="N2104" i="41" s="1"/>
  <c r="M2105" i="41"/>
  <c r="N2105" i="41" s="1"/>
  <c r="M2106" i="41"/>
  <c r="N2106" i="41" s="1"/>
  <c r="M2108" i="41"/>
  <c r="N2108" i="41" s="1"/>
  <c r="M2109" i="41"/>
  <c r="N2109" i="41" s="1"/>
  <c r="M2110" i="41"/>
  <c r="N2110" i="41" s="1"/>
  <c r="M2111" i="41"/>
  <c r="N2111" i="41" s="1"/>
  <c r="M2113" i="41"/>
  <c r="N2113" i="41" s="1"/>
  <c r="M2114" i="41"/>
  <c r="N2114" i="41" s="1"/>
  <c r="M2115" i="41"/>
  <c r="N2115" i="41" s="1"/>
  <c r="M2116" i="41"/>
  <c r="N2116" i="41" s="1"/>
  <c r="M2118" i="41"/>
  <c r="N2118" i="41" s="1"/>
  <c r="M2119" i="41"/>
  <c r="N2119" i="41" s="1"/>
  <c r="M2120" i="41"/>
  <c r="N2120" i="41" s="1"/>
  <c r="M2121" i="41"/>
  <c r="N2121" i="41" s="1"/>
  <c r="M2123" i="41"/>
  <c r="N2123" i="41" s="1"/>
  <c r="M2124" i="41"/>
  <c r="N2124" i="41" s="1"/>
  <c r="M2125" i="41"/>
  <c r="N2125" i="41" s="1"/>
  <c r="M2126" i="41"/>
  <c r="N2126" i="41" s="1"/>
  <c r="M2128" i="41"/>
  <c r="N2128" i="41" s="1"/>
  <c r="M2129" i="41"/>
  <c r="N2129" i="41" s="1"/>
  <c r="M2130" i="41"/>
  <c r="N2130" i="41" s="1"/>
  <c r="M2131" i="41"/>
  <c r="N2131" i="41" s="1"/>
  <c r="M2133" i="41"/>
  <c r="N2133" i="41" s="1"/>
  <c r="M2134" i="41"/>
  <c r="N2134" i="41" s="1"/>
  <c r="M2135" i="41"/>
  <c r="N2135" i="41" s="1"/>
  <c r="M2136" i="41"/>
  <c r="N2136" i="41" s="1"/>
  <c r="M2138" i="41"/>
  <c r="N2138" i="41" s="1"/>
  <c r="M2139" i="41"/>
  <c r="N2139" i="41" s="1"/>
  <c r="M2140" i="41"/>
  <c r="N2140" i="41" s="1"/>
  <c r="M2141" i="41"/>
  <c r="N2141" i="41" s="1"/>
  <c r="M2143" i="41"/>
  <c r="N2143" i="41" s="1"/>
  <c r="M2144" i="41"/>
  <c r="N2144" i="41" s="1"/>
  <c r="M2145" i="41"/>
  <c r="N2145" i="41" s="1"/>
  <c r="M2146" i="41"/>
  <c r="N2146" i="41" s="1"/>
  <c r="M2148" i="41"/>
  <c r="N2148" i="41" s="1"/>
  <c r="M2149" i="41"/>
  <c r="N2149" i="41" s="1"/>
  <c r="M2150" i="41"/>
  <c r="N2150" i="41" s="1"/>
  <c r="M2151" i="41"/>
  <c r="M2153" i="41"/>
  <c r="N2153" i="41" s="1"/>
  <c r="M2154" i="41"/>
  <c r="N2154" i="41" s="1"/>
  <c r="M2155" i="41"/>
  <c r="N2155" i="41" s="1"/>
  <c r="M2156" i="41"/>
  <c r="N2156" i="41" s="1"/>
  <c r="M2158" i="41"/>
  <c r="N2158" i="41" s="1"/>
  <c r="M2159" i="41"/>
  <c r="N2159" i="41" s="1"/>
  <c r="M2160" i="41"/>
  <c r="M2161" i="41"/>
  <c r="N2161" i="41" s="1"/>
  <c r="M2163" i="41"/>
  <c r="N2163" i="41" s="1"/>
  <c r="M2164" i="41"/>
  <c r="N2164" i="41" s="1"/>
  <c r="M2165" i="41"/>
  <c r="N2165" i="41" s="1"/>
  <c r="M2166" i="41"/>
  <c r="N2166" i="41" s="1"/>
  <c r="M2168" i="41"/>
  <c r="N2168" i="41" s="1"/>
  <c r="M2169" i="41"/>
  <c r="N2169" i="41" s="1"/>
  <c r="M2170" i="41"/>
  <c r="N2170" i="41" s="1"/>
  <c r="M2171" i="41"/>
  <c r="N2171" i="41" s="1"/>
  <c r="M2173" i="41"/>
  <c r="N2173" i="41" s="1"/>
  <c r="M2174" i="41"/>
  <c r="N2174" i="41" s="1"/>
  <c r="M2175" i="41"/>
  <c r="M2176" i="41"/>
  <c r="N2176" i="41" s="1"/>
  <c r="M2178" i="41"/>
  <c r="N2178" i="41" s="1"/>
  <c r="M2179" i="41"/>
  <c r="N2179" i="41" s="1"/>
  <c r="M2180" i="41"/>
  <c r="N2180" i="41" s="1"/>
  <c r="M2181" i="41"/>
  <c r="N2181" i="41" s="1"/>
  <c r="M2183" i="41"/>
  <c r="N2183" i="41" s="1"/>
  <c r="M2184" i="41"/>
  <c r="N2184" i="41" s="1"/>
  <c r="M2185" i="41"/>
  <c r="N2185" i="41" s="1"/>
  <c r="M2186" i="41"/>
  <c r="N2186" i="41" s="1"/>
  <c r="M2188" i="41"/>
  <c r="N2188" i="41" s="1"/>
  <c r="M2189" i="41"/>
  <c r="N2189" i="41" s="1"/>
  <c r="M2190" i="41"/>
  <c r="N2190" i="41" s="1"/>
  <c r="M2191" i="41"/>
  <c r="N2191" i="41" s="1"/>
  <c r="M2193" i="41"/>
  <c r="N2193" i="41" s="1"/>
  <c r="M2194" i="41"/>
  <c r="N2194" i="41" s="1"/>
  <c r="M2195" i="41"/>
  <c r="N2195" i="41" s="1"/>
  <c r="M2196" i="41"/>
  <c r="N2196" i="41" s="1"/>
  <c r="M2198" i="41"/>
  <c r="N2198" i="41" s="1"/>
  <c r="M2199" i="41"/>
  <c r="N2199" i="41" s="1"/>
  <c r="M2200" i="41"/>
  <c r="N2200" i="41" s="1"/>
  <c r="M2201" i="41"/>
  <c r="N2201" i="41" s="1"/>
  <c r="M2203" i="41"/>
  <c r="N2203" i="41" s="1"/>
  <c r="M2204" i="41"/>
  <c r="N2204" i="41" s="1"/>
  <c r="M2205" i="41"/>
  <c r="N2205" i="41" s="1"/>
  <c r="M2206" i="41"/>
  <c r="N2206" i="41" s="1"/>
  <c r="M2208" i="41"/>
  <c r="N2208" i="41" s="1"/>
  <c r="M2209" i="41"/>
  <c r="N2209" i="41" s="1"/>
  <c r="M2210" i="41"/>
  <c r="N2210" i="41" s="1"/>
  <c r="M2211" i="41"/>
  <c r="N2211" i="41" s="1"/>
  <c r="M2213" i="41"/>
  <c r="N2213" i="41" s="1"/>
  <c r="M2214" i="41"/>
  <c r="N2214" i="41" s="1"/>
  <c r="M2215" i="41"/>
  <c r="N2215" i="41" s="1"/>
  <c r="M2216" i="41"/>
  <c r="M2218" i="41"/>
  <c r="N2218" i="41" s="1"/>
  <c r="M2219" i="41"/>
  <c r="N2219" i="41" s="1"/>
  <c r="M2220" i="41"/>
  <c r="N2220" i="41" s="1"/>
  <c r="M2221" i="41"/>
  <c r="N2221" i="41" s="1"/>
  <c r="M2223" i="41"/>
  <c r="N2223" i="41" s="1"/>
  <c r="M2224" i="41"/>
  <c r="N2224" i="41" s="1"/>
  <c r="M2225" i="41"/>
  <c r="N2225" i="41" s="1"/>
  <c r="M2226" i="41"/>
  <c r="N2226" i="41" s="1"/>
  <c r="M2228" i="41"/>
  <c r="N2228" i="41" s="1"/>
  <c r="M2229" i="41"/>
  <c r="N2229" i="41" s="1"/>
  <c r="M2230" i="41"/>
  <c r="N2230" i="41" s="1"/>
  <c r="M2231" i="41"/>
  <c r="N2231" i="41" s="1"/>
  <c r="M2233" i="41"/>
  <c r="N2233" i="41" s="1"/>
  <c r="M2234" i="41"/>
  <c r="N2234" i="41" s="1"/>
  <c r="M2235" i="41"/>
  <c r="N2235" i="41" s="1"/>
  <c r="M2236" i="41"/>
  <c r="N2236" i="41" s="1"/>
  <c r="M2238" i="41"/>
  <c r="N2238" i="41" s="1"/>
  <c r="M2239" i="41"/>
  <c r="N2239" i="41" s="1"/>
  <c r="M2240" i="41"/>
  <c r="N2240" i="41" s="1"/>
  <c r="M2241" i="41"/>
  <c r="N2241" i="41" s="1"/>
  <c r="M2243" i="41"/>
  <c r="N2243" i="41" s="1"/>
  <c r="M2244" i="41"/>
  <c r="N2244" i="41" s="1"/>
  <c r="M2245" i="41"/>
  <c r="N2245" i="41" s="1"/>
  <c r="M2246" i="41"/>
  <c r="N2246" i="41" s="1"/>
  <c r="M2248" i="41"/>
  <c r="N2248" i="41" s="1"/>
  <c r="M2249" i="41"/>
  <c r="N2249" i="41" s="1"/>
  <c r="M2250" i="41"/>
  <c r="N2250" i="41" s="1"/>
  <c r="M2251" i="41"/>
  <c r="N2251" i="41" s="1"/>
  <c r="M2253" i="41"/>
  <c r="N2253" i="41" s="1"/>
  <c r="M2254" i="41"/>
  <c r="N2254" i="41" s="1"/>
  <c r="M2255" i="41"/>
  <c r="M2256" i="41"/>
  <c r="N2256" i="41" s="1"/>
  <c r="M2258" i="41"/>
  <c r="N2258" i="41" s="1"/>
  <c r="M2259" i="41"/>
  <c r="N2259" i="41" s="1"/>
  <c r="M2260" i="41"/>
  <c r="N2260" i="41" s="1"/>
  <c r="M2261" i="41"/>
  <c r="N2261" i="41" s="1"/>
  <c r="M2263" i="41"/>
  <c r="N2263" i="41" s="1"/>
  <c r="M2264" i="41"/>
  <c r="N2264" i="41" s="1"/>
  <c r="M2265" i="41"/>
  <c r="N2265" i="41" s="1"/>
  <c r="M2266" i="41"/>
  <c r="N2266" i="41" s="1"/>
  <c r="M2268" i="41"/>
  <c r="N2268" i="41" s="1"/>
  <c r="M2269" i="41"/>
  <c r="N2269" i="41" s="1"/>
  <c r="M2270" i="41"/>
  <c r="N2270" i="41" s="1"/>
  <c r="M2271" i="41"/>
  <c r="N2271" i="41" s="1"/>
  <c r="M2273" i="41"/>
  <c r="N2273" i="41" s="1"/>
  <c r="M2274" i="41"/>
  <c r="N2274" i="41" s="1"/>
  <c r="M2275" i="41"/>
  <c r="N2275" i="41" s="1"/>
  <c r="M2276" i="41"/>
  <c r="N2276" i="41" s="1"/>
  <c r="M2278" i="41"/>
  <c r="N2278" i="41" s="1"/>
  <c r="M2279" i="41"/>
  <c r="N2279" i="41" s="1"/>
  <c r="M2280" i="41"/>
  <c r="N2280" i="41" s="1"/>
  <c r="M2281" i="41"/>
  <c r="N2281" i="41" s="1"/>
  <c r="M2283" i="41"/>
  <c r="N2283" i="41" s="1"/>
  <c r="M2284" i="41"/>
  <c r="N2284" i="41" s="1"/>
  <c r="M2285" i="41"/>
  <c r="N2285" i="41" s="1"/>
  <c r="M2286" i="41"/>
  <c r="N2286" i="41" s="1"/>
  <c r="M2288" i="41"/>
  <c r="N2288" i="41" s="1"/>
  <c r="M2289" i="41"/>
  <c r="N2289" i="41" s="1"/>
  <c r="M2290" i="41"/>
  <c r="N2290" i="41" s="1"/>
  <c r="M2291" i="41"/>
  <c r="N2291" i="41" s="1"/>
  <c r="M2293" i="41"/>
  <c r="N2293" i="41" s="1"/>
  <c r="M2294" i="41"/>
  <c r="N2294" i="41" s="1"/>
  <c r="M2295" i="41"/>
  <c r="M2296" i="41"/>
  <c r="N2296" i="41" s="1"/>
  <c r="M2298" i="41"/>
  <c r="N2298" i="41" s="1"/>
  <c r="M2299" i="41"/>
  <c r="N2299" i="41" s="1"/>
  <c r="M2300" i="41"/>
  <c r="N2300" i="41" s="1"/>
  <c r="M2301" i="41"/>
  <c r="N2301" i="41" s="1"/>
  <c r="M2303" i="41"/>
  <c r="N2303" i="41" s="1"/>
  <c r="M2304" i="41"/>
  <c r="N2304" i="41" s="1"/>
  <c r="M2305" i="41"/>
  <c r="N2305" i="41" s="1"/>
  <c r="M2306" i="41"/>
  <c r="N2306" i="41" s="1"/>
  <c r="M2308" i="41"/>
  <c r="N2308" i="41" s="1"/>
  <c r="M2309" i="41"/>
  <c r="N2309" i="41" s="1"/>
  <c r="M2310" i="41"/>
  <c r="N2310" i="41" s="1"/>
  <c r="M2311" i="41"/>
  <c r="N2311" i="41" s="1"/>
  <c r="M2313" i="41"/>
  <c r="N2313" i="41" s="1"/>
  <c r="M2314" i="41"/>
  <c r="N2314" i="41" s="1"/>
  <c r="M2315" i="41"/>
  <c r="N2315" i="41" s="1"/>
  <c r="M2316" i="41"/>
  <c r="N2316" i="41" s="1"/>
  <c r="M2318" i="41"/>
  <c r="N2318" i="41" s="1"/>
  <c r="M2319" i="41"/>
  <c r="N2319" i="41" s="1"/>
  <c r="M2320" i="41"/>
  <c r="N2320" i="41" s="1"/>
  <c r="M2321" i="41"/>
  <c r="N2321" i="41" s="1"/>
  <c r="M2323" i="41"/>
  <c r="N2323" i="41" s="1"/>
  <c r="M2324" i="41"/>
  <c r="N2324" i="41" s="1"/>
  <c r="M2325" i="41"/>
  <c r="N2325" i="41" s="1"/>
  <c r="M2326" i="41"/>
  <c r="N2326" i="41" s="1"/>
  <c r="M2328" i="41"/>
  <c r="N2328" i="41" s="1"/>
  <c r="M2329" i="41"/>
  <c r="N2329" i="41" s="1"/>
  <c r="M2330" i="41"/>
  <c r="N2330" i="41" s="1"/>
  <c r="M2331" i="41"/>
  <c r="N2331" i="41" s="1"/>
  <c r="M2333" i="41"/>
  <c r="N2333" i="41" s="1"/>
  <c r="M2334" i="41"/>
  <c r="N2334" i="41" s="1"/>
  <c r="M2335" i="41"/>
  <c r="N2335" i="41" s="1"/>
  <c r="M2336" i="41"/>
  <c r="N2336" i="41" s="1"/>
  <c r="M2338" i="41"/>
  <c r="N2338" i="41" s="1"/>
  <c r="M2339" i="41"/>
  <c r="N2339" i="41" s="1"/>
  <c r="M2340" i="41"/>
  <c r="N2340" i="41" s="1"/>
  <c r="M2341" i="41"/>
  <c r="N2341" i="41" s="1"/>
  <c r="M2343" i="41"/>
  <c r="N2343" i="41" s="1"/>
  <c r="M2344" i="41"/>
  <c r="N2344" i="41" s="1"/>
  <c r="M2345" i="41"/>
  <c r="N2345" i="41" s="1"/>
  <c r="M2346" i="41"/>
  <c r="N2346" i="41" s="1"/>
  <c r="M2348" i="41"/>
  <c r="N2348" i="41" s="1"/>
  <c r="M2349" i="41"/>
  <c r="N2349" i="41" s="1"/>
  <c r="M2350" i="41"/>
  <c r="N2350" i="41" s="1"/>
  <c r="M2351" i="41"/>
  <c r="N2351" i="41" s="1"/>
  <c r="M2353" i="41"/>
  <c r="N2353" i="41" s="1"/>
  <c r="M2354" i="41"/>
  <c r="N2354" i="41" s="1"/>
  <c r="M2355" i="41"/>
  <c r="N2355" i="41" s="1"/>
  <c r="M2356" i="41"/>
  <c r="N2356" i="41" s="1"/>
  <c r="M2358" i="41"/>
  <c r="N2358" i="41" s="1"/>
  <c r="M2359" i="41"/>
  <c r="N2359" i="41" s="1"/>
  <c r="M2360" i="41"/>
  <c r="M2361" i="41"/>
  <c r="N2361" i="41" s="1"/>
  <c r="M2363" i="41"/>
  <c r="N2363" i="41" s="1"/>
  <c r="M2364" i="41"/>
  <c r="N2364" i="41" s="1"/>
  <c r="M2365" i="41"/>
  <c r="N2365" i="41" s="1"/>
  <c r="M2366" i="41"/>
  <c r="N2366" i="41" s="1"/>
  <c r="M2368" i="41"/>
  <c r="N2368" i="41" s="1"/>
  <c r="M2369" i="41"/>
  <c r="N2369" i="41" s="1"/>
  <c r="M2370" i="41"/>
  <c r="N2370" i="41" s="1"/>
  <c r="M2371" i="41"/>
  <c r="N2371" i="41" s="1"/>
  <c r="M2373" i="41"/>
  <c r="N2373" i="41" s="1"/>
  <c r="M2374" i="41"/>
  <c r="N2374" i="41" s="1"/>
  <c r="M2375" i="41"/>
  <c r="N2375" i="41" s="1"/>
  <c r="M2376" i="41"/>
  <c r="N2376" i="41" s="1"/>
  <c r="M2378" i="41"/>
  <c r="N2378" i="41" s="1"/>
  <c r="M2379" i="41"/>
  <c r="N2379" i="41" s="1"/>
  <c r="M2380" i="41"/>
  <c r="N2380" i="41" s="1"/>
  <c r="M2381" i="41"/>
  <c r="N2381" i="41" s="1"/>
  <c r="M2383" i="41"/>
  <c r="N2383" i="41" s="1"/>
  <c r="M2384" i="41"/>
  <c r="N2384" i="41" s="1"/>
  <c r="M2385" i="41"/>
  <c r="N2385" i="41" s="1"/>
  <c r="M2386" i="41"/>
  <c r="N2386" i="41" s="1"/>
  <c r="M2388" i="41"/>
  <c r="N2388" i="41" s="1"/>
  <c r="M2389" i="41"/>
  <c r="N2389" i="41" s="1"/>
  <c r="M2390" i="41"/>
  <c r="N2390" i="41" s="1"/>
  <c r="M2391" i="41"/>
  <c r="M3" i="41"/>
  <c r="N3" i="41" s="1"/>
  <c r="M4" i="41"/>
  <c r="N4" i="41" s="1"/>
  <c r="M5" i="41"/>
  <c r="N5" i="41" s="1"/>
  <c r="M6" i="41"/>
  <c r="N11" i="41"/>
  <c r="N40" i="41"/>
  <c r="N200" i="41"/>
  <c r="N240" i="41"/>
  <c r="N280" i="41"/>
  <c r="N560" i="41"/>
  <c r="N608" i="41"/>
  <c r="N611" i="41"/>
  <c r="N635" i="41"/>
  <c r="N688" i="41"/>
  <c r="N736" i="41"/>
  <c r="N915" i="41"/>
  <c r="N995" i="41"/>
  <c r="N1000" i="41"/>
  <c r="N1088" i="41"/>
  <c r="K2337" i="41"/>
  <c r="N10" i="41"/>
  <c r="N15" i="41"/>
  <c r="N66" i="41"/>
  <c r="N95" i="41"/>
  <c r="N175" i="41"/>
  <c r="N191" i="41"/>
  <c r="N210" i="41"/>
  <c r="N215" i="41"/>
  <c r="N250" i="41"/>
  <c r="N263" i="41"/>
  <c r="N320" i="41"/>
  <c r="N328" i="41"/>
  <c r="N330" i="41"/>
  <c r="N360" i="41"/>
  <c r="N370" i="41"/>
  <c r="N383" i="41"/>
  <c r="N410" i="41"/>
  <c r="N440" i="41"/>
  <c r="N471" i="41"/>
  <c r="N480" i="41"/>
  <c r="N520" i="41"/>
  <c r="N535" i="41"/>
  <c r="N570" i="41"/>
  <c r="N591" i="41"/>
  <c r="N641" i="41"/>
  <c r="N696" i="41"/>
  <c r="N775" i="41"/>
  <c r="N784" i="41"/>
  <c r="N800" i="41"/>
  <c r="N840" i="41"/>
  <c r="N850" i="41"/>
  <c r="N880" i="41"/>
  <c r="N895" i="41"/>
  <c r="N905" i="41"/>
  <c r="N935" i="41"/>
  <c r="N951" i="41"/>
  <c r="N975" i="41"/>
  <c r="N1055" i="41"/>
  <c r="N1063" i="41"/>
  <c r="N1113" i="41"/>
  <c r="N1231" i="41"/>
  <c r="N1240" i="41"/>
  <c r="N1255" i="41"/>
  <c r="N1280" i="41"/>
  <c r="N1295" i="41"/>
  <c r="N1320" i="41"/>
  <c r="N1330" i="41"/>
  <c r="N1346" i="41"/>
  <c r="N1360" i="41"/>
  <c r="N1386" i="41"/>
  <c r="N1400" i="41"/>
  <c r="N1410" i="41"/>
  <c r="N1426" i="41"/>
  <c r="N1431" i="41"/>
  <c r="N1455" i="41"/>
  <c r="N1480" i="41"/>
  <c r="N1490" i="41"/>
  <c r="N1495" i="41"/>
  <c r="N1528" i="41"/>
  <c r="N1600" i="41"/>
  <c r="N1640" i="41"/>
  <c r="N1656" i="41"/>
  <c r="N1671" i="41"/>
  <c r="N1720" i="41"/>
  <c r="N1735" i="41"/>
  <c r="N1776" i="41"/>
  <c r="N1800" i="41"/>
  <c r="N1855" i="41"/>
  <c r="N1866" i="41"/>
  <c r="N1895" i="41"/>
  <c r="N2015" i="41"/>
  <c r="N2016" i="41"/>
  <c r="N2050" i="41"/>
  <c r="N2055" i="41"/>
  <c r="N2056" i="41"/>
  <c r="N2080" i="41"/>
  <c r="N2151" i="41"/>
  <c r="N2160" i="41"/>
  <c r="N2175" i="41"/>
  <c r="N2216" i="41"/>
  <c r="N2255" i="41"/>
  <c r="N2295" i="41"/>
  <c r="N2360" i="41"/>
  <c r="N2391" i="41"/>
  <c r="N6" i="41"/>
  <c r="J7" i="41"/>
  <c r="M7" i="41" s="1"/>
  <c r="K7" i="41"/>
  <c r="J12" i="41"/>
  <c r="M12" i="41" s="1"/>
  <c r="K12" i="41"/>
  <c r="J17" i="41"/>
  <c r="M17" i="41" s="1"/>
  <c r="K17" i="41"/>
  <c r="J22" i="41"/>
  <c r="M22" i="41" s="1"/>
  <c r="K22" i="41"/>
  <c r="J27" i="41"/>
  <c r="M27" i="41" s="1"/>
  <c r="K27" i="41"/>
  <c r="J32" i="41"/>
  <c r="M32" i="41" s="1"/>
  <c r="K32" i="41"/>
  <c r="J37" i="41"/>
  <c r="M37" i="41" s="1"/>
  <c r="K37" i="41"/>
  <c r="J42" i="41"/>
  <c r="M42" i="41" s="1"/>
  <c r="K42" i="41"/>
  <c r="J47" i="41"/>
  <c r="M47" i="41" s="1"/>
  <c r="K47" i="41"/>
  <c r="J52" i="41"/>
  <c r="M52" i="41" s="1"/>
  <c r="K52" i="41"/>
  <c r="J57" i="41"/>
  <c r="M57" i="41" s="1"/>
  <c r="K57" i="41"/>
  <c r="J62" i="41"/>
  <c r="M62" i="41" s="1"/>
  <c r="K62" i="41"/>
  <c r="J67" i="41"/>
  <c r="M67" i="41" s="1"/>
  <c r="K67" i="41"/>
  <c r="J72" i="41"/>
  <c r="M72" i="41" s="1"/>
  <c r="K72" i="41"/>
  <c r="J77" i="41"/>
  <c r="M77" i="41" s="1"/>
  <c r="K77" i="41"/>
  <c r="J82" i="41"/>
  <c r="M82" i="41" s="1"/>
  <c r="K82" i="41"/>
  <c r="J87" i="41"/>
  <c r="M87" i="41" s="1"/>
  <c r="K87" i="41"/>
  <c r="J92" i="41"/>
  <c r="M92" i="41" s="1"/>
  <c r="K92" i="41"/>
  <c r="J97" i="41"/>
  <c r="M97" i="41" s="1"/>
  <c r="K97" i="41"/>
  <c r="J102" i="41"/>
  <c r="M102" i="41" s="1"/>
  <c r="K102" i="41"/>
  <c r="J107" i="41"/>
  <c r="M107" i="41" s="1"/>
  <c r="K107" i="41"/>
  <c r="J112" i="41"/>
  <c r="M112" i="41" s="1"/>
  <c r="K112" i="41"/>
  <c r="J117" i="41"/>
  <c r="M117" i="41" s="1"/>
  <c r="K117" i="41"/>
  <c r="J122" i="41"/>
  <c r="M122" i="41" s="1"/>
  <c r="K122" i="41"/>
  <c r="J127" i="41"/>
  <c r="M127" i="41" s="1"/>
  <c r="K127" i="41"/>
  <c r="J132" i="41"/>
  <c r="M132" i="41" s="1"/>
  <c r="K132" i="41"/>
  <c r="J137" i="41"/>
  <c r="M137" i="41" s="1"/>
  <c r="K137" i="41"/>
  <c r="J142" i="41"/>
  <c r="M142" i="41" s="1"/>
  <c r="K142" i="41"/>
  <c r="J147" i="41"/>
  <c r="M147" i="41" s="1"/>
  <c r="K147" i="41"/>
  <c r="J152" i="41"/>
  <c r="M152" i="41" s="1"/>
  <c r="K152" i="41"/>
  <c r="J157" i="41"/>
  <c r="M157" i="41" s="1"/>
  <c r="K157" i="41"/>
  <c r="J162" i="41"/>
  <c r="M162" i="41" s="1"/>
  <c r="K162" i="41"/>
  <c r="J167" i="41"/>
  <c r="M167" i="41" s="1"/>
  <c r="K167" i="41"/>
  <c r="J172" i="41"/>
  <c r="M172" i="41" s="1"/>
  <c r="K172" i="41"/>
  <c r="J177" i="41"/>
  <c r="M177" i="41" s="1"/>
  <c r="K177" i="41"/>
  <c r="J182" i="41"/>
  <c r="M182" i="41" s="1"/>
  <c r="K182" i="41"/>
  <c r="J187" i="41"/>
  <c r="M187" i="41" s="1"/>
  <c r="K187" i="41"/>
  <c r="J192" i="41"/>
  <c r="M192" i="41" s="1"/>
  <c r="K192" i="41"/>
  <c r="J197" i="41"/>
  <c r="M197" i="41" s="1"/>
  <c r="K197" i="41"/>
  <c r="J202" i="41"/>
  <c r="M202" i="41" s="1"/>
  <c r="K202" i="41"/>
  <c r="J207" i="41"/>
  <c r="M207" i="41" s="1"/>
  <c r="K207" i="41"/>
  <c r="J212" i="41"/>
  <c r="M212" i="41" s="1"/>
  <c r="K212" i="41"/>
  <c r="J217" i="41"/>
  <c r="M217" i="41" s="1"/>
  <c r="K217" i="41"/>
  <c r="J222" i="41"/>
  <c r="M222" i="41" s="1"/>
  <c r="K222" i="41"/>
  <c r="J227" i="41"/>
  <c r="M227" i="41" s="1"/>
  <c r="K227" i="41"/>
  <c r="J232" i="41"/>
  <c r="M232" i="41" s="1"/>
  <c r="K232" i="41"/>
  <c r="J237" i="41"/>
  <c r="M237" i="41" s="1"/>
  <c r="K237" i="41"/>
  <c r="J242" i="41"/>
  <c r="M242" i="41" s="1"/>
  <c r="K242" i="41"/>
  <c r="J247" i="41"/>
  <c r="M247" i="41" s="1"/>
  <c r="K247" i="41"/>
  <c r="J252" i="41"/>
  <c r="M252" i="41" s="1"/>
  <c r="K252" i="41"/>
  <c r="J257" i="41"/>
  <c r="M257" i="41" s="1"/>
  <c r="K257" i="41"/>
  <c r="J262" i="41"/>
  <c r="M262" i="41" s="1"/>
  <c r="K262" i="41"/>
  <c r="J267" i="41"/>
  <c r="M267" i="41" s="1"/>
  <c r="K267" i="41"/>
  <c r="J272" i="41"/>
  <c r="M272" i="41" s="1"/>
  <c r="K272" i="41"/>
  <c r="J277" i="41"/>
  <c r="M277" i="41" s="1"/>
  <c r="K277" i="41"/>
  <c r="J282" i="41"/>
  <c r="M282" i="41" s="1"/>
  <c r="K282" i="41"/>
  <c r="J287" i="41"/>
  <c r="M287" i="41" s="1"/>
  <c r="K287" i="41"/>
  <c r="J292" i="41"/>
  <c r="M292" i="41" s="1"/>
  <c r="K292" i="41"/>
  <c r="J297" i="41"/>
  <c r="M297" i="41" s="1"/>
  <c r="K297" i="41"/>
  <c r="J302" i="41"/>
  <c r="M302" i="41" s="1"/>
  <c r="K302" i="41"/>
  <c r="J307" i="41"/>
  <c r="M307" i="41" s="1"/>
  <c r="K307" i="41"/>
  <c r="J312" i="41"/>
  <c r="M312" i="41" s="1"/>
  <c r="K312" i="41"/>
  <c r="J317" i="41"/>
  <c r="M317" i="41" s="1"/>
  <c r="K317" i="41"/>
  <c r="J322" i="41"/>
  <c r="M322" i="41" s="1"/>
  <c r="K322" i="41"/>
  <c r="J327" i="41"/>
  <c r="M327" i="41" s="1"/>
  <c r="K327" i="41"/>
  <c r="J332" i="41"/>
  <c r="M332" i="41" s="1"/>
  <c r="K332" i="41"/>
  <c r="J337" i="41"/>
  <c r="M337" i="41" s="1"/>
  <c r="K337" i="41"/>
  <c r="J342" i="41"/>
  <c r="M342" i="41" s="1"/>
  <c r="K342" i="41"/>
  <c r="J347" i="41"/>
  <c r="M347" i="41" s="1"/>
  <c r="K347" i="41"/>
  <c r="J352" i="41"/>
  <c r="M352" i="41" s="1"/>
  <c r="K352" i="41"/>
  <c r="J357" i="41"/>
  <c r="M357" i="41" s="1"/>
  <c r="K357" i="41"/>
  <c r="J362" i="41"/>
  <c r="M362" i="41" s="1"/>
  <c r="K362" i="41"/>
  <c r="J367" i="41"/>
  <c r="M367" i="41" s="1"/>
  <c r="K367" i="41"/>
  <c r="J372" i="41"/>
  <c r="M372" i="41" s="1"/>
  <c r="K372" i="41"/>
  <c r="J377" i="41"/>
  <c r="M377" i="41" s="1"/>
  <c r="K377" i="41"/>
  <c r="J382" i="41"/>
  <c r="M382" i="41" s="1"/>
  <c r="K382" i="41"/>
  <c r="J387" i="41"/>
  <c r="M387" i="41" s="1"/>
  <c r="K387" i="41"/>
  <c r="J392" i="41"/>
  <c r="M392" i="41" s="1"/>
  <c r="K392" i="41"/>
  <c r="J397" i="41"/>
  <c r="M397" i="41" s="1"/>
  <c r="K397" i="41"/>
  <c r="J402" i="41"/>
  <c r="M402" i="41" s="1"/>
  <c r="K402" i="41"/>
  <c r="J407" i="41"/>
  <c r="M407" i="41" s="1"/>
  <c r="K407" i="41"/>
  <c r="J412" i="41"/>
  <c r="M412" i="41" s="1"/>
  <c r="K412" i="41"/>
  <c r="J417" i="41"/>
  <c r="M417" i="41" s="1"/>
  <c r="K417" i="41"/>
  <c r="J422" i="41"/>
  <c r="M422" i="41" s="1"/>
  <c r="K422" i="41"/>
  <c r="J427" i="41"/>
  <c r="M427" i="41" s="1"/>
  <c r="K427" i="41"/>
  <c r="J432" i="41"/>
  <c r="M432" i="41" s="1"/>
  <c r="K432" i="41"/>
  <c r="J437" i="41"/>
  <c r="M437" i="41" s="1"/>
  <c r="K437" i="41"/>
  <c r="J442" i="41"/>
  <c r="M442" i="41" s="1"/>
  <c r="K442" i="41"/>
  <c r="J447" i="41"/>
  <c r="M447" i="41" s="1"/>
  <c r="K447" i="41"/>
  <c r="J452" i="41"/>
  <c r="M452" i="41" s="1"/>
  <c r="K452" i="41"/>
  <c r="J457" i="41"/>
  <c r="M457" i="41" s="1"/>
  <c r="K457" i="41"/>
  <c r="J462" i="41"/>
  <c r="M462" i="41" s="1"/>
  <c r="K462" i="41"/>
  <c r="J467" i="41"/>
  <c r="M467" i="41" s="1"/>
  <c r="K467" i="41"/>
  <c r="J472" i="41"/>
  <c r="M472" i="41" s="1"/>
  <c r="K472" i="41"/>
  <c r="J477" i="41"/>
  <c r="M477" i="41" s="1"/>
  <c r="K477" i="41"/>
  <c r="J482" i="41"/>
  <c r="M482" i="41" s="1"/>
  <c r="K482" i="41"/>
  <c r="J487" i="41"/>
  <c r="M487" i="41" s="1"/>
  <c r="K487" i="41"/>
  <c r="J492" i="41"/>
  <c r="M492" i="41" s="1"/>
  <c r="K492" i="41"/>
  <c r="J497" i="41"/>
  <c r="M497" i="41" s="1"/>
  <c r="K497" i="41"/>
  <c r="J502" i="41"/>
  <c r="M502" i="41" s="1"/>
  <c r="K502" i="41"/>
  <c r="J507" i="41"/>
  <c r="M507" i="41" s="1"/>
  <c r="K507" i="41"/>
  <c r="J512" i="41"/>
  <c r="M512" i="41" s="1"/>
  <c r="K512" i="41"/>
  <c r="J517" i="41"/>
  <c r="M517" i="41" s="1"/>
  <c r="K517" i="41"/>
  <c r="J522" i="41"/>
  <c r="M522" i="41" s="1"/>
  <c r="K522" i="41"/>
  <c r="J527" i="41"/>
  <c r="M527" i="41" s="1"/>
  <c r="K527" i="41"/>
  <c r="J532" i="41"/>
  <c r="M532" i="41" s="1"/>
  <c r="K532" i="41"/>
  <c r="J537" i="41"/>
  <c r="M537" i="41" s="1"/>
  <c r="K537" i="41"/>
  <c r="J542" i="41"/>
  <c r="M542" i="41" s="1"/>
  <c r="K542" i="41"/>
  <c r="J547" i="41"/>
  <c r="M547" i="41" s="1"/>
  <c r="K547" i="41"/>
  <c r="J552" i="41"/>
  <c r="M552" i="41" s="1"/>
  <c r="K552" i="41"/>
  <c r="J557" i="41"/>
  <c r="M557" i="41" s="1"/>
  <c r="K557" i="41"/>
  <c r="J562" i="41"/>
  <c r="M562" i="41" s="1"/>
  <c r="K562" i="41"/>
  <c r="J567" i="41"/>
  <c r="M567" i="41" s="1"/>
  <c r="K567" i="41"/>
  <c r="J572" i="41"/>
  <c r="M572" i="41" s="1"/>
  <c r="K572" i="41"/>
  <c r="J577" i="41"/>
  <c r="M577" i="41" s="1"/>
  <c r="K577" i="41"/>
  <c r="J582" i="41"/>
  <c r="M582" i="41" s="1"/>
  <c r="K582" i="41"/>
  <c r="J587" i="41"/>
  <c r="M587" i="41" s="1"/>
  <c r="K587" i="41"/>
  <c r="J592" i="41"/>
  <c r="M592" i="41" s="1"/>
  <c r="K592" i="41"/>
  <c r="J597" i="41"/>
  <c r="M597" i="41" s="1"/>
  <c r="K597" i="41"/>
  <c r="J602" i="41"/>
  <c r="M602" i="41" s="1"/>
  <c r="K602" i="41"/>
  <c r="J607" i="41"/>
  <c r="M607" i="41" s="1"/>
  <c r="K607" i="41"/>
  <c r="J612" i="41"/>
  <c r="M612" i="41" s="1"/>
  <c r="K612" i="41"/>
  <c r="J617" i="41"/>
  <c r="M617" i="41" s="1"/>
  <c r="K617" i="41"/>
  <c r="J622" i="41"/>
  <c r="M622" i="41" s="1"/>
  <c r="K622" i="41"/>
  <c r="J627" i="41"/>
  <c r="M627" i="41" s="1"/>
  <c r="K627" i="41"/>
  <c r="J632" i="41"/>
  <c r="M632" i="41" s="1"/>
  <c r="K632" i="41"/>
  <c r="J637" i="41"/>
  <c r="M637" i="41" s="1"/>
  <c r="K637" i="41"/>
  <c r="J642" i="41"/>
  <c r="M642" i="41" s="1"/>
  <c r="K642" i="41"/>
  <c r="J647" i="41"/>
  <c r="M647" i="41" s="1"/>
  <c r="K647" i="41"/>
  <c r="J652" i="41"/>
  <c r="M652" i="41" s="1"/>
  <c r="K652" i="41"/>
  <c r="J657" i="41"/>
  <c r="M657" i="41" s="1"/>
  <c r="K657" i="41"/>
  <c r="J662" i="41"/>
  <c r="M662" i="41" s="1"/>
  <c r="K662" i="41"/>
  <c r="J667" i="41"/>
  <c r="M667" i="41" s="1"/>
  <c r="K667" i="41"/>
  <c r="J672" i="41"/>
  <c r="M672" i="41" s="1"/>
  <c r="K672" i="41"/>
  <c r="J677" i="41"/>
  <c r="M677" i="41" s="1"/>
  <c r="K677" i="41"/>
  <c r="J682" i="41"/>
  <c r="M682" i="41" s="1"/>
  <c r="K682" i="41"/>
  <c r="J687" i="41"/>
  <c r="M687" i="41" s="1"/>
  <c r="K687" i="41"/>
  <c r="J692" i="41"/>
  <c r="M692" i="41" s="1"/>
  <c r="K692" i="41"/>
  <c r="J697" i="41"/>
  <c r="M697" i="41" s="1"/>
  <c r="K697" i="41"/>
  <c r="J702" i="41"/>
  <c r="M702" i="41" s="1"/>
  <c r="K702" i="41"/>
  <c r="J707" i="41"/>
  <c r="M707" i="41" s="1"/>
  <c r="K707" i="41"/>
  <c r="J712" i="41"/>
  <c r="M712" i="41" s="1"/>
  <c r="K712" i="41"/>
  <c r="J717" i="41"/>
  <c r="M717" i="41" s="1"/>
  <c r="K717" i="41"/>
  <c r="J722" i="41"/>
  <c r="M722" i="41" s="1"/>
  <c r="K722" i="41"/>
  <c r="J727" i="41"/>
  <c r="M727" i="41" s="1"/>
  <c r="K727" i="41"/>
  <c r="J732" i="41"/>
  <c r="M732" i="41" s="1"/>
  <c r="K732" i="41"/>
  <c r="J737" i="41"/>
  <c r="M737" i="41" s="1"/>
  <c r="K737" i="41"/>
  <c r="J742" i="41"/>
  <c r="M742" i="41" s="1"/>
  <c r="K742" i="41"/>
  <c r="J747" i="41"/>
  <c r="M747" i="41" s="1"/>
  <c r="K747" i="41"/>
  <c r="J752" i="41"/>
  <c r="M752" i="41" s="1"/>
  <c r="K752" i="41"/>
  <c r="J757" i="41"/>
  <c r="M757" i="41" s="1"/>
  <c r="K757" i="41"/>
  <c r="J762" i="41"/>
  <c r="M762" i="41" s="1"/>
  <c r="K762" i="41"/>
  <c r="J767" i="41"/>
  <c r="M767" i="41" s="1"/>
  <c r="K767" i="41"/>
  <c r="J772" i="41"/>
  <c r="M772" i="41" s="1"/>
  <c r="K772" i="41"/>
  <c r="J777" i="41"/>
  <c r="M777" i="41" s="1"/>
  <c r="K777" i="41"/>
  <c r="J782" i="41"/>
  <c r="M782" i="41" s="1"/>
  <c r="K782" i="41"/>
  <c r="J787" i="41"/>
  <c r="M787" i="41" s="1"/>
  <c r="K787" i="41"/>
  <c r="J792" i="41"/>
  <c r="M792" i="41" s="1"/>
  <c r="K792" i="41"/>
  <c r="J797" i="41"/>
  <c r="M797" i="41" s="1"/>
  <c r="K797" i="41"/>
  <c r="J802" i="41"/>
  <c r="M802" i="41" s="1"/>
  <c r="K802" i="41"/>
  <c r="J807" i="41"/>
  <c r="M807" i="41" s="1"/>
  <c r="K807" i="41"/>
  <c r="J812" i="41"/>
  <c r="M812" i="41" s="1"/>
  <c r="K812" i="41"/>
  <c r="J817" i="41"/>
  <c r="M817" i="41" s="1"/>
  <c r="K817" i="41"/>
  <c r="J822" i="41"/>
  <c r="M822" i="41" s="1"/>
  <c r="K822" i="41"/>
  <c r="J827" i="41"/>
  <c r="M827" i="41" s="1"/>
  <c r="K827" i="41"/>
  <c r="J832" i="41"/>
  <c r="M832" i="41" s="1"/>
  <c r="K832" i="41"/>
  <c r="J837" i="41"/>
  <c r="M837" i="41" s="1"/>
  <c r="K837" i="41"/>
  <c r="J842" i="41"/>
  <c r="M842" i="41" s="1"/>
  <c r="K842" i="41"/>
  <c r="J847" i="41"/>
  <c r="M847" i="41" s="1"/>
  <c r="K847" i="41"/>
  <c r="J852" i="41"/>
  <c r="M852" i="41" s="1"/>
  <c r="K852" i="41"/>
  <c r="J857" i="41"/>
  <c r="M857" i="41" s="1"/>
  <c r="K857" i="41"/>
  <c r="J862" i="41"/>
  <c r="M862" i="41" s="1"/>
  <c r="K862" i="41"/>
  <c r="J867" i="41"/>
  <c r="M867" i="41" s="1"/>
  <c r="K867" i="41"/>
  <c r="J872" i="41"/>
  <c r="M872" i="41" s="1"/>
  <c r="K872" i="41"/>
  <c r="J877" i="41"/>
  <c r="M877" i="41" s="1"/>
  <c r="K877" i="41"/>
  <c r="J882" i="41"/>
  <c r="M882" i="41" s="1"/>
  <c r="K882" i="41"/>
  <c r="J887" i="41"/>
  <c r="M887" i="41" s="1"/>
  <c r="K887" i="41"/>
  <c r="J892" i="41"/>
  <c r="M892" i="41" s="1"/>
  <c r="K892" i="41"/>
  <c r="J897" i="41"/>
  <c r="M897" i="41" s="1"/>
  <c r="K897" i="41"/>
  <c r="J902" i="41"/>
  <c r="M902" i="41" s="1"/>
  <c r="K902" i="41"/>
  <c r="J907" i="41"/>
  <c r="M907" i="41" s="1"/>
  <c r="K907" i="41"/>
  <c r="J912" i="41"/>
  <c r="M912" i="41" s="1"/>
  <c r="K912" i="41"/>
  <c r="J917" i="41"/>
  <c r="M917" i="41" s="1"/>
  <c r="K917" i="41"/>
  <c r="J922" i="41"/>
  <c r="M922" i="41" s="1"/>
  <c r="K922" i="41"/>
  <c r="J927" i="41"/>
  <c r="M927" i="41" s="1"/>
  <c r="K927" i="41"/>
  <c r="J932" i="41"/>
  <c r="M932" i="41" s="1"/>
  <c r="K932" i="41"/>
  <c r="J937" i="41"/>
  <c r="M937" i="41" s="1"/>
  <c r="K937" i="41"/>
  <c r="J942" i="41"/>
  <c r="M942" i="41" s="1"/>
  <c r="K942" i="41"/>
  <c r="J947" i="41"/>
  <c r="M947" i="41" s="1"/>
  <c r="K947" i="41"/>
  <c r="J952" i="41"/>
  <c r="M952" i="41" s="1"/>
  <c r="K952" i="41"/>
  <c r="J957" i="41"/>
  <c r="M957" i="41" s="1"/>
  <c r="K957" i="41"/>
  <c r="J962" i="41"/>
  <c r="M962" i="41" s="1"/>
  <c r="K962" i="41"/>
  <c r="J967" i="41"/>
  <c r="M967" i="41" s="1"/>
  <c r="K967" i="41"/>
  <c r="J972" i="41"/>
  <c r="M972" i="41" s="1"/>
  <c r="K972" i="41"/>
  <c r="J977" i="41"/>
  <c r="M977" i="41" s="1"/>
  <c r="K977" i="41"/>
  <c r="J982" i="41"/>
  <c r="M982" i="41" s="1"/>
  <c r="K982" i="41"/>
  <c r="J987" i="41"/>
  <c r="M987" i="41" s="1"/>
  <c r="K987" i="41"/>
  <c r="J992" i="41"/>
  <c r="M992" i="41" s="1"/>
  <c r="K992" i="41"/>
  <c r="J997" i="41"/>
  <c r="M997" i="41" s="1"/>
  <c r="K997" i="41"/>
  <c r="J1002" i="41"/>
  <c r="M1002" i="41" s="1"/>
  <c r="K1002" i="41"/>
  <c r="J1007" i="41"/>
  <c r="M1007" i="41" s="1"/>
  <c r="K1007" i="41"/>
  <c r="J1012" i="41"/>
  <c r="M1012" i="41" s="1"/>
  <c r="K1012" i="41"/>
  <c r="J1017" i="41"/>
  <c r="M1017" i="41" s="1"/>
  <c r="K1017" i="41"/>
  <c r="J1022" i="41"/>
  <c r="M1022" i="41" s="1"/>
  <c r="K1022" i="41"/>
  <c r="J1027" i="41"/>
  <c r="M1027" i="41" s="1"/>
  <c r="K1027" i="41"/>
  <c r="J1032" i="41"/>
  <c r="M1032" i="41" s="1"/>
  <c r="K1032" i="41"/>
  <c r="J1037" i="41"/>
  <c r="M1037" i="41" s="1"/>
  <c r="K1037" i="41"/>
  <c r="J1042" i="41"/>
  <c r="M1042" i="41" s="1"/>
  <c r="K1042" i="41"/>
  <c r="J1047" i="41"/>
  <c r="M1047" i="41" s="1"/>
  <c r="K1047" i="41"/>
  <c r="J1052" i="41"/>
  <c r="M1052" i="41" s="1"/>
  <c r="K1052" i="41"/>
  <c r="J1057" i="41"/>
  <c r="M1057" i="41" s="1"/>
  <c r="K1057" i="41"/>
  <c r="J1062" i="41"/>
  <c r="M1062" i="41" s="1"/>
  <c r="K1062" i="41"/>
  <c r="J1067" i="41"/>
  <c r="M1067" i="41" s="1"/>
  <c r="K1067" i="41"/>
  <c r="J1072" i="41"/>
  <c r="M1072" i="41" s="1"/>
  <c r="K1072" i="41"/>
  <c r="J1077" i="41"/>
  <c r="M1077" i="41" s="1"/>
  <c r="K1077" i="41"/>
  <c r="J1082" i="41"/>
  <c r="M1082" i="41" s="1"/>
  <c r="K1082" i="41"/>
  <c r="J1087" i="41"/>
  <c r="M1087" i="41" s="1"/>
  <c r="K1087" i="41"/>
  <c r="J1092" i="41"/>
  <c r="M1092" i="41" s="1"/>
  <c r="K1092" i="41"/>
  <c r="J1097" i="41"/>
  <c r="M1097" i="41" s="1"/>
  <c r="K1097" i="41"/>
  <c r="J1102" i="41"/>
  <c r="M1102" i="41" s="1"/>
  <c r="K1102" i="41"/>
  <c r="J1107" i="41"/>
  <c r="M1107" i="41" s="1"/>
  <c r="K1107" i="41"/>
  <c r="J1112" i="41"/>
  <c r="M1112" i="41" s="1"/>
  <c r="K1112" i="41"/>
  <c r="J1117" i="41"/>
  <c r="M1117" i="41" s="1"/>
  <c r="K1117" i="41"/>
  <c r="J1122" i="41"/>
  <c r="M1122" i="41" s="1"/>
  <c r="K1122" i="41"/>
  <c r="J1127" i="41"/>
  <c r="M1127" i="41" s="1"/>
  <c r="K1127" i="41"/>
  <c r="J1132" i="41"/>
  <c r="M1132" i="41" s="1"/>
  <c r="K1132" i="41"/>
  <c r="J1137" i="41"/>
  <c r="M1137" i="41" s="1"/>
  <c r="K1137" i="41"/>
  <c r="J1142" i="41"/>
  <c r="M1142" i="41" s="1"/>
  <c r="K1142" i="41"/>
  <c r="J1147" i="41"/>
  <c r="M1147" i="41" s="1"/>
  <c r="K1147" i="41"/>
  <c r="J1152" i="41"/>
  <c r="M1152" i="41" s="1"/>
  <c r="K1152" i="41"/>
  <c r="J1157" i="41"/>
  <c r="M1157" i="41" s="1"/>
  <c r="K1157" i="41"/>
  <c r="J1162" i="41"/>
  <c r="M1162" i="41" s="1"/>
  <c r="K1162" i="41"/>
  <c r="J1167" i="41"/>
  <c r="M1167" i="41" s="1"/>
  <c r="K1167" i="41"/>
  <c r="J1172" i="41"/>
  <c r="M1172" i="41" s="1"/>
  <c r="K1172" i="41"/>
  <c r="J1177" i="41"/>
  <c r="M1177" i="41" s="1"/>
  <c r="K1177" i="41"/>
  <c r="J1182" i="41"/>
  <c r="M1182" i="41" s="1"/>
  <c r="K1182" i="41"/>
  <c r="J1187" i="41"/>
  <c r="M1187" i="41" s="1"/>
  <c r="K1187" i="41"/>
  <c r="J1192" i="41"/>
  <c r="M1192" i="41" s="1"/>
  <c r="K1192" i="41"/>
  <c r="J1197" i="41"/>
  <c r="M1197" i="41" s="1"/>
  <c r="K1197" i="41"/>
  <c r="J1202" i="41"/>
  <c r="M1202" i="41" s="1"/>
  <c r="K1202" i="41"/>
  <c r="J1207" i="41"/>
  <c r="M1207" i="41" s="1"/>
  <c r="K1207" i="41"/>
  <c r="J1212" i="41"/>
  <c r="M1212" i="41" s="1"/>
  <c r="K1212" i="41"/>
  <c r="J1217" i="41"/>
  <c r="M1217" i="41" s="1"/>
  <c r="K1217" i="41"/>
  <c r="J1222" i="41"/>
  <c r="M1222" i="41" s="1"/>
  <c r="K1222" i="41"/>
  <c r="J1227" i="41"/>
  <c r="M1227" i="41" s="1"/>
  <c r="K1227" i="41"/>
  <c r="J1232" i="41"/>
  <c r="M1232" i="41" s="1"/>
  <c r="K1232" i="41"/>
  <c r="J1237" i="41"/>
  <c r="M1237" i="41" s="1"/>
  <c r="K1237" i="41"/>
  <c r="J1242" i="41"/>
  <c r="M1242" i="41" s="1"/>
  <c r="K1242" i="41"/>
  <c r="J1247" i="41"/>
  <c r="M1247" i="41" s="1"/>
  <c r="K1247" i="41"/>
  <c r="J1252" i="41"/>
  <c r="M1252" i="41" s="1"/>
  <c r="K1252" i="41"/>
  <c r="J1257" i="41"/>
  <c r="M1257" i="41" s="1"/>
  <c r="K1257" i="41"/>
  <c r="J1262" i="41"/>
  <c r="M1262" i="41" s="1"/>
  <c r="K1262" i="41"/>
  <c r="J1267" i="41"/>
  <c r="M1267" i="41" s="1"/>
  <c r="K1267" i="41"/>
  <c r="J1272" i="41"/>
  <c r="M1272" i="41" s="1"/>
  <c r="K1272" i="41"/>
  <c r="J1277" i="41"/>
  <c r="M1277" i="41" s="1"/>
  <c r="K1277" i="41"/>
  <c r="J1282" i="41"/>
  <c r="M1282" i="41" s="1"/>
  <c r="K1282" i="41"/>
  <c r="J1287" i="41"/>
  <c r="M1287" i="41" s="1"/>
  <c r="K1287" i="41"/>
  <c r="J1292" i="41"/>
  <c r="M1292" i="41" s="1"/>
  <c r="K1292" i="41"/>
  <c r="J1297" i="41"/>
  <c r="M1297" i="41" s="1"/>
  <c r="K1297" i="41"/>
  <c r="J1302" i="41"/>
  <c r="M1302" i="41" s="1"/>
  <c r="K1302" i="41"/>
  <c r="J1307" i="41"/>
  <c r="M1307" i="41" s="1"/>
  <c r="K1307" i="41"/>
  <c r="J1312" i="41"/>
  <c r="M1312" i="41" s="1"/>
  <c r="K1312" i="41"/>
  <c r="J1317" i="41"/>
  <c r="M1317" i="41" s="1"/>
  <c r="K1317" i="41"/>
  <c r="J1322" i="41"/>
  <c r="M1322" i="41" s="1"/>
  <c r="K1322" i="41"/>
  <c r="J1327" i="41"/>
  <c r="M1327" i="41" s="1"/>
  <c r="K1327" i="41"/>
  <c r="J1332" i="41"/>
  <c r="M1332" i="41" s="1"/>
  <c r="K1332" i="41"/>
  <c r="J1337" i="41"/>
  <c r="M1337" i="41" s="1"/>
  <c r="K1337" i="41"/>
  <c r="J1342" i="41"/>
  <c r="M1342" i="41" s="1"/>
  <c r="K1342" i="41"/>
  <c r="J1347" i="41"/>
  <c r="M1347" i="41" s="1"/>
  <c r="K1347" i="41"/>
  <c r="J1352" i="41"/>
  <c r="M1352" i="41" s="1"/>
  <c r="K1352" i="41"/>
  <c r="J1357" i="41"/>
  <c r="M1357" i="41" s="1"/>
  <c r="K1357" i="41"/>
  <c r="J1362" i="41"/>
  <c r="M1362" i="41" s="1"/>
  <c r="K1362" i="41"/>
  <c r="J1367" i="41"/>
  <c r="M1367" i="41" s="1"/>
  <c r="K1367" i="41"/>
  <c r="J1372" i="41"/>
  <c r="M1372" i="41" s="1"/>
  <c r="K1372" i="41"/>
  <c r="J1377" i="41"/>
  <c r="M1377" i="41" s="1"/>
  <c r="K1377" i="41"/>
  <c r="J1382" i="41"/>
  <c r="M1382" i="41" s="1"/>
  <c r="K1382" i="41"/>
  <c r="J1387" i="41"/>
  <c r="M1387" i="41" s="1"/>
  <c r="K1387" i="41"/>
  <c r="J1392" i="41"/>
  <c r="M1392" i="41" s="1"/>
  <c r="K1392" i="41"/>
  <c r="J1397" i="41"/>
  <c r="M1397" i="41" s="1"/>
  <c r="K1397" i="41"/>
  <c r="J1402" i="41"/>
  <c r="M1402" i="41" s="1"/>
  <c r="K1402" i="41"/>
  <c r="J1407" i="41"/>
  <c r="M1407" i="41" s="1"/>
  <c r="K1407" i="41"/>
  <c r="J1412" i="41"/>
  <c r="M1412" i="41" s="1"/>
  <c r="K1412" i="41"/>
  <c r="J1417" i="41"/>
  <c r="M1417" i="41" s="1"/>
  <c r="K1417" i="41"/>
  <c r="J1422" i="41"/>
  <c r="M1422" i="41" s="1"/>
  <c r="K1422" i="41"/>
  <c r="J1427" i="41"/>
  <c r="M1427" i="41" s="1"/>
  <c r="K1427" i="41"/>
  <c r="J1432" i="41"/>
  <c r="M1432" i="41" s="1"/>
  <c r="K1432" i="41"/>
  <c r="J1437" i="41"/>
  <c r="M1437" i="41" s="1"/>
  <c r="K1437" i="41"/>
  <c r="J1442" i="41"/>
  <c r="M1442" i="41" s="1"/>
  <c r="K1442" i="41"/>
  <c r="J1447" i="41"/>
  <c r="M1447" i="41" s="1"/>
  <c r="K1447" i="41"/>
  <c r="J1452" i="41"/>
  <c r="M1452" i="41" s="1"/>
  <c r="K1452" i="41"/>
  <c r="J1457" i="41"/>
  <c r="M1457" i="41" s="1"/>
  <c r="K1457" i="41"/>
  <c r="J1462" i="41"/>
  <c r="M1462" i="41" s="1"/>
  <c r="K1462" i="41"/>
  <c r="J1467" i="41"/>
  <c r="M1467" i="41" s="1"/>
  <c r="K1467" i="41"/>
  <c r="J1472" i="41"/>
  <c r="M1472" i="41" s="1"/>
  <c r="K1472" i="41"/>
  <c r="J1477" i="41"/>
  <c r="M1477" i="41" s="1"/>
  <c r="K1477" i="41"/>
  <c r="J1482" i="41"/>
  <c r="M1482" i="41" s="1"/>
  <c r="K1482" i="41"/>
  <c r="J1487" i="41"/>
  <c r="M1487" i="41" s="1"/>
  <c r="K1487" i="41"/>
  <c r="J1492" i="41"/>
  <c r="M1492" i="41" s="1"/>
  <c r="K1492" i="41"/>
  <c r="J1497" i="41"/>
  <c r="M1497" i="41" s="1"/>
  <c r="K1497" i="41"/>
  <c r="J1502" i="41"/>
  <c r="M1502" i="41" s="1"/>
  <c r="K1502" i="41"/>
  <c r="J1507" i="41"/>
  <c r="M1507" i="41" s="1"/>
  <c r="K1507" i="41"/>
  <c r="J1512" i="41"/>
  <c r="M1512" i="41" s="1"/>
  <c r="K1512" i="41"/>
  <c r="J1517" i="41"/>
  <c r="M1517" i="41" s="1"/>
  <c r="K1517" i="41"/>
  <c r="J1522" i="41"/>
  <c r="M1522" i="41" s="1"/>
  <c r="K1522" i="41"/>
  <c r="J1527" i="41"/>
  <c r="M1527" i="41" s="1"/>
  <c r="K1527" i="41"/>
  <c r="J1532" i="41"/>
  <c r="M1532" i="41" s="1"/>
  <c r="K1532" i="41"/>
  <c r="J1537" i="41"/>
  <c r="M1537" i="41" s="1"/>
  <c r="K1537" i="41"/>
  <c r="J1542" i="41"/>
  <c r="M1542" i="41" s="1"/>
  <c r="K1542" i="41"/>
  <c r="J1547" i="41"/>
  <c r="M1547" i="41" s="1"/>
  <c r="K1547" i="41"/>
  <c r="J1552" i="41"/>
  <c r="M1552" i="41" s="1"/>
  <c r="K1552" i="41"/>
  <c r="J1557" i="41"/>
  <c r="M1557" i="41" s="1"/>
  <c r="K1557" i="41"/>
  <c r="J1562" i="41"/>
  <c r="M1562" i="41" s="1"/>
  <c r="K1562" i="41"/>
  <c r="J1567" i="41"/>
  <c r="M1567" i="41" s="1"/>
  <c r="K1567" i="41"/>
  <c r="J1572" i="41"/>
  <c r="M1572" i="41" s="1"/>
  <c r="K1572" i="41"/>
  <c r="J1577" i="41"/>
  <c r="M1577" i="41" s="1"/>
  <c r="K1577" i="41"/>
  <c r="J1582" i="41"/>
  <c r="M1582" i="41" s="1"/>
  <c r="K1582" i="41"/>
  <c r="J1587" i="41"/>
  <c r="M1587" i="41" s="1"/>
  <c r="K1587" i="41"/>
  <c r="J1592" i="41"/>
  <c r="M1592" i="41" s="1"/>
  <c r="K1592" i="41"/>
  <c r="J1597" i="41"/>
  <c r="M1597" i="41" s="1"/>
  <c r="K1597" i="41"/>
  <c r="J1602" i="41"/>
  <c r="M1602" i="41" s="1"/>
  <c r="K1602" i="41"/>
  <c r="J1607" i="41"/>
  <c r="M1607" i="41" s="1"/>
  <c r="K1607" i="41"/>
  <c r="J1612" i="41"/>
  <c r="M1612" i="41" s="1"/>
  <c r="K1612" i="41"/>
  <c r="J1617" i="41"/>
  <c r="M1617" i="41" s="1"/>
  <c r="K1617" i="41"/>
  <c r="J1622" i="41"/>
  <c r="M1622" i="41" s="1"/>
  <c r="K1622" i="41"/>
  <c r="J1627" i="41"/>
  <c r="M1627" i="41" s="1"/>
  <c r="K1627" i="41"/>
  <c r="J1632" i="41"/>
  <c r="M1632" i="41" s="1"/>
  <c r="K1632" i="41"/>
  <c r="J1637" i="41"/>
  <c r="M1637" i="41" s="1"/>
  <c r="K1637" i="41"/>
  <c r="J1642" i="41"/>
  <c r="M1642" i="41" s="1"/>
  <c r="K1642" i="41"/>
  <c r="J1647" i="41"/>
  <c r="M1647" i="41" s="1"/>
  <c r="K1647" i="41"/>
  <c r="J1652" i="41"/>
  <c r="M1652" i="41" s="1"/>
  <c r="K1652" i="41"/>
  <c r="J1657" i="41"/>
  <c r="M1657" i="41" s="1"/>
  <c r="K1657" i="41"/>
  <c r="J1662" i="41"/>
  <c r="M1662" i="41" s="1"/>
  <c r="K1662" i="41"/>
  <c r="J1667" i="41"/>
  <c r="M1667" i="41" s="1"/>
  <c r="K1667" i="41"/>
  <c r="J1672" i="41"/>
  <c r="M1672" i="41" s="1"/>
  <c r="K1672" i="41"/>
  <c r="J1677" i="41"/>
  <c r="M1677" i="41" s="1"/>
  <c r="K1677" i="41"/>
  <c r="J1682" i="41"/>
  <c r="M1682" i="41" s="1"/>
  <c r="K1682" i="41"/>
  <c r="J1687" i="41"/>
  <c r="M1687" i="41" s="1"/>
  <c r="K1687" i="41"/>
  <c r="J1692" i="41"/>
  <c r="M1692" i="41" s="1"/>
  <c r="K1692" i="41"/>
  <c r="J1697" i="41"/>
  <c r="M1697" i="41" s="1"/>
  <c r="K1697" i="41"/>
  <c r="J1702" i="41"/>
  <c r="M1702" i="41" s="1"/>
  <c r="K1702" i="41"/>
  <c r="J1707" i="41"/>
  <c r="M1707" i="41" s="1"/>
  <c r="K1707" i="41"/>
  <c r="J1712" i="41"/>
  <c r="M1712" i="41" s="1"/>
  <c r="K1712" i="41"/>
  <c r="J1717" i="41"/>
  <c r="M1717" i="41" s="1"/>
  <c r="K1717" i="41"/>
  <c r="J1722" i="41"/>
  <c r="M1722" i="41" s="1"/>
  <c r="K1722" i="41"/>
  <c r="J1727" i="41"/>
  <c r="M1727" i="41" s="1"/>
  <c r="K1727" i="41"/>
  <c r="J1732" i="41"/>
  <c r="M1732" i="41" s="1"/>
  <c r="K1732" i="41"/>
  <c r="J1737" i="41"/>
  <c r="M1737" i="41" s="1"/>
  <c r="K1737" i="41"/>
  <c r="J1742" i="41"/>
  <c r="M1742" i="41" s="1"/>
  <c r="K1742" i="41"/>
  <c r="J1747" i="41"/>
  <c r="M1747" i="41" s="1"/>
  <c r="K1747" i="41"/>
  <c r="J1752" i="41"/>
  <c r="M1752" i="41" s="1"/>
  <c r="K1752" i="41"/>
  <c r="J1757" i="41"/>
  <c r="M1757" i="41" s="1"/>
  <c r="K1757" i="41"/>
  <c r="J1762" i="41"/>
  <c r="M1762" i="41" s="1"/>
  <c r="K1762" i="41"/>
  <c r="J1767" i="41"/>
  <c r="M1767" i="41" s="1"/>
  <c r="K1767" i="41"/>
  <c r="J1772" i="41"/>
  <c r="M1772" i="41" s="1"/>
  <c r="K1772" i="41"/>
  <c r="J1777" i="41"/>
  <c r="M1777" i="41" s="1"/>
  <c r="K1777" i="41"/>
  <c r="J1782" i="41"/>
  <c r="M1782" i="41" s="1"/>
  <c r="K1782" i="41"/>
  <c r="J1787" i="41"/>
  <c r="M1787" i="41" s="1"/>
  <c r="K1787" i="41"/>
  <c r="J1792" i="41"/>
  <c r="M1792" i="41" s="1"/>
  <c r="K1792" i="41"/>
  <c r="J1797" i="41"/>
  <c r="M1797" i="41" s="1"/>
  <c r="K1797" i="41"/>
  <c r="J1802" i="41"/>
  <c r="M1802" i="41" s="1"/>
  <c r="K1802" i="41"/>
  <c r="J1807" i="41"/>
  <c r="M1807" i="41" s="1"/>
  <c r="K1807" i="41"/>
  <c r="J1812" i="41"/>
  <c r="M1812" i="41" s="1"/>
  <c r="K1812" i="41"/>
  <c r="J1817" i="41"/>
  <c r="M1817" i="41" s="1"/>
  <c r="K1817" i="41"/>
  <c r="J1822" i="41"/>
  <c r="M1822" i="41" s="1"/>
  <c r="K1822" i="41"/>
  <c r="J1827" i="41"/>
  <c r="M1827" i="41" s="1"/>
  <c r="K1827" i="41"/>
  <c r="J1832" i="41"/>
  <c r="M1832" i="41" s="1"/>
  <c r="K1832" i="41"/>
  <c r="J1837" i="41"/>
  <c r="M1837" i="41" s="1"/>
  <c r="K1837" i="41"/>
  <c r="J1842" i="41"/>
  <c r="M1842" i="41" s="1"/>
  <c r="K1842" i="41"/>
  <c r="J1847" i="41"/>
  <c r="M1847" i="41" s="1"/>
  <c r="K1847" i="41"/>
  <c r="J1852" i="41"/>
  <c r="M1852" i="41" s="1"/>
  <c r="K1852" i="41"/>
  <c r="J1857" i="41"/>
  <c r="M1857" i="41" s="1"/>
  <c r="K1857" i="41"/>
  <c r="J1862" i="41"/>
  <c r="M1862" i="41" s="1"/>
  <c r="K1862" i="41"/>
  <c r="J1867" i="41"/>
  <c r="M1867" i="41" s="1"/>
  <c r="K1867" i="41"/>
  <c r="J1872" i="41"/>
  <c r="M1872" i="41" s="1"/>
  <c r="K1872" i="41"/>
  <c r="J1877" i="41"/>
  <c r="M1877" i="41" s="1"/>
  <c r="K1877" i="41"/>
  <c r="J1882" i="41"/>
  <c r="M1882" i="41" s="1"/>
  <c r="K1882" i="41"/>
  <c r="J1887" i="41"/>
  <c r="M1887" i="41" s="1"/>
  <c r="K1887" i="41"/>
  <c r="J1892" i="41"/>
  <c r="M1892" i="41" s="1"/>
  <c r="K1892" i="41"/>
  <c r="J1897" i="41"/>
  <c r="M1897" i="41" s="1"/>
  <c r="K1897" i="41"/>
  <c r="J1902" i="41"/>
  <c r="M1902" i="41" s="1"/>
  <c r="K1902" i="41"/>
  <c r="J1907" i="41"/>
  <c r="M1907" i="41" s="1"/>
  <c r="K1907" i="41"/>
  <c r="J1912" i="41"/>
  <c r="M1912" i="41" s="1"/>
  <c r="K1912" i="41"/>
  <c r="J1917" i="41"/>
  <c r="M1917" i="41" s="1"/>
  <c r="K1917" i="41"/>
  <c r="J1922" i="41"/>
  <c r="M1922" i="41" s="1"/>
  <c r="K1922" i="41"/>
  <c r="J1927" i="41"/>
  <c r="M1927" i="41" s="1"/>
  <c r="K1927" i="41"/>
  <c r="J1932" i="41"/>
  <c r="M1932" i="41" s="1"/>
  <c r="K1932" i="41"/>
  <c r="J1937" i="41"/>
  <c r="M1937" i="41" s="1"/>
  <c r="K1937" i="41"/>
  <c r="J1942" i="41"/>
  <c r="M1942" i="41" s="1"/>
  <c r="K1942" i="41"/>
  <c r="J1947" i="41"/>
  <c r="M1947" i="41" s="1"/>
  <c r="K1947" i="41"/>
  <c r="J1952" i="41"/>
  <c r="M1952" i="41" s="1"/>
  <c r="K1952" i="41"/>
  <c r="J1957" i="41"/>
  <c r="M1957" i="41" s="1"/>
  <c r="K1957" i="41"/>
  <c r="J1962" i="41"/>
  <c r="M1962" i="41" s="1"/>
  <c r="K1962" i="41"/>
  <c r="J1967" i="41"/>
  <c r="M1967" i="41" s="1"/>
  <c r="K1967" i="41"/>
  <c r="J1972" i="41"/>
  <c r="M1972" i="41" s="1"/>
  <c r="K1972" i="41"/>
  <c r="J1977" i="41"/>
  <c r="M1977" i="41" s="1"/>
  <c r="K1977" i="41"/>
  <c r="J1982" i="41"/>
  <c r="M1982" i="41" s="1"/>
  <c r="K1982" i="41"/>
  <c r="J1987" i="41"/>
  <c r="M1987" i="41" s="1"/>
  <c r="K1987" i="41"/>
  <c r="J1992" i="41"/>
  <c r="M1992" i="41" s="1"/>
  <c r="K1992" i="41"/>
  <c r="J1997" i="41"/>
  <c r="M1997" i="41" s="1"/>
  <c r="K1997" i="41"/>
  <c r="J2002" i="41"/>
  <c r="M2002" i="41" s="1"/>
  <c r="K2002" i="41"/>
  <c r="J2007" i="41"/>
  <c r="M2007" i="41" s="1"/>
  <c r="K2007" i="41"/>
  <c r="J2012" i="41"/>
  <c r="M2012" i="41" s="1"/>
  <c r="K2012" i="41"/>
  <c r="J2017" i="41"/>
  <c r="M2017" i="41" s="1"/>
  <c r="K2017" i="41"/>
  <c r="J2022" i="41"/>
  <c r="M2022" i="41" s="1"/>
  <c r="K2022" i="41"/>
  <c r="J2027" i="41"/>
  <c r="M2027" i="41" s="1"/>
  <c r="K2027" i="41"/>
  <c r="J2032" i="41"/>
  <c r="M2032" i="41" s="1"/>
  <c r="K2032" i="41"/>
  <c r="J2037" i="41"/>
  <c r="M2037" i="41" s="1"/>
  <c r="K2037" i="41"/>
  <c r="J2042" i="41"/>
  <c r="M2042" i="41" s="1"/>
  <c r="K2042" i="41"/>
  <c r="J2047" i="41"/>
  <c r="M2047" i="41" s="1"/>
  <c r="K2047" i="41"/>
  <c r="J2052" i="41"/>
  <c r="M2052" i="41" s="1"/>
  <c r="K2052" i="41"/>
  <c r="J2057" i="41"/>
  <c r="M2057" i="41" s="1"/>
  <c r="K2057" i="41"/>
  <c r="J2062" i="41"/>
  <c r="M2062" i="41" s="1"/>
  <c r="K2062" i="41"/>
  <c r="J2067" i="41"/>
  <c r="M2067" i="41" s="1"/>
  <c r="K2067" i="41"/>
  <c r="J2072" i="41"/>
  <c r="M2072" i="41" s="1"/>
  <c r="K2072" i="41"/>
  <c r="J2077" i="41"/>
  <c r="M2077" i="41" s="1"/>
  <c r="K2077" i="41"/>
  <c r="J2082" i="41"/>
  <c r="M2082" i="41" s="1"/>
  <c r="K2082" i="41"/>
  <c r="J2087" i="41"/>
  <c r="M2087" i="41" s="1"/>
  <c r="K2087" i="41"/>
  <c r="J2092" i="41"/>
  <c r="M2092" i="41" s="1"/>
  <c r="K2092" i="41"/>
  <c r="J2097" i="41"/>
  <c r="M2097" i="41" s="1"/>
  <c r="K2097" i="41"/>
  <c r="J2102" i="41"/>
  <c r="M2102" i="41" s="1"/>
  <c r="K2102" i="41"/>
  <c r="J2107" i="41"/>
  <c r="M2107" i="41" s="1"/>
  <c r="K2107" i="41"/>
  <c r="J2112" i="41"/>
  <c r="M2112" i="41" s="1"/>
  <c r="K2112" i="41"/>
  <c r="J2117" i="41"/>
  <c r="M2117" i="41" s="1"/>
  <c r="K2117" i="41"/>
  <c r="J2122" i="41"/>
  <c r="M2122" i="41" s="1"/>
  <c r="K2122" i="41"/>
  <c r="J2127" i="41"/>
  <c r="M2127" i="41" s="1"/>
  <c r="K2127" i="41"/>
  <c r="J2132" i="41"/>
  <c r="M2132" i="41" s="1"/>
  <c r="K2132" i="41"/>
  <c r="J2137" i="41"/>
  <c r="M2137" i="41" s="1"/>
  <c r="K2137" i="41"/>
  <c r="J2142" i="41"/>
  <c r="M2142" i="41" s="1"/>
  <c r="K2142" i="41"/>
  <c r="J2147" i="41"/>
  <c r="M2147" i="41" s="1"/>
  <c r="K2147" i="41"/>
  <c r="J2152" i="41"/>
  <c r="M2152" i="41" s="1"/>
  <c r="K2152" i="41"/>
  <c r="J2157" i="41"/>
  <c r="M2157" i="41" s="1"/>
  <c r="K2157" i="41"/>
  <c r="J2162" i="41"/>
  <c r="M2162" i="41" s="1"/>
  <c r="K2162" i="41"/>
  <c r="J2167" i="41"/>
  <c r="M2167" i="41" s="1"/>
  <c r="K2167" i="41"/>
  <c r="J2172" i="41"/>
  <c r="M2172" i="41" s="1"/>
  <c r="K2172" i="41"/>
  <c r="J2177" i="41"/>
  <c r="M2177" i="41" s="1"/>
  <c r="K2177" i="41"/>
  <c r="J2182" i="41"/>
  <c r="M2182" i="41" s="1"/>
  <c r="K2182" i="41"/>
  <c r="J2187" i="41"/>
  <c r="M2187" i="41" s="1"/>
  <c r="K2187" i="41"/>
  <c r="J2192" i="41"/>
  <c r="M2192" i="41" s="1"/>
  <c r="K2192" i="41"/>
  <c r="J2197" i="41"/>
  <c r="M2197" i="41" s="1"/>
  <c r="K2197" i="41"/>
  <c r="J2202" i="41"/>
  <c r="M2202" i="41" s="1"/>
  <c r="K2202" i="41"/>
  <c r="J2207" i="41"/>
  <c r="M2207" i="41" s="1"/>
  <c r="K2207" i="41"/>
  <c r="J2212" i="41"/>
  <c r="M2212" i="41" s="1"/>
  <c r="K2212" i="41"/>
  <c r="J2217" i="41"/>
  <c r="M2217" i="41" s="1"/>
  <c r="K2217" i="41"/>
  <c r="J2222" i="41"/>
  <c r="M2222" i="41" s="1"/>
  <c r="K2222" i="41"/>
  <c r="J2227" i="41"/>
  <c r="M2227" i="41" s="1"/>
  <c r="K2227" i="41"/>
  <c r="J2232" i="41"/>
  <c r="M2232" i="41" s="1"/>
  <c r="K2232" i="41"/>
  <c r="J2237" i="41"/>
  <c r="M2237" i="41" s="1"/>
  <c r="K2237" i="41"/>
  <c r="J2242" i="41"/>
  <c r="M2242" i="41" s="1"/>
  <c r="K2242" i="41"/>
  <c r="J2247" i="41"/>
  <c r="M2247" i="41" s="1"/>
  <c r="K2247" i="41"/>
  <c r="J2252" i="41"/>
  <c r="M2252" i="41" s="1"/>
  <c r="K2252" i="41"/>
  <c r="J2257" i="41"/>
  <c r="M2257" i="41" s="1"/>
  <c r="K2257" i="41"/>
  <c r="J2262" i="41"/>
  <c r="M2262" i="41" s="1"/>
  <c r="K2262" i="41"/>
  <c r="J2267" i="41"/>
  <c r="M2267" i="41" s="1"/>
  <c r="K2267" i="41"/>
  <c r="J2272" i="41"/>
  <c r="M2272" i="41" s="1"/>
  <c r="K2272" i="41"/>
  <c r="J2277" i="41"/>
  <c r="M2277" i="41" s="1"/>
  <c r="K2277" i="41"/>
  <c r="J2282" i="41"/>
  <c r="M2282" i="41" s="1"/>
  <c r="K2282" i="41"/>
  <c r="J2287" i="41"/>
  <c r="M2287" i="41" s="1"/>
  <c r="K2287" i="41"/>
  <c r="J2292" i="41"/>
  <c r="M2292" i="41" s="1"/>
  <c r="K2292" i="41"/>
  <c r="J2297" i="41"/>
  <c r="M2297" i="41" s="1"/>
  <c r="K2297" i="41"/>
  <c r="J2302" i="41"/>
  <c r="M2302" i="41" s="1"/>
  <c r="K2302" i="41"/>
  <c r="J2307" i="41"/>
  <c r="M2307" i="41" s="1"/>
  <c r="K2307" i="41"/>
  <c r="J2312" i="41"/>
  <c r="M2312" i="41" s="1"/>
  <c r="K2312" i="41"/>
  <c r="J2317" i="41"/>
  <c r="M2317" i="41" s="1"/>
  <c r="K2317" i="41"/>
  <c r="J2322" i="41"/>
  <c r="M2322" i="41" s="1"/>
  <c r="K2322" i="41"/>
  <c r="J2327" i="41"/>
  <c r="M2327" i="41" s="1"/>
  <c r="K2327" i="41"/>
  <c r="J2332" i="41"/>
  <c r="M2332" i="41" s="1"/>
  <c r="K2332" i="41"/>
  <c r="J2337" i="41"/>
  <c r="M2337" i="41" s="1"/>
  <c r="J2342" i="41"/>
  <c r="M2342" i="41" s="1"/>
  <c r="K2342" i="41"/>
  <c r="J2347" i="41"/>
  <c r="M2347" i="41" s="1"/>
  <c r="K2347" i="41"/>
  <c r="J2352" i="41"/>
  <c r="M2352" i="41" s="1"/>
  <c r="K2352" i="41"/>
  <c r="J2357" i="41"/>
  <c r="M2357" i="41" s="1"/>
  <c r="K2357" i="41"/>
  <c r="J2362" i="41"/>
  <c r="M2362" i="41" s="1"/>
  <c r="K2362" i="41"/>
  <c r="J2367" i="41"/>
  <c r="M2367" i="41" s="1"/>
  <c r="K2367" i="41"/>
  <c r="J2372" i="41"/>
  <c r="M2372" i="41" s="1"/>
  <c r="K2372" i="41"/>
  <c r="J2377" i="41"/>
  <c r="M2377" i="41" s="1"/>
  <c r="K2377" i="41"/>
  <c r="J2382" i="41"/>
  <c r="M2382" i="41" s="1"/>
  <c r="K2382" i="41"/>
  <c r="J2387" i="41"/>
  <c r="M2387" i="41" s="1"/>
  <c r="K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L117" i="41" s="1"/>
  <c r="I122" i="41"/>
  <c r="I127" i="41"/>
  <c r="I132" i="41"/>
  <c r="I137" i="41"/>
  <c r="I142" i="41"/>
  <c r="I147" i="41"/>
  <c r="L147" i="41" s="1"/>
  <c r="I152" i="41"/>
  <c r="I157" i="41"/>
  <c r="I162" i="41"/>
  <c r="I167" i="41"/>
  <c r="I172" i="41"/>
  <c r="I177" i="41"/>
  <c r="I182" i="41"/>
  <c r="I187" i="41"/>
  <c r="I192" i="41"/>
  <c r="I197" i="41"/>
  <c r="L197" i="41" s="1"/>
  <c r="I202" i="41"/>
  <c r="I207" i="41"/>
  <c r="I212" i="41"/>
  <c r="I217" i="41"/>
  <c r="I222" i="41"/>
  <c r="I227" i="41"/>
  <c r="L227" i="41" s="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L307" i="41" s="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L372" i="41" s="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L517" i="41" s="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L612" i="41" s="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L757" i="41" s="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L837" i="41" s="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L917" i="41" s="1"/>
  <c r="I922" i="41"/>
  <c r="I927" i="41"/>
  <c r="I932" i="41"/>
  <c r="L932" i="41" s="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L997" i="41" s="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L1247" i="41" s="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L1317" i="41" s="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L1387" i="41" s="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L1547" i="41" s="1"/>
  <c r="I1552" i="41"/>
  <c r="I1557" i="41"/>
  <c r="I1562" i="41"/>
  <c r="I1567" i="41"/>
  <c r="L1567" i="41" s="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L2172" i="41" s="1"/>
  <c r="I2177" i="41"/>
  <c r="I2182" i="41"/>
  <c r="I2187" i="41"/>
  <c r="I2192" i="41"/>
  <c r="I2197" i="41"/>
  <c r="I2202" i="41"/>
  <c r="I2207" i="41"/>
  <c r="L2207" i="41" s="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L2312" i="41" s="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K2" i="41"/>
  <c r="I2" i="41"/>
  <c r="AI10" i="41"/>
  <c r="V118" i="18" l="1"/>
  <c r="X2385" i="41"/>
  <c r="X2377" i="41"/>
  <c r="X2369" i="41"/>
  <c r="X2361" i="41"/>
  <c r="X2353" i="41"/>
  <c r="X2345" i="41"/>
  <c r="X2337" i="41"/>
  <c r="X2329" i="41"/>
  <c r="X2321" i="41"/>
  <c r="X2313" i="41"/>
  <c r="X2305" i="41"/>
  <c r="X2297" i="41"/>
  <c r="X2289" i="41"/>
  <c r="X2281" i="41"/>
  <c r="X2273" i="41"/>
  <c r="X2265" i="41"/>
  <c r="X2257" i="41"/>
  <c r="X2249" i="41"/>
  <c r="X2241" i="41"/>
  <c r="X2233" i="41"/>
  <c r="X2225" i="41"/>
  <c r="X2217" i="41"/>
  <c r="X2209" i="41"/>
  <c r="X2201" i="41"/>
  <c r="X2193" i="41"/>
  <c r="X2185" i="41"/>
  <c r="X2177" i="41"/>
  <c r="X2169" i="41"/>
  <c r="X2161" i="41"/>
  <c r="X2153" i="41"/>
  <c r="X2145" i="41"/>
  <c r="X2137" i="41"/>
  <c r="X2129" i="41"/>
  <c r="L1672" i="41"/>
  <c r="N1672" i="41" s="1"/>
  <c r="L1192" i="41"/>
  <c r="N227" i="41"/>
  <c r="L1512" i="41"/>
  <c r="L1372" i="41"/>
  <c r="N1372" i="41" s="1"/>
  <c r="L1212" i="41"/>
  <c r="N1212" i="41" s="1"/>
  <c r="L1052" i="41"/>
  <c r="L2112" i="41"/>
  <c r="N2112" i="41" s="1"/>
  <c r="L1832" i="41"/>
  <c r="N1832" i="41" s="1"/>
  <c r="L1712" i="41"/>
  <c r="L357" i="41"/>
  <c r="L2362" i="41"/>
  <c r="L2117" i="41"/>
  <c r="L2047" i="41"/>
  <c r="L1847" i="41"/>
  <c r="N1847" i="41" s="1"/>
  <c r="L272" i="41"/>
  <c r="L232" i="41"/>
  <c r="N232" i="41" s="1"/>
  <c r="L192" i="41"/>
  <c r="V1737" i="41"/>
  <c r="X1737" i="41" s="1"/>
  <c r="V1641" i="41"/>
  <c r="X1641" i="41" s="1"/>
  <c r="L2082" i="41"/>
  <c r="N2082" i="41" s="1"/>
  <c r="L1902" i="41"/>
  <c r="L1742" i="41"/>
  <c r="L262" i="41"/>
  <c r="L42" i="41"/>
  <c r="N42" i="41" s="1"/>
  <c r="L1157" i="41"/>
  <c r="L2387" i="41"/>
  <c r="N2387" i="41" s="1"/>
  <c r="L2357" i="41"/>
  <c r="L2277" i="41"/>
  <c r="N2277" i="41" s="1"/>
  <c r="L2217" i="41"/>
  <c r="L2197" i="41"/>
  <c r="L2157" i="41"/>
  <c r="L1582" i="41"/>
  <c r="N1582" i="41" s="1"/>
  <c r="L1562" i="41"/>
  <c r="N1562" i="41" s="1"/>
  <c r="L1522" i="41"/>
  <c r="L1482" i="41"/>
  <c r="L1442" i="41"/>
  <c r="N1442" i="41" s="1"/>
  <c r="L1422" i="41"/>
  <c r="N1422" i="41" s="1"/>
  <c r="L1362" i="41"/>
  <c r="L1322" i="41"/>
  <c r="L1302" i="41"/>
  <c r="L1282" i="41"/>
  <c r="L1232" i="41"/>
  <c r="L597" i="41"/>
  <c r="L437" i="41"/>
  <c r="N437" i="41" s="1"/>
  <c r="L397" i="41"/>
  <c r="L1942" i="41"/>
  <c r="L1937" i="41"/>
  <c r="N1937" i="41" s="1"/>
  <c r="L1797" i="41"/>
  <c r="L1757" i="41"/>
  <c r="L1112" i="41"/>
  <c r="L1102" i="41"/>
  <c r="L2102" i="41"/>
  <c r="N2102" i="41" s="1"/>
  <c r="L1922" i="41"/>
  <c r="N1922" i="41" s="1"/>
  <c r="L1882" i="41"/>
  <c r="N1882" i="41" s="1"/>
  <c r="L62" i="41"/>
  <c r="L1992" i="41"/>
  <c r="N1992" i="41" s="1"/>
  <c r="L1852" i="41"/>
  <c r="L1997" i="41"/>
  <c r="N2207" i="41"/>
  <c r="L2027" i="41"/>
  <c r="N2027" i="41" s="1"/>
  <c r="L1887" i="41"/>
  <c r="L1707" i="41"/>
  <c r="N1567" i="41"/>
  <c r="L1067" i="41"/>
  <c r="L2382" i="41"/>
  <c r="N2382" i="41" s="1"/>
  <c r="L1617" i="41"/>
  <c r="L1577" i="41"/>
  <c r="L1417" i="41"/>
  <c r="L882" i="41"/>
  <c r="L862" i="41"/>
  <c r="L842" i="41"/>
  <c r="N842" i="41" s="1"/>
  <c r="L802" i="41"/>
  <c r="N802" i="41" s="1"/>
  <c r="L662" i="41"/>
  <c r="N662" i="41" s="1"/>
  <c r="L642" i="41"/>
  <c r="L622" i="41"/>
  <c r="L602" i="41"/>
  <c r="N602" i="41" s="1"/>
  <c r="L592" i="41"/>
  <c r="N592" i="41" s="1"/>
  <c r="L582" i="41"/>
  <c r="L552" i="41"/>
  <c r="N552" i="41" s="1"/>
  <c r="L512" i="41"/>
  <c r="N512" i="41" s="1"/>
  <c r="L472" i="41"/>
  <c r="V1713" i="41"/>
  <c r="X1713" i="41" s="1"/>
  <c r="V1705" i="41"/>
  <c r="X1705" i="41" s="1"/>
  <c r="V1649" i="41"/>
  <c r="X1649" i="41" s="1"/>
  <c r="V1597" i="41"/>
  <c r="X1597" i="41" s="1"/>
  <c r="Q2362" i="41"/>
  <c r="Q2354" i="41"/>
  <c r="Q2266" i="41"/>
  <c r="Q2242" i="41"/>
  <c r="Q2194" i="41"/>
  <c r="Q2146" i="41"/>
  <c r="Q2130" i="41"/>
  <c r="Q2114" i="41"/>
  <c r="Q2098" i="41"/>
  <c r="Q2066" i="41"/>
  <c r="Q2034" i="41"/>
  <c r="Q2018" i="41"/>
  <c r="Q2002" i="41"/>
  <c r="Q1986" i="41"/>
  <c r="Q1978" i="41"/>
  <c r="Q1946" i="41"/>
  <c r="Q1938" i="41"/>
  <c r="Q1914" i="41"/>
  <c r="Q1906" i="41"/>
  <c r="Q1890" i="41"/>
  <c r="Q1874" i="41"/>
  <c r="Q1866" i="41"/>
  <c r="Q1810" i="41"/>
  <c r="Q1802" i="41"/>
  <c r="Q1794" i="41"/>
  <c r="Q1778" i="41"/>
  <c r="Q1770" i="41"/>
  <c r="Q1746" i="41"/>
  <c r="Q1738" i="41"/>
  <c r="Q1730" i="41"/>
  <c r="Q1706" i="41"/>
  <c r="Q1698" i="41"/>
  <c r="Q1682" i="41"/>
  <c r="Q1674" i="41"/>
  <c r="Q1634" i="41"/>
  <c r="Q1618" i="41"/>
  <c r="Q1610" i="41"/>
  <c r="Q1602" i="41"/>
  <c r="Q1594" i="41"/>
  <c r="Q1562" i="41"/>
  <c r="Q1554" i="41"/>
  <c r="Q1546" i="41"/>
  <c r="Q1530" i="41"/>
  <c r="Q1522" i="41"/>
  <c r="Q1514" i="41"/>
  <c r="Q1506" i="41"/>
  <c r="Q1498" i="41"/>
  <c r="Q1490" i="41"/>
  <c r="Q1466" i="41"/>
  <c r="Q1410" i="41"/>
  <c r="Q1402" i="41"/>
  <c r="Q1378" i="41"/>
  <c r="Q1362" i="41"/>
  <c r="Q1354" i="41"/>
  <c r="Q1338" i="41"/>
  <c r="Q1322" i="41"/>
  <c r="Q1314" i="41"/>
  <c r="Q1306" i="41"/>
  <c r="Q1298" i="41"/>
  <c r="Q1274" i="41"/>
  <c r="Q1258" i="41"/>
  <c r="Q1242" i="41"/>
  <c r="Q1234" i="41"/>
  <c r="Q1226" i="41"/>
  <c r="Q1202" i="41"/>
  <c r="Q1186" i="41"/>
  <c r="Q1178" i="41"/>
  <c r="L692" i="41"/>
  <c r="V1206" i="41"/>
  <c r="X1206" i="41" s="1"/>
  <c r="V1174" i="41"/>
  <c r="X1174" i="41" s="1"/>
  <c r="V1142" i="41"/>
  <c r="X1142" i="41" s="1"/>
  <c r="V1046" i="41"/>
  <c r="X1046" i="41" s="1"/>
  <c r="V982" i="41"/>
  <c r="X982" i="41" s="1"/>
  <c r="V918" i="41"/>
  <c r="X918" i="41" s="1"/>
  <c r="V886" i="41"/>
  <c r="X886" i="41" s="1"/>
  <c r="V790" i="41"/>
  <c r="X790" i="41" s="1"/>
  <c r="V726" i="41"/>
  <c r="X726" i="41" s="1"/>
  <c r="V694" i="41"/>
  <c r="X694" i="41" s="1"/>
  <c r="V662" i="41"/>
  <c r="X662" i="41" s="1"/>
  <c r="L1477" i="41"/>
  <c r="N1477" i="41" s="1"/>
  <c r="L1397" i="41"/>
  <c r="L1357" i="41"/>
  <c r="L292" i="41"/>
  <c r="N292" i="41" s="1"/>
  <c r="L212" i="41"/>
  <c r="V1238" i="41"/>
  <c r="X1238" i="41" s="1"/>
  <c r="V950" i="41"/>
  <c r="X950" i="41" s="1"/>
  <c r="L1692" i="41"/>
  <c r="N1692" i="41" s="1"/>
  <c r="N1247" i="41"/>
  <c r="L2" i="41"/>
  <c r="L2332" i="41"/>
  <c r="N2332" i="41" s="1"/>
  <c r="N2157" i="41"/>
  <c r="L1812" i="41"/>
  <c r="N1812" i="41" s="1"/>
  <c r="L532" i="41"/>
  <c r="L492" i="41"/>
  <c r="N492" i="41" s="1"/>
  <c r="L452" i="41"/>
  <c r="N452" i="41" s="1"/>
  <c r="L317" i="41"/>
  <c r="X2389" i="41"/>
  <c r="X2381" i="41"/>
  <c r="X2373" i="41"/>
  <c r="X2365" i="41"/>
  <c r="X2357" i="41"/>
  <c r="X2349" i="41"/>
  <c r="X2341" i="41"/>
  <c r="X2333" i="41"/>
  <c r="X2325" i="41"/>
  <c r="X2317" i="41"/>
  <c r="X2309" i="41"/>
  <c r="X2301" i="41"/>
  <c r="X2293" i="41"/>
  <c r="X2285" i="41"/>
  <c r="X2277" i="41"/>
  <c r="X2269" i="41"/>
  <c r="X2261" i="41"/>
  <c r="X2253" i="41"/>
  <c r="X2245" i="41"/>
  <c r="X2237" i="41"/>
  <c r="X2229" i="41"/>
  <c r="X2221" i="41"/>
  <c r="X2213" i="41"/>
  <c r="X2205" i="41"/>
  <c r="X2197" i="41"/>
  <c r="X2189" i="41"/>
  <c r="X2181" i="41"/>
  <c r="X2173" i="41"/>
  <c r="X2165" i="41"/>
  <c r="X2157" i="41"/>
  <c r="X2149" i="41"/>
  <c r="X2141" i="41"/>
  <c r="X2133" i="41"/>
  <c r="X2125" i="41"/>
  <c r="L1602" i="41"/>
  <c r="N1602" i="41" s="1"/>
  <c r="L2352" i="41"/>
  <c r="N2352" i="41" s="1"/>
  <c r="L2272" i="41"/>
  <c r="L2252" i="41"/>
  <c r="L2232" i="41"/>
  <c r="N2232" i="41" s="1"/>
  <c r="L2212" i="41"/>
  <c r="L2192" i="41"/>
  <c r="N2192" i="41" s="1"/>
  <c r="L2152" i="41"/>
  <c r="N2152" i="41" s="1"/>
  <c r="N2117" i="41"/>
  <c r="L1792" i="41"/>
  <c r="N1792" i="41" s="1"/>
  <c r="L1752" i="41"/>
  <c r="L1637" i="41"/>
  <c r="N1617" i="41"/>
  <c r="L1597" i="41"/>
  <c r="L1557" i="41"/>
  <c r="L922" i="41"/>
  <c r="N922" i="41" s="1"/>
  <c r="L432" i="41"/>
  <c r="N432" i="41" s="1"/>
  <c r="L392" i="41"/>
  <c r="N392" i="41" s="1"/>
  <c r="L2287" i="41"/>
  <c r="N2287" i="41" s="1"/>
  <c r="L1632" i="41"/>
  <c r="L52" i="41"/>
  <c r="N52" i="41" s="1"/>
  <c r="L2087" i="41"/>
  <c r="N2087" i="41" s="1"/>
  <c r="L1032" i="41"/>
  <c r="N1032" i="41" s="1"/>
  <c r="L2052" i="41"/>
  <c r="L1612" i="41"/>
  <c r="N1612" i="41" s="1"/>
  <c r="N1397" i="41"/>
  <c r="L957" i="41"/>
  <c r="N957" i="41" s="1"/>
  <c r="L1227" i="41"/>
  <c r="N1227" i="41" s="1"/>
  <c r="L947" i="41"/>
  <c r="L787" i="41"/>
  <c r="L707" i="41"/>
  <c r="N707" i="41" s="1"/>
  <c r="L627" i="41"/>
  <c r="N627" i="41" s="1"/>
  <c r="L547" i="41"/>
  <c r="N547" i="41" s="1"/>
  <c r="L467" i="41"/>
  <c r="L2322" i="41"/>
  <c r="L2032" i="41"/>
  <c r="N2032" i="41" s="1"/>
  <c r="L2012" i="41"/>
  <c r="N2012" i="41" s="1"/>
  <c r="L1917" i="41"/>
  <c r="L1727" i="41"/>
  <c r="N1727" i="41" s="1"/>
  <c r="L1472" i="41"/>
  <c r="N1472" i="41" s="1"/>
  <c r="L1452" i="41"/>
  <c r="N1452" i="41" s="1"/>
  <c r="L1432" i="41"/>
  <c r="L1412" i="41"/>
  <c r="L1392" i="41"/>
  <c r="N1392" i="41" s="1"/>
  <c r="L1352" i="41"/>
  <c r="L1012" i="41"/>
  <c r="L877" i="41"/>
  <c r="L562" i="41"/>
  <c r="N562" i="41" s="1"/>
  <c r="L2062" i="41"/>
  <c r="N2062" i="41" s="1"/>
  <c r="L1262" i="41"/>
  <c r="L2342" i="41"/>
  <c r="N2342" i="41" s="1"/>
  <c r="L2282" i="41"/>
  <c r="N2282" i="41" s="1"/>
  <c r="L2242" i="41"/>
  <c r="N2242" i="41" s="1"/>
  <c r="L2222" i="41"/>
  <c r="L2162" i="41"/>
  <c r="N2162" i="41" s="1"/>
  <c r="L2122" i="41"/>
  <c r="N2122" i="41" s="1"/>
  <c r="L1952" i="41"/>
  <c r="L1762" i="41"/>
  <c r="N1762" i="41" s="1"/>
  <c r="L1647" i="41"/>
  <c r="N1647" i="41" s="1"/>
  <c r="L1527" i="41"/>
  <c r="N1527" i="41" s="1"/>
  <c r="L1312" i="41"/>
  <c r="L1182" i="41"/>
  <c r="N1182" i="41" s="1"/>
  <c r="L1162" i="41"/>
  <c r="N1162" i="41" s="1"/>
  <c r="L1087" i="41"/>
  <c r="N1087" i="41" s="1"/>
  <c r="L992" i="41"/>
  <c r="N992" i="41" s="1"/>
  <c r="L952" i="41"/>
  <c r="L677" i="41"/>
  <c r="L637" i="41"/>
  <c r="L362" i="41"/>
  <c r="N362" i="41" s="1"/>
  <c r="L2247" i="41"/>
  <c r="N2247" i="41" s="1"/>
  <c r="L1957" i="41"/>
  <c r="N1957" i="41" s="1"/>
  <c r="L1652" i="41"/>
  <c r="L1592" i="41"/>
  <c r="N1592" i="41" s="1"/>
  <c r="L1532" i="41"/>
  <c r="N1532" i="41" s="1"/>
  <c r="L1072" i="41"/>
  <c r="L1912" i="41"/>
  <c r="N1912" i="41" s="1"/>
  <c r="L1722" i="41"/>
  <c r="L1447" i="41"/>
  <c r="N1447" i="41" s="1"/>
  <c r="L1407" i="41"/>
  <c r="L1252" i="41"/>
  <c r="L1197" i="41"/>
  <c r="N1197" i="41" s="1"/>
  <c r="L1122" i="41"/>
  <c r="N1122" i="41" s="1"/>
  <c r="L772" i="41"/>
  <c r="L752" i="41"/>
  <c r="N752" i="41" s="1"/>
  <c r="L732" i="41"/>
  <c r="N732" i="41" s="1"/>
  <c r="L712" i="41"/>
  <c r="N712" i="41" s="1"/>
  <c r="L322" i="41"/>
  <c r="N322" i="41" s="1"/>
  <c r="L282" i="41"/>
  <c r="N282" i="41" s="1"/>
  <c r="L242" i="41"/>
  <c r="N242" i="41" s="1"/>
  <c r="Q351" i="41"/>
  <c r="Q223" i="41"/>
  <c r="Q159" i="41"/>
  <c r="Q95" i="41"/>
  <c r="Q15" i="41"/>
  <c r="X2387" i="41"/>
  <c r="X2379" i="41"/>
  <c r="X2371" i="41"/>
  <c r="X2363" i="41"/>
  <c r="X2355" i="41"/>
  <c r="X2347" i="41"/>
  <c r="X2339" i="41"/>
  <c r="X2331" i="41"/>
  <c r="X2323" i="41"/>
  <c r="X2315" i="41"/>
  <c r="X2307" i="41"/>
  <c r="X2299" i="41"/>
  <c r="X2291" i="41"/>
  <c r="X2283" i="41"/>
  <c r="X2275" i="41"/>
  <c r="X2267" i="41"/>
  <c r="X2259" i="41"/>
  <c r="X2251" i="41"/>
  <c r="X2243" i="41"/>
  <c r="X2235" i="41"/>
  <c r="X2227" i="41"/>
  <c r="X2219" i="41"/>
  <c r="X2211" i="41"/>
  <c r="X2203" i="41"/>
  <c r="X2195" i="41"/>
  <c r="X2187" i="41"/>
  <c r="X2179" i="41"/>
  <c r="X2171" i="41"/>
  <c r="X2163" i="41"/>
  <c r="X2155" i="41"/>
  <c r="X2147" i="41"/>
  <c r="X2139" i="41"/>
  <c r="X2131" i="41"/>
  <c r="L77" i="41"/>
  <c r="N77" i="41" s="1"/>
  <c r="L37" i="41"/>
  <c r="N37" i="41" s="1"/>
  <c r="L172" i="41"/>
  <c r="N172" i="41" s="1"/>
  <c r="L152" i="41"/>
  <c r="N152" i="41" s="1"/>
  <c r="L132" i="41"/>
  <c r="N132" i="41" s="1"/>
  <c r="X2391" i="41"/>
  <c r="X2383" i="41"/>
  <c r="X2375" i="41"/>
  <c r="X2367" i="41"/>
  <c r="X2359" i="41"/>
  <c r="X2351" i="41"/>
  <c r="X2343" i="41"/>
  <c r="X2335" i="41"/>
  <c r="X2327" i="41"/>
  <c r="X2319" i="41"/>
  <c r="X2311" i="41"/>
  <c r="X2303" i="41"/>
  <c r="X2295" i="41"/>
  <c r="X2287" i="41"/>
  <c r="X2279" i="41"/>
  <c r="X2271" i="41"/>
  <c r="X2263" i="41"/>
  <c r="X2255" i="41"/>
  <c r="X2247" i="41"/>
  <c r="X2239" i="41"/>
  <c r="X2231" i="41"/>
  <c r="X2223" i="41"/>
  <c r="X2215" i="41"/>
  <c r="X2207" i="41"/>
  <c r="X2199" i="41"/>
  <c r="X2191" i="41"/>
  <c r="X2183" i="41"/>
  <c r="X2175" i="41"/>
  <c r="X2167" i="41"/>
  <c r="X2159" i="41"/>
  <c r="X2151" i="41"/>
  <c r="X2143" i="41"/>
  <c r="X2135" i="41"/>
  <c r="X2127" i="41"/>
  <c r="L1467" i="41"/>
  <c r="N1467" i="41" s="1"/>
  <c r="N1887" i="41"/>
  <c r="N1757" i="41"/>
  <c r="L67" i="41"/>
  <c r="N67" i="41" s="1"/>
  <c r="L1867" i="41"/>
  <c r="N1867" i="41" s="1"/>
  <c r="L867" i="41"/>
  <c r="L2107" i="41"/>
  <c r="N2107" i="41" s="1"/>
  <c r="N197" i="41"/>
  <c r="V2115" i="41"/>
  <c r="X2115" i="41" s="1"/>
  <c r="V2107" i="41"/>
  <c r="X2107" i="41" s="1"/>
  <c r="V2099" i="41"/>
  <c r="X2099" i="41" s="1"/>
  <c r="V2091" i="41"/>
  <c r="X2091" i="41" s="1"/>
  <c r="V2083" i="41"/>
  <c r="X2083" i="41" s="1"/>
  <c r="V2075" i="41"/>
  <c r="X2075" i="41" s="1"/>
  <c r="V2067" i="41"/>
  <c r="X2067" i="41" s="1"/>
  <c r="V2059" i="41"/>
  <c r="X2059" i="41" s="1"/>
  <c r="V2051" i="41"/>
  <c r="X2051" i="41" s="1"/>
  <c r="V2043" i="41"/>
  <c r="X2043" i="41" s="1"/>
  <c r="V2035" i="41"/>
  <c r="X2035" i="41" s="1"/>
  <c r="V2027" i="41"/>
  <c r="X2027" i="41" s="1"/>
  <c r="V2019" i="41"/>
  <c r="X2019" i="41" s="1"/>
  <c r="V2011" i="41"/>
  <c r="X2011" i="41" s="1"/>
  <c r="V2003" i="41"/>
  <c r="X2003" i="41" s="1"/>
  <c r="V1995" i="41"/>
  <c r="X1995" i="41" s="1"/>
  <c r="V1987" i="41"/>
  <c r="X1987" i="41" s="1"/>
  <c r="V1979" i="41"/>
  <c r="X1979" i="41" s="1"/>
  <c r="V1971" i="41"/>
  <c r="X1971" i="41" s="1"/>
  <c r="V1963" i="41"/>
  <c r="X1963" i="41" s="1"/>
  <c r="V1955" i="41"/>
  <c r="X1955" i="41" s="1"/>
  <c r="V1947" i="41"/>
  <c r="X1947" i="41" s="1"/>
  <c r="V1939" i="41"/>
  <c r="X1939" i="41" s="1"/>
  <c r="V1931" i="41"/>
  <c r="X1931" i="41" s="1"/>
  <c r="V1923" i="41"/>
  <c r="X1923" i="41" s="1"/>
  <c r="V1915" i="41"/>
  <c r="X1915" i="41" s="1"/>
  <c r="V1907" i="41"/>
  <c r="X1907" i="41" s="1"/>
  <c r="V1899" i="41"/>
  <c r="X1899" i="41" s="1"/>
  <c r="V1891" i="41"/>
  <c r="X1891" i="41" s="1"/>
  <c r="V1883" i="41"/>
  <c r="X1883" i="41" s="1"/>
  <c r="V1875" i="41"/>
  <c r="X1875" i="41" s="1"/>
  <c r="V1867" i="41"/>
  <c r="X1867" i="41" s="1"/>
  <c r="L2267" i="41"/>
  <c r="L2187" i="41"/>
  <c r="N2187" i="41" s="1"/>
  <c r="N997" i="41"/>
  <c r="L587" i="41"/>
  <c r="N587" i="41" s="1"/>
  <c r="L2377" i="41"/>
  <c r="N2377" i="41" s="1"/>
  <c r="L657" i="41"/>
  <c r="L267" i="41"/>
  <c r="N267" i="41" s="1"/>
  <c r="V1843" i="41"/>
  <c r="X1843" i="41" s="1"/>
  <c r="V1819" i="41"/>
  <c r="X1819" i="41" s="1"/>
  <c r="V1787" i="41"/>
  <c r="X1787" i="41" s="1"/>
  <c r="V1763" i="41"/>
  <c r="X1763" i="41" s="1"/>
  <c r="V1747" i="41"/>
  <c r="X1747" i="41" s="1"/>
  <c r="V1723" i="41"/>
  <c r="X1723" i="41" s="1"/>
  <c r="V1699" i="41"/>
  <c r="X1699" i="41" s="1"/>
  <c r="V1675" i="41"/>
  <c r="X1675" i="41" s="1"/>
  <c r="V1651" i="41"/>
  <c r="X1651" i="41" s="1"/>
  <c r="V1627" i="41"/>
  <c r="X1627" i="41" s="1"/>
  <c r="V1603" i="41"/>
  <c r="X1603" i="41" s="1"/>
  <c r="N2322" i="41"/>
  <c r="N2212" i="41"/>
  <c r="L1737" i="41"/>
  <c r="N1737" i="41" s="1"/>
  <c r="L1702" i="41"/>
  <c r="N1702" i="41" s="1"/>
  <c r="L1667" i="41"/>
  <c r="N1557" i="41"/>
  <c r="L1502" i="41"/>
  <c r="N1502" i="41" s="1"/>
  <c r="L1427" i="41"/>
  <c r="L1137" i="41"/>
  <c r="N1137" i="41" s="1"/>
  <c r="N862" i="41"/>
  <c r="L747" i="41"/>
  <c r="L412" i="41"/>
  <c r="N412" i="41" s="1"/>
  <c r="L17" i="41"/>
  <c r="N17" i="41" s="1"/>
  <c r="N2312" i="41"/>
  <c r="L2202" i="41"/>
  <c r="N2202" i="41" s="1"/>
  <c r="L2167" i="41"/>
  <c r="N2167" i="41" s="1"/>
  <c r="L2092" i="41"/>
  <c r="L2057" i="41"/>
  <c r="N2057" i="41" s="1"/>
  <c r="L1892" i="41"/>
  <c r="N1892" i="41" s="1"/>
  <c r="L1822" i="41"/>
  <c r="N1822" i="41" s="1"/>
  <c r="L1802" i="41"/>
  <c r="N1802" i="41" s="1"/>
  <c r="L1677" i="41"/>
  <c r="N1677" i="41" s="1"/>
  <c r="L1622" i="41"/>
  <c r="N1622" i="41" s="1"/>
  <c r="N1512" i="41"/>
  <c r="L1457" i="41"/>
  <c r="N1457" i="41" s="1"/>
  <c r="L1367" i="41"/>
  <c r="N1367" i="41" s="1"/>
  <c r="L1292" i="41"/>
  <c r="N1292" i="41" s="1"/>
  <c r="L1257" i="41"/>
  <c r="N1257" i="41" s="1"/>
  <c r="L1222" i="41"/>
  <c r="N1222" i="41" s="1"/>
  <c r="L2347" i="41"/>
  <c r="N2347" i="41" s="1"/>
  <c r="L2292" i="41"/>
  <c r="L2237" i="41"/>
  <c r="N2237" i="41" s="1"/>
  <c r="L2182" i="41"/>
  <c r="N2182" i="41" s="1"/>
  <c r="L2072" i="41"/>
  <c r="N2072" i="41" s="1"/>
  <c r="L2037" i="41"/>
  <c r="N2037" i="41" s="1"/>
  <c r="L1982" i="41"/>
  <c r="N1982" i="41" s="1"/>
  <c r="L1962" i="41"/>
  <c r="N1962" i="41" s="1"/>
  <c r="L1907" i="41"/>
  <c r="N1907" i="41" s="1"/>
  <c r="L1872" i="41"/>
  <c r="N1872" i="41" s="1"/>
  <c r="L1837" i="41"/>
  <c r="N1837" i="41" s="1"/>
  <c r="L1782" i="41"/>
  <c r="N1782" i="41" s="1"/>
  <c r="L1492" i="41"/>
  <c r="N1492" i="41" s="1"/>
  <c r="L1437" i="41"/>
  <c r="N1437" i="41" s="1"/>
  <c r="L1402" i="41"/>
  <c r="N1402" i="41" s="1"/>
  <c r="L1382" i="41"/>
  <c r="N1382" i="41" s="1"/>
  <c r="L1347" i="41"/>
  <c r="L1327" i="41"/>
  <c r="N1327" i="41" s="1"/>
  <c r="L1272" i="41"/>
  <c r="N1272" i="41" s="1"/>
  <c r="L1237" i="41"/>
  <c r="N1237" i="41" s="1"/>
  <c r="L1202" i="41"/>
  <c r="N1202" i="41" s="1"/>
  <c r="L1147" i="41"/>
  <c r="L1127" i="41"/>
  <c r="N1127" i="41" s="1"/>
  <c r="L1092" i="41"/>
  <c r="N1092" i="41" s="1"/>
  <c r="L1037" i="41"/>
  <c r="N1037" i="41" s="1"/>
  <c r="L982" i="41"/>
  <c r="N982" i="41" s="1"/>
  <c r="L962" i="41"/>
  <c r="L942" i="41"/>
  <c r="N942" i="41" s="1"/>
  <c r="L907" i="41"/>
  <c r="N907" i="41" s="1"/>
  <c r="L832" i="41"/>
  <c r="N832" i="41" s="1"/>
  <c r="L812" i="41"/>
  <c r="N812" i="41" s="1"/>
  <c r="L792" i="41"/>
  <c r="N792" i="41" s="1"/>
  <c r="L737" i="41"/>
  <c r="N737" i="41" s="1"/>
  <c r="L717" i="41"/>
  <c r="N717" i="41" s="1"/>
  <c r="L682" i="41"/>
  <c r="N682" i="41" s="1"/>
  <c r="L497" i="41"/>
  <c r="L477" i="41"/>
  <c r="N477" i="41" s="1"/>
  <c r="L422" i="41"/>
  <c r="L402" i="41"/>
  <c r="L382" i="41"/>
  <c r="N382" i="41" s="1"/>
  <c r="L177" i="41"/>
  <c r="N177" i="41" s="1"/>
  <c r="L157" i="41"/>
  <c r="N157" i="41" s="1"/>
  <c r="L102" i="41"/>
  <c r="L82" i="41"/>
  <c r="N82" i="41" s="1"/>
  <c r="L2337" i="41"/>
  <c r="L2307" i="41"/>
  <c r="N2307" i="41" s="1"/>
  <c r="N2252" i="41"/>
  <c r="N2217" i="41"/>
  <c r="N2197" i="41"/>
  <c r="L2142" i="41"/>
  <c r="N2142" i="41" s="1"/>
  <c r="L2067" i="41"/>
  <c r="N2067" i="41" s="1"/>
  <c r="N1942" i="41"/>
  <c r="L1777" i="41"/>
  <c r="N1777" i="41" s="1"/>
  <c r="L1542" i="41"/>
  <c r="N1417" i="41"/>
  <c r="L1342" i="41"/>
  <c r="N1342" i="41" s="1"/>
  <c r="N1322" i="41"/>
  <c r="L1267" i="41"/>
  <c r="N1252" i="41"/>
  <c r="N1232" i="41"/>
  <c r="L1142" i="41"/>
  <c r="N1142" i="41" s="1"/>
  <c r="L977" i="41"/>
  <c r="L902" i="41"/>
  <c r="N902" i="41" s="1"/>
  <c r="N882" i="41"/>
  <c r="N772" i="41"/>
  <c r="N532" i="41"/>
  <c r="L417" i="41"/>
  <c r="N417" i="41" s="1"/>
  <c r="L342" i="41"/>
  <c r="N342" i="41" s="1"/>
  <c r="L302" i="41"/>
  <c r="N302" i="41" s="1"/>
  <c r="N212" i="41"/>
  <c r="L97" i="41"/>
  <c r="N97" i="41" s="1"/>
  <c r="N62" i="41"/>
  <c r="L22" i="41"/>
  <c r="N22" i="41" s="1"/>
  <c r="Q415" i="41"/>
  <c r="V1859" i="41"/>
  <c r="X1859" i="41" s="1"/>
  <c r="V1835" i="41"/>
  <c r="X1835" i="41" s="1"/>
  <c r="V1811" i="41"/>
  <c r="X1811" i="41" s="1"/>
  <c r="V1795" i="41"/>
  <c r="X1795" i="41" s="1"/>
  <c r="V1779" i="41"/>
  <c r="X1779" i="41" s="1"/>
  <c r="V1755" i="41"/>
  <c r="X1755" i="41" s="1"/>
  <c r="V1731" i="41"/>
  <c r="X1731" i="41" s="1"/>
  <c r="V1715" i="41"/>
  <c r="X1715" i="41" s="1"/>
  <c r="V1691" i="41"/>
  <c r="X1691" i="41" s="1"/>
  <c r="V1667" i="41"/>
  <c r="X1667" i="41" s="1"/>
  <c r="V1643" i="41"/>
  <c r="X1643" i="41" s="1"/>
  <c r="V1619" i="41"/>
  <c r="X1619" i="41" s="1"/>
  <c r="V1595" i="41"/>
  <c r="X1595" i="41" s="1"/>
  <c r="L2302" i="41"/>
  <c r="N2267" i="41"/>
  <c r="L2227" i="41"/>
  <c r="N2227" i="41" s="1"/>
  <c r="L1972" i="41"/>
  <c r="N1972" i="41" s="1"/>
  <c r="N1902" i="41"/>
  <c r="L1772" i="41"/>
  <c r="N1577" i="41"/>
  <c r="N1357" i="41"/>
  <c r="N1302" i="41"/>
  <c r="L972" i="41"/>
  <c r="N972" i="41" s="1"/>
  <c r="L822" i="41"/>
  <c r="N822" i="41" s="1"/>
  <c r="L542" i="41"/>
  <c r="N542" i="41" s="1"/>
  <c r="L2372" i="41"/>
  <c r="N2372" i="41" s="1"/>
  <c r="N2357" i="41"/>
  <c r="L2317" i="41"/>
  <c r="N2317" i="41" s="1"/>
  <c r="L2262" i="41"/>
  <c r="N2262" i="41" s="1"/>
  <c r="L2097" i="41"/>
  <c r="N2097" i="41" s="1"/>
  <c r="L2007" i="41"/>
  <c r="N2007" i="41" s="1"/>
  <c r="L1932" i="41"/>
  <c r="N1932" i="41" s="1"/>
  <c r="L1897" i="41"/>
  <c r="N1897" i="41" s="1"/>
  <c r="L1862" i="41"/>
  <c r="N1862" i="41" s="1"/>
  <c r="L1827" i="41"/>
  <c r="N1827" i="41" s="1"/>
  <c r="L1807" i="41"/>
  <c r="N1807" i="41" s="1"/>
  <c r="L1717" i="41"/>
  <c r="N1717" i="41" s="1"/>
  <c r="L1682" i="41"/>
  <c r="N1682" i="41" s="1"/>
  <c r="L1627" i="41"/>
  <c r="N1627" i="41" s="1"/>
  <c r="L1607" i="41"/>
  <c r="L1572" i="41"/>
  <c r="N1572" i="41" s="1"/>
  <c r="L1552" i="41"/>
  <c r="N1552" i="41" s="1"/>
  <c r="L1517" i="41"/>
  <c r="N1482" i="41"/>
  <c r="L1462" i="41"/>
  <c r="N1462" i="41" s="1"/>
  <c r="N1427" i="41"/>
  <c r="L1297" i="41"/>
  <c r="N1297" i="41" s="1"/>
  <c r="L1172" i="41"/>
  <c r="N1172" i="41" s="1"/>
  <c r="L1117" i="41"/>
  <c r="N1117" i="41" s="1"/>
  <c r="L1082" i="41"/>
  <c r="N1082" i="41" s="1"/>
  <c r="L1062" i="41"/>
  <c r="L1027" i="41"/>
  <c r="N1027" i="41" s="1"/>
  <c r="L1007" i="41"/>
  <c r="N1007" i="41" s="1"/>
  <c r="L762" i="41"/>
  <c r="N762" i="41" s="1"/>
  <c r="L672" i="41"/>
  <c r="N672" i="41" s="1"/>
  <c r="L652" i="41"/>
  <c r="N652" i="41" s="1"/>
  <c r="L632" i="41"/>
  <c r="N632" i="41" s="1"/>
  <c r="L577" i="41"/>
  <c r="N577" i="41" s="1"/>
  <c r="L557" i="41"/>
  <c r="N557" i="41" s="1"/>
  <c r="L522" i="41"/>
  <c r="N522" i="41" s="1"/>
  <c r="L277" i="41"/>
  <c r="N277" i="41" s="1"/>
  <c r="L257" i="41"/>
  <c r="N257" i="41" s="1"/>
  <c r="L237" i="41"/>
  <c r="N237" i="41" s="1"/>
  <c r="L202" i="41"/>
  <c r="N202" i="41" s="1"/>
  <c r="N2172" i="41"/>
  <c r="L2132" i="41"/>
  <c r="N2132" i="41" s="1"/>
  <c r="L2077" i="41"/>
  <c r="N2077" i="41" s="1"/>
  <c r="L2042" i="41"/>
  <c r="N2042" i="41" s="1"/>
  <c r="L2022" i="41"/>
  <c r="N2022" i="41" s="1"/>
  <c r="L1987" i="41"/>
  <c r="L1967" i="41"/>
  <c r="N1967" i="41" s="1"/>
  <c r="L1877" i="41"/>
  <c r="N1877" i="41" s="1"/>
  <c r="L1842" i="41"/>
  <c r="N1842" i="41" s="1"/>
  <c r="L1787" i="41"/>
  <c r="L1767" i="41"/>
  <c r="N1767" i="41" s="1"/>
  <c r="L1732" i="41"/>
  <c r="N1732" i="41" s="1"/>
  <c r="L1662" i="41"/>
  <c r="N1662" i="41" s="1"/>
  <c r="L1642" i="41"/>
  <c r="N1642" i="41" s="1"/>
  <c r="L1587" i="41"/>
  <c r="N1587" i="41" s="1"/>
  <c r="N1517" i="41"/>
  <c r="L1332" i="41"/>
  <c r="L1277" i="41"/>
  <c r="N1277" i="41" s="1"/>
  <c r="N1262" i="41"/>
  <c r="L1242" i="41"/>
  <c r="N1242" i="41" s="1"/>
  <c r="L1207" i="41"/>
  <c r="N1207" i="41" s="1"/>
  <c r="L1152" i="41"/>
  <c r="N1152" i="41" s="1"/>
  <c r="L1132" i="41"/>
  <c r="N1132" i="41" s="1"/>
  <c r="L1097" i="41"/>
  <c r="N1097" i="41" s="1"/>
  <c r="L1042" i="41"/>
  <c r="N1042" i="41" s="1"/>
  <c r="L912" i="41"/>
  <c r="N912" i="41" s="1"/>
  <c r="L892" i="41"/>
  <c r="N892" i="41" s="1"/>
  <c r="L872" i="41"/>
  <c r="N872" i="41" s="1"/>
  <c r="L387" i="41"/>
  <c r="N387" i="41" s="1"/>
  <c r="L352" i="41"/>
  <c r="N352" i="41" s="1"/>
  <c r="L332" i="41"/>
  <c r="N332" i="41" s="1"/>
  <c r="L312" i="41"/>
  <c r="N312" i="41" s="1"/>
  <c r="L182" i="41"/>
  <c r="N182" i="41" s="1"/>
  <c r="L162" i="41"/>
  <c r="L142" i="41"/>
  <c r="N142" i="41" s="1"/>
  <c r="L107" i="41"/>
  <c r="L32" i="41"/>
  <c r="L12" i="41"/>
  <c r="N12" i="41" s="1"/>
  <c r="V1851" i="41"/>
  <c r="X1851" i="41" s="1"/>
  <c r="V1827" i="41"/>
  <c r="X1827" i="41" s="1"/>
  <c r="V1803" i="41"/>
  <c r="X1803" i="41" s="1"/>
  <c r="V1771" i="41"/>
  <c r="X1771" i="41" s="1"/>
  <c r="V1739" i="41"/>
  <c r="X1739" i="41" s="1"/>
  <c r="V1707" i="41"/>
  <c r="X1707" i="41" s="1"/>
  <c r="V1683" i="41"/>
  <c r="X1683" i="41" s="1"/>
  <c r="V1659" i="41"/>
  <c r="X1659" i="41" s="1"/>
  <c r="V1635" i="41"/>
  <c r="X1635" i="41" s="1"/>
  <c r="V1611" i="41"/>
  <c r="X1611" i="41" s="1"/>
  <c r="L897" i="41"/>
  <c r="N897" i="41" s="1"/>
  <c r="L782" i="41"/>
  <c r="N637" i="41"/>
  <c r="L337" i="41"/>
  <c r="N337" i="41" s="1"/>
  <c r="L2367" i="41"/>
  <c r="N2367" i="41" s="1"/>
  <c r="L2257" i="41"/>
  <c r="N2257" i="41" s="1"/>
  <c r="L2002" i="41"/>
  <c r="N2002" i="41" s="1"/>
  <c r="L1187" i="41"/>
  <c r="N1187" i="41" s="1"/>
  <c r="L1167" i="41"/>
  <c r="N1167" i="41" s="1"/>
  <c r="L1077" i="41"/>
  <c r="N1077" i="41" s="1"/>
  <c r="L852" i="41"/>
  <c r="N852" i="41" s="1"/>
  <c r="L702" i="41"/>
  <c r="N702" i="41" s="1"/>
  <c r="L572" i="41"/>
  <c r="N572" i="41" s="1"/>
  <c r="L442" i="41"/>
  <c r="N442" i="41" s="1"/>
  <c r="L252" i="41"/>
  <c r="N252" i="41" s="1"/>
  <c r="L122" i="41"/>
  <c r="N122" i="41" s="1"/>
  <c r="Q2226" i="41"/>
  <c r="Q2210" i="41"/>
  <c r="Q2178" i="41"/>
  <c r="Q2162" i="41"/>
  <c r="Q2082" i="41"/>
  <c r="Q2050" i="41"/>
  <c r="Q1970" i="41"/>
  <c r="Q1954" i="41"/>
  <c r="Q1922" i="41"/>
  <c r="Q1858" i="41"/>
  <c r="Q1842" i="41"/>
  <c r="Q1826" i="41"/>
  <c r="Q1762" i="41"/>
  <c r="Q1714" i="41"/>
  <c r="Q1666" i="41"/>
  <c r="Q1650" i="41"/>
  <c r="L1022" i="41"/>
  <c r="N1022" i="41" s="1"/>
  <c r="L1002" i="41"/>
  <c r="N1002" i="41" s="1"/>
  <c r="L817" i="41"/>
  <c r="N817" i="41" s="1"/>
  <c r="L797" i="41"/>
  <c r="N797" i="41" s="1"/>
  <c r="L742" i="41"/>
  <c r="N742" i="41" s="1"/>
  <c r="L722" i="41"/>
  <c r="N722" i="41" s="1"/>
  <c r="L502" i="41"/>
  <c r="N502" i="41" s="1"/>
  <c r="L482" i="41"/>
  <c r="L462" i="41"/>
  <c r="L427" i="41"/>
  <c r="N427" i="41" s="1"/>
  <c r="N317" i="41"/>
  <c r="L222" i="41"/>
  <c r="N222" i="41" s="1"/>
  <c r="L112" i="41"/>
  <c r="L92" i="41"/>
  <c r="N92" i="41" s="1"/>
  <c r="L72" i="41"/>
  <c r="N72" i="41" s="1"/>
  <c r="Q1586" i="41"/>
  <c r="Q1578" i="41"/>
  <c r="Q1570" i="41"/>
  <c r="Q1538" i="41"/>
  <c r="Q1482" i="41"/>
  <c r="Q1474" i="41"/>
  <c r="Q1458" i="41"/>
  <c r="Q1442" i="41"/>
  <c r="Q1418" i="41"/>
  <c r="Q1394" i="41"/>
  <c r="Q1386" i="41"/>
  <c r="Q1346" i="41"/>
  <c r="Q1330" i="41"/>
  <c r="Q1290" i="41"/>
  <c r="Q1282" i="41"/>
  <c r="Q1266" i="41"/>
  <c r="Q1250" i="41"/>
  <c r="Q1218" i="41"/>
  <c r="Q1154" i="41"/>
  <c r="V2119" i="41"/>
  <c r="X2119" i="41" s="1"/>
  <c r="V2111" i="41"/>
  <c r="X2111" i="41" s="1"/>
  <c r="V2103" i="41"/>
  <c r="X2103" i="41" s="1"/>
  <c r="V2095" i="41"/>
  <c r="X2095" i="41" s="1"/>
  <c r="V2087" i="41"/>
  <c r="X2087" i="41" s="1"/>
  <c r="V2079" i="41"/>
  <c r="X2079" i="41" s="1"/>
  <c r="V2071" i="41"/>
  <c r="X2071" i="41" s="1"/>
  <c r="V495" i="41"/>
  <c r="X495" i="41" s="1"/>
  <c r="V367" i="41"/>
  <c r="X367" i="41" s="1"/>
  <c r="Q1138" i="41"/>
  <c r="Q1122" i="41"/>
  <c r="Q1106" i="41"/>
  <c r="Q1098" i="41"/>
  <c r="Q1090" i="41"/>
  <c r="Q1082" i="41"/>
  <c r="Q1074" i="41"/>
  <c r="Q1066" i="41"/>
  <c r="Q1058" i="41"/>
  <c r="Q1050" i="41"/>
  <c r="Q1042" i="41"/>
  <c r="Q1034" i="41"/>
  <c r="Q1026" i="41"/>
  <c r="Q1018" i="41"/>
  <c r="Q1010" i="41"/>
  <c r="Q1002" i="41"/>
  <c r="Q986" i="41"/>
  <c r="Q970" i="41"/>
  <c r="Q954" i="41"/>
  <c r="Q938" i="41"/>
  <c r="Q922" i="41"/>
  <c r="Q906" i="41"/>
  <c r="Q890" i="41"/>
  <c r="Q842" i="41"/>
  <c r="Q826" i="41"/>
  <c r="Q810" i="41"/>
  <c r="Q794" i="41"/>
  <c r="Q778" i="41"/>
  <c r="Q746" i="41"/>
  <c r="Q730" i="41"/>
  <c r="Q714" i="41"/>
  <c r="Q698" i="41"/>
  <c r="Q682" i="41"/>
  <c r="Q666" i="41"/>
  <c r="Q650" i="41"/>
  <c r="Q634" i="41"/>
  <c r="Q522" i="41"/>
  <c r="Q474" i="41"/>
  <c r="Q410" i="41"/>
  <c r="V1586" i="41"/>
  <c r="X1586" i="41" s="1"/>
  <c r="V538" i="41"/>
  <c r="X538" i="41" s="1"/>
  <c r="V26" i="41"/>
  <c r="X26" i="41" s="1"/>
  <c r="Q2390" i="41"/>
  <c r="Q2382" i="41"/>
  <c r="Q2350" i="41"/>
  <c r="Q2342" i="41"/>
  <c r="Q2334" i="41"/>
  <c r="Q2326" i="41"/>
  <c r="Q2318" i="41"/>
  <c r="Q2302" i="41"/>
  <c r="Q2294" i="41"/>
  <c r="Q2286" i="41"/>
  <c r="Q2262" i="41"/>
  <c r="Q2254" i="41"/>
  <c r="Q2238" i="41"/>
  <c r="Q2222" i="41"/>
  <c r="Q2206" i="41"/>
  <c r="Q2158" i="41"/>
  <c r="Q2142" i="41"/>
  <c r="Q2126" i="41"/>
  <c r="Q2094" i="41"/>
  <c r="Q2078" i="41"/>
  <c r="Q2062" i="41"/>
  <c r="Q2046" i="41"/>
  <c r="Q2030" i="41"/>
  <c r="Q2014" i="41"/>
  <c r="Q1998" i="41"/>
  <c r="Q1966" i="41"/>
  <c r="Q1902" i="41"/>
  <c r="Q1822" i="41"/>
  <c r="Q1790" i="41"/>
  <c r="Q1726" i="41"/>
  <c r="Q1662" i="41"/>
  <c r="Q1598" i="41"/>
  <c r="Q1582" i="41"/>
  <c r="Q1566" i="41"/>
  <c r="Q1518" i="41"/>
  <c r="Q1502" i="41"/>
  <c r="Q1486" i="41"/>
  <c r="Q1470" i="41"/>
  <c r="Q1454" i="41"/>
  <c r="Q1438" i="41"/>
  <c r="Q1422" i="41"/>
  <c r="Q1406" i="41"/>
  <c r="Q1390" i="41"/>
  <c r="Q1374" i="41"/>
  <c r="Q1358" i="41"/>
  <c r="Q1342" i="41"/>
  <c r="Q1326" i="41"/>
  <c r="Q1310" i="41"/>
  <c r="Q1294" i="41"/>
  <c r="Q1278" i="41"/>
  <c r="Q1246" i="41"/>
  <c r="Q1230" i="41"/>
  <c r="Q1214" i="41"/>
  <c r="Q1198" i="41"/>
  <c r="Q1166" i="41"/>
  <c r="Q1150" i="41"/>
  <c r="Q1134" i="41"/>
  <c r="Q1118" i="41"/>
  <c r="Q990" i="41"/>
  <c r="Q974" i="41"/>
  <c r="Q958" i="41"/>
  <c r="Q942" i="41"/>
  <c r="Q926" i="41"/>
  <c r="Q910" i="41"/>
  <c r="Q894" i="41"/>
  <c r="Q878" i="41"/>
  <c r="Q870" i="41"/>
  <c r="Q862" i="41"/>
  <c r="Q854" i="41"/>
  <c r="Q846" i="41"/>
  <c r="Q838" i="41"/>
  <c r="Q830" i="41"/>
  <c r="Q822" i="41"/>
  <c r="Q814" i="41"/>
  <c r="Q806" i="41"/>
  <c r="Q798" i="41"/>
  <c r="Q790" i="41"/>
  <c r="Q782" i="41"/>
  <c r="Q774" i="41"/>
  <c r="Q766" i="41"/>
  <c r="Q758" i="41"/>
  <c r="Q750" i="41"/>
  <c r="Q742" i="41"/>
  <c r="Q734" i="41"/>
  <c r="Q726" i="41"/>
  <c r="Q718" i="41"/>
  <c r="Q710" i="41"/>
  <c r="Q702" i="41"/>
  <c r="Q694" i="41"/>
  <c r="Q686" i="41"/>
  <c r="Q678" i="41"/>
  <c r="Q670" i="41"/>
  <c r="Q662" i="41"/>
  <c r="Q654" i="41"/>
  <c r="Q646" i="41"/>
  <c r="Q638" i="41"/>
  <c r="Q622" i="41"/>
  <c r="Q614" i="41"/>
  <c r="Q606" i="41"/>
  <c r="Q590" i="41"/>
  <c r="Q582" i="41"/>
  <c r="Q574" i="41"/>
  <c r="Q566" i="41"/>
  <c r="Q558" i="41"/>
  <c r="Q542" i="41"/>
  <c r="Q534" i="41"/>
  <c r="Q526" i="41"/>
  <c r="Q510" i="41"/>
  <c r="Q502" i="41"/>
  <c r="Q494" i="41"/>
  <c r="Q486" i="41"/>
  <c r="Q478" i="41"/>
  <c r="Q462" i="41"/>
  <c r="Q446" i="41"/>
  <c r="Q422" i="41"/>
  <c r="Q414" i="41"/>
  <c r="Q398" i="41"/>
  <c r="Q390" i="41"/>
  <c r="Q14" i="41"/>
  <c r="Q1092" i="41"/>
  <c r="Q1084" i="41"/>
  <c r="Q1028" i="41"/>
  <c r="Q1020" i="41"/>
  <c r="Q1333" i="41"/>
  <c r="Q1269" i="41"/>
  <c r="Q1205" i="41"/>
  <c r="Q1077" i="41"/>
  <c r="Q1013" i="41"/>
  <c r="Q381" i="41"/>
  <c r="Q365" i="41"/>
  <c r="Q349" i="41"/>
  <c r="Q333" i="41"/>
  <c r="Q317" i="41"/>
  <c r="Q301" i="41"/>
  <c r="Q285" i="41"/>
  <c r="Q269" i="41"/>
  <c r="Q253" i="41"/>
  <c r="Q237" i="41"/>
  <c r="Q221" i="41"/>
  <c r="Q205" i="41"/>
  <c r="Q189" i="41"/>
  <c r="Q173" i="41"/>
  <c r="Q157" i="41"/>
  <c r="Q141" i="41"/>
  <c r="Q125" i="41"/>
  <c r="Q109" i="41"/>
  <c r="Q93" i="41"/>
  <c r="Q77" i="41"/>
  <c r="Q61" i="41"/>
  <c r="Q45" i="41"/>
  <c r="Q29" i="41"/>
  <c r="Q13" i="41"/>
  <c r="V1753" i="41"/>
  <c r="X1753" i="41" s="1"/>
  <c r="V1745" i="41"/>
  <c r="X1745" i="41" s="1"/>
  <c r="V1729" i="41"/>
  <c r="X1729" i="41" s="1"/>
  <c r="V1689" i="41"/>
  <c r="X1689" i="41" s="1"/>
  <c r="V1681" i="41"/>
  <c r="X1681" i="41" s="1"/>
  <c r="V1665" i="41"/>
  <c r="X1665" i="41" s="1"/>
  <c r="V1625" i="41"/>
  <c r="X1625" i="41" s="1"/>
  <c r="V1617" i="41"/>
  <c r="X1617" i="41" s="1"/>
  <c r="X2182" i="41"/>
  <c r="X2174" i="41"/>
  <c r="X2166" i="41"/>
  <c r="X2158" i="41"/>
  <c r="X2150" i="41"/>
  <c r="X2142" i="41"/>
  <c r="X2134" i="41"/>
  <c r="X2126" i="41"/>
  <c r="V1918" i="41"/>
  <c r="X1918" i="41" s="1"/>
  <c r="V1910" i="41"/>
  <c r="X1910" i="41" s="1"/>
  <c r="V1902" i="41"/>
  <c r="X1902" i="41" s="1"/>
  <c r="V1894" i="41"/>
  <c r="X1894" i="41" s="1"/>
  <c r="V1886" i="41"/>
  <c r="X1886" i="41" s="1"/>
  <c r="V1878" i="41"/>
  <c r="X1878" i="41" s="1"/>
  <c r="V1870" i="41"/>
  <c r="X1870" i="41" s="1"/>
  <c r="V1862" i="41"/>
  <c r="X1862" i="41" s="1"/>
  <c r="V1854" i="41"/>
  <c r="X1854" i="41" s="1"/>
  <c r="V1846" i="41"/>
  <c r="X1846" i="41" s="1"/>
  <c r="V1838" i="41"/>
  <c r="X1838" i="41" s="1"/>
  <c r="V1830" i="41"/>
  <c r="X1830" i="41" s="1"/>
  <c r="V1822" i="41"/>
  <c r="X1822" i="41" s="1"/>
  <c r="V1814" i="41"/>
  <c r="X1814" i="41" s="1"/>
  <c r="V1806" i="41"/>
  <c r="X1806" i="41" s="1"/>
  <c r="V1798" i="41"/>
  <c r="X1798" i="41" s="1"/>
  <c r="V1790" i="41"/>
  <c r="X1790" i="41" s="1"/>
  <c r="V1782" i="41"/>
  <c r="X1782" i="41" s="1"/>
  <c r="V1774" i="41"/>
  <c r="X1774" i="41" s="1"/>
  <c r="V1766" i="41"/>
  <c r="X1766" i="41" s="1"/>
  <c r="V1758" i="41"/>
  <c r="X1758" i="41" s="1"/>
  <c r="V1750" i="41"/>
  <c r="X1750" i="41" s="1"/>
  <c r="V1742" i="41"/>
  <c r="X1742" i="41" s="1"/>
  <c r="V1734" i="41"/>
  <c r="X1734" i="41" s="1"/>
  <c r="V1726" i="41"/>
  <c r="X1726" i="41" s="1"/>
  <c r="V1718" i="41"/>
  <c r="X1718" i="41" s="1"/>
  <c r="V1710" i="41"/>
  <c r="X1710" i="41" s="1"/>
  <c r="V1702" i="41"/>
  <c r="X1702" i="41" s="1"/>
  <c r="V1694" i="41"/>
  <c r="X1694" i="41" s="1"/>
  <c r="V1686" i="41"/>
  <c r="X1686" i="41" s="1"/>
  <c r="V1678" i="41"/>
  <c r="X1678" i="41" s="1"/>
  <c r="V1670" i="41"/>
  <c r="X1670" i="41" s="1"/>
  <c r="V1662" i="41"/>
  <c r="X1662" i="41" s="1"/>
  <c r="V1654" i="41"/>
  <c r="X1654" i="41" s="1"/>
  <c r="V1646" i="41"/>
  <c r="X1646" i="41" s="1"/>
  <c r="V1638" i="41"/>
  <c r="X1638" i="41" s="1"/>
  <c r="V1630" i="41"/>
  <c r="X1630" i="41" s="1"/>
  <c r="V1622" i="41"/>
  <c r="X1622" i="41" s="1"/>
  <c r="V1614" i="41"/>
  <c r="X1614" i="41" s="1"/>
  <c r="V1598" i="41"/>
  <c r="X1598" i="41" s="1"/>
  <c r="V1582" i="41"/>
  <c r="X1582" i="41" s="1"/>
  <c r="V1574" i="41"/>
  <c r="X1574" i="41" s="1"/>
  <c r="V1566" i="41"/>
  <c r="X1566" i="41" s="1"/>
  <c r="V1558" i="41"/>
  <c r="X1558" i="41" s="1"/>
  <c r="V1550" i="41"/>
  <c r="X1550" i="41" s="1"/>
  <c r="V1542" i="41"/>
  <c r="X1542" i="41" s="1"/>
  <c r="V1534" i="41"/>
  <c r="X1534" i="41" s="1"/>
  <c r="V1526" i="41"/>
  <c r="X1526" i="41" s="1"/>
  <c r="V1518" i="41"/>
  <c r="X1518" i="41" s="1"/>
  <c r="V1510" i="41"/>
  <c r="X1510" i="41" s="1"/>
  <c r="V1502" i="41"/>
  <c r="X1502" i="41" s="1"/>
  <c r="V1494" i="41"/>
  <c r="X1494" i="41" s="1"/>
  <c r="V1486" i="41"/>
  <c r="X1486" i="41" s="1"/>
  <c r="V1478" i="41"/>
  <c r="X1478" i="41" s="1"/>
  <c r="V1470" i="41"/>
  <c r="X1470" i="41" s="1"/>
  <c r="V1462" i="41"/>
  <c r="X1462" i="41" s="1"/>
  <c r="V1454" i="41"/>
  <c r="X1454" i="41" s="1"/>
  <c r="V1446" i="41"/>
  <c r="X1446" i="41" s="1"/>
  <c r="V1438" i="41"/>
  <c r="X1438" i="41" s="1"/>
  <c r="V1430" i="41"/>
  <c r="X1430" i="41" s="1"/>
  <c r="V1422" i="41"/>
  <c r="X1422" i="41" s="1"/>
  <c r="V1414" i="41"/>
  <c r="X1414" i="41" s="1"/>
  <c r="V1406" i="41"/>
  <c r="X1406" i="41" s="1"/>
  <c r="V1398" i="41"/>
  <c r="X1398" i="41" s="1"/>
  <c r="V1390" i="41"/>
  <c r="X1390" i="41" s="1"/>
  <c r="V1382" i="41"/>
  <c r="X1382" i="41" s="1"/>
  <c r="V1110" i="41"/>
  <c r="X1110" i="41" s="1"/>
  <c r="V1078" i="41"/>
  <c r="X1078" i="41" s="1"/>
  <c r="V1014" i="41"/>
  <c r="X1014" i="41" s="1"/>
  <c r="V854" i="41"/>
  <c r="X854" i="41" s="1"/>
  <c r="V822" i="41"/>
  <c r="X822" i="41" s="1"/>
  <c r="V758" i="41"/>
  <c r="X758" i="41" s="1"/>
  <c r="Q977" i="41"/>
  <c r="Q849" i="41"/>
  <c r="Q785" i="41"/>
  <c r="Q721" i="41"/>
  <c r="Q593" i="41"/>
  <c r="Q529" i="41"/>
  <c r="V1757" i="41"/>
  <c r="X1757" i="41" s="1"/>
  <c r="V1749" i="41"/>
  <c r="X1749" i="41" s="1"/>
  <c r="V1741" i="41"/>
  <c r="X1741" i="41" s="1"/>
  <c r="V1733" i="41"/>
  <c r="X1733" i="41" s="1"/>
  <c r="V1725" i="41"/>
  <c r="X1725" i="41" s="1"/>
  <c r="V1717" i="41"/>
  <c r="X1717" i="41" s="1"/>
  <c r="V1709" i="41"/>
  <c r="X1709" i="41" s="1"/>
  <c r="V1701" i="41"/>
  <c r="X1701" i="41" s="1"/>
  <c r="V1693" i="41"/>
  <c r="X1693" i="41" s="1"/>
  <c r="V1685" i="41"/>
  <c r="X1685" i="41" s="1"/>
  <c r="V1677" i="41"/>
  <c r="X1677" i="41" s="1"/>
  <c r="V1669" i="41"/>
  <c r="X1669" i="41" s="1"/>
  <c r="V1661" i="41"/>
  <c r="X1661" i="41" s="1"/>
  <c r="V1653" i="41"/>
  <c r="X1653" i="41" s="1"/>
  <c r="V1645" i="41"/>
  <c r="X1645" i="41" s="1"/>
  <c r="V1637" i="41"/>
  <c r="X1637" i="41" s="1"/>
  <c r="V1629" i="41"/>
  <c r="X1629" i="41" s="1"/>
  <c r="V1621" i="41"/>
  <c r="X1621" i="41" s="1"/>
  <c r="V1613" i="41"/>
  <c r="X1613" i="41" s="1"/>
  <c r="Q992" i="41"/>
  <c r="Q944" i="41"/>
  <c r="Q928" i="41"/>
  <c r="Q912" i="41"/>
  <c r="Q896" i="41"/>
  <c r="Q864" i="41"/>
  <c r="Q832" i="41"/>
  <c r="Q816" i="41"/>
  <c r="Q800" i="41"/>
  <c r="Q768" i="41"/>
  <c r="Q752" i="41"/>
  <c r="Q736" i="41"/>
  <c r="Q720" i="41"/>
  <c r="Q704" i="41"/>
  <c r="Q672" i="41"/>
  <c r="Q656" i="41"/>
  <c r="Q640" i="41"/>
  <c r="Q608" i="41"/>
  <c r="Q576" i="41"/>
  <c r="Q560" i="41"/>
  <c r="Q544" i="41"/>
  <c r="Q528" i="41"/>
  <c r="Q512" i="41"/>
  <c r="Q480" i="41"/>
  <c r="Q464" i="41"/>
  <c r="Q448" i="41"/>
  <c r="Q432" i="41"/>
  <c r="Q400" i="41"/>
  <c r="Q352" i="41"/>
  <c r="Q336" i="41"/>
  <c r="Q304" i="41"/>
  <c r="Q272" i="41"/>
  <c r="Q256" i="41"/>
  <c r="Q208" i="41"/>
  <c r="Q192" i="41"/>
  <c r="Q176" i="41"/>
  <c r="Q160" i="41"/>
  <c r="Q144" i="41"/>
  <c r="Q80" i="41"/>
  <c r="Q64" i="41"/>
  <c r="Q48" i="41"/>
  <c r="Q32" i="41"/>
  <c r="V2063" i="41"/>
  <c r="X2063" i="41" s="1"/>
  <c r="V2055" i="41"/>
  <c r="X2055" i="41" s="1"/>
  <c r="V2047" i="41"/>
  <c r="X2047" i="41" s="1"/>
  <c r="V2039" i="41"/>
  <c r="X2039" i="41" s="1"/>
  <c r="V2031" i="41"/>
  <c r="X2031" i="41" s="1"/>
  <c r="V2023" i="41"/>
  <c r="X2023" i="41" s="1"/>
  <c r="V2015" i="41"/>
  <c r="X2015" i="41" s="1"/>
  <c r="V2007" i="41"/>
  <c r="X2007" i="41" s="1"/>
  <c r="V1999" i="41"/>
  <c r="X1999" i="41" s="1"/>
  <c r="V1991" i="41"/>
  <c r="X1991" i="41" s="1"/>
  <c r="V1983" i="41"/>
  <c r="X1983" i="41" s="1"/>
  <c r="V1975" i="41"/>
  <c r="X1975" i="41" s="1"/>
  <c r="V1967" i="41"/>
  <c r="X1967" i="41" s="1"/>
  <c r="V1959" i="41"/>
  <c r="X1959" i="41" s="1"/>
  <c r="V1951" i="41"/>
  <c r="X1951" i="41" s="1"/>
  <c r="V1943" i="41"/>
  <c r="X1943" i="41" s="1"/>
  <c r="V1935" i="41"/>
  <c r="X1935" i="41" s="1"/>
  <c r="V1927" i="41"/>
  <c r="X1927" i="41" s="1"/>
  <c r="V1919" i="41"/>
  <c r="X1919" i="41" s="1"/>
  <c r="V1911" i="41"/>
  <c r="X1911" i="41" s="1"/>
  <c r="V1903" i="41"/>
  <c r="X1903" i="41" s="1"/>
  <c r="V1895" i="41"/>
  <c r="X1895" i="41" s="1"/>
  <c r="V1887" i="41"/>
  <c r="X1887" i="41" s="1"/>
  <c r="V1879" i="41"/>
  <c r="X1879" i="41" s="1"/>
  <c r="V1871" i="41"/>
  <c r="X1871" i="41" s="1"/>
  <c r="V1863" i="41"/>
  <c r="X1863" i="41" s="1"/>
  <c r="V1855" i="41"/>
  <c r="X1855" i="41" s="1"/>
  <c r="V1847" i="41"/>
  <c r="X1847" i="41" s="1"/>
  <c r="V1839" i="41"/>
  <c r="X1839" i="41" s="1"/>
  <c r="V1831" i="41"/>
  <c r="X1831" i="41" s="1"/>
  <c r="V1823" i="41"/>
  <c r="X1823" i="41" s="1"/>
  <c r="V1815" i="41"/>
  <c r="X1815" i="41" s="1"/>
  <c r="V1807" i="41"/>
  <c r="X1807" i="41" s="1"/>
  <c r="V1799" i="41"/>
  <c r="X1799" i="41" s="1"/>
  <c r="V1791" i="41"/>
  <c r="X1791" i="41" s="1"/>
  <c r="V1783" i="41"/>
  <c r="X1783" i="41" s="1"/>
  <c r="V1775" i="41"/>
  <c r="X1775" i="41" s="1"/>
  <c r="V1767" i="41"/>
  <c r="X1767" i="41" s="1"/>
  <c r="V1759" i="41"/>
  <c r="X1759" i="41" s="1"/>
  <c r="V1751" i="41"/>
  <c r="X1751" i="41" s="1"/>
  <c r="V1743" i="41"/>
  <c r="X1743" i="41" s="1"/>
  <c r="V1735" i="41"/>
  <c r="X1735" i="41" s="1"/>
  <c r="V1727" i="41"/>
  <c r="X1727" i="41" s="1"/>
  <c r="V1719" i="41"/>
  <c r="X1719" i="41" s="1"/>
  <c r="V1711" i="41"/>
  <c r="X1711" i="41" s="1"/>
  <c r="V1703" i="41"/>
  <c r="X1703" i="41" s="1"/>
  <c r="V1695" i="41"/>
  <c r="X1695" i="41" s="1"/>
  <c r="V1687" i="41"/>
  <c r="X1687" i="41" s="1"/>
  <c r="V1679" i="41"/>
  <c r="X1679" i="41" s="1"/>
  <c r="V1671" i="41"/>
  <c r="X1671" i="41" s="1"/>
  <c r="V1663" i="41"/>
  <c r="X1663" i="41" s="1"/>
  <c r="V1655" i="41"/>
  <c r="X1655" i="41" s="1"/>
  <c r="V1647" i="41"/>
  <c r="X1647" i="41" s="1"/>
  <c r="V1639" i="41"/>
  <c r="X1639" i="41" s="1"/>
  <c r="V1631" i="41"/>
  <c r="X1631" i="41" s="1"/>
  <c r="V1623" i="41"/>
  <c r="X1623" i="41" s="1"/>
  <c r="V1615" i="41"/>
  <c r="X1615" i="41" s="1"/>
  <c r="V1607" i="41"/>
  <c r="X1607" i="41" s="1"/>
  <c r="V1599" i="41"/>
  <c r="X1599" i="41" s="1"/>
  <c r="V639" i="41"/>
  <c r="X639" i="41" s="1"/>
  <c r="V591" i="41"/>
  <c r="X591" i="41" s="1"/>
  <c r="V575" i="41"/>
  <c r="X575" i="41" s="1"/>
  <c r="V527" i="41"/>
  <c r="X527" i="41" s="1"/>
  <c r="V511" i="41"/>
  <c r="X511" i="41" s="1"/>
  <c r="V463" i="41"/>
  <c r="X463" i="41" s="1"/>
  <c r="V447" i="41"/>
  <c r="X447" i="41" s="1"/>
  <c r="V399" i="41"/>
  <c r="X399" i="41" s="1"/>
  <c r="V383" i="41"/>
  <c r="X383" i="41" s="1"/>
  <c r="V335" i="41"/>
  <c r="X335" i="41" s="1"/>
  <c r="V319" i="41"/>
  <c r="X319" i="41" s="1"/>
  <c r="V271" i="41"/>
  <c r="X271" i="41" s="1"/>
  <c r="V255" i="41"/>
  <c r="X255" i="41" s="1"/>
  <c r="V207" i="41"/>
  <c r="X207" i="41" s="1"/>
  <c r="V191" i="41"/>
  <c r="X191" i="41" s="1"/>
  <c r="V143" i="41"/>
  <c r="X143" i="41" s="1"/>
  <c r="V127" i="41"/>
  <c r="X127" i="41" s="1"/>
  <c r="V79" i="41"/>
  <c r="X79" i="41" s="1"/>
  <c r="V63" i="41"/>
  <c r="X63" i="41" s="1"/>
  <c r="V15" i="41"/>
  <c r="X15" i="41" s="1"/>
  <c r="V1914" i="41"/>
  <c r="X1914" i="41" s="1"/>
  <c r="V1906" i="41"/>
  <c r="X1906" i="41" s="1"/>
  <c r="V1898" i="41"/>
  <c r="X1898" i="41" s="1"/>
  <c r="V1890" i="41"/>
  <c r="X1890" i="41" s="1"/>
  <c r="V1882" i="41"/>
  <c r="X1882" i="41" s="1"/>
  <c r="V1874" i="41"/>
  <c r="X1874" i="41" s="1"/>
  <c r="V1866" i="41"/>
  <c r="X1866" i="41" s="1"/>
  <c r="V1858" i="41"/>
  <c r="X1858" i="41" s="1"/>
  <c r="V1850" i="41"/>
  <c r="X1850" i="41" s="1"/>
  <c r="V1842" i="41"/>
  <c r="X1842" i="41" s="1"/>
  <c r="V1834" i="41"/>
  <c r="X1834" i="41" s="1"/>
  <c r="V1826" i="41"/>
  <c r="X1826" i="41" s="1"/>
  <c r="V1818" i="41"/>
  <c r="X1818" i="41" s="1"/>
  <c r="V1810" i="41"/>
  <c r="X1810" i="41" s="1"/>
  <c r="V1802" i="41"/>
  <c r="X1802" i="41" s="1"/>
  <c r="V1794" i="41"/>
  <c r="X1794" i="41" s="1"/>
  <c r="V1786" i="41"/>
  <c r="X1786" i="41" s="1"/>
  <c r="V1778" i="41"/>
  <c r="X1778" i="41" s="1"/>
  <c r="V1770" i="41"/>
  <c r="X1770" i="41" s="1"/>
  <c r="V1762" i="41"/>
  <c r="X1762" i="41" s="1"/>
  <c r="V1754" i="41"/>
  <c r="X1754" i="41" s="1"/>
  <c r="V1746" i="41"/>
  <c r="X1746" i="41" s="1"/>
  <c r="V1738" i="41"/>
  <c r="X1738" i="41" s="1"/>
  <c r="V1730" i="41"/>
  <c r="X1730" i="41" s="1"/>
  <c r="V1722" i="41"/>
  <c r="X1722" i="41" s="1"/>
  <c r="V1714" i="41"/>
  <c r="X1714" i="41" s="1"/>
  <c r="V1706" i="41"/>
  <c r="X1706" i="41" s="1"/>
  <c r="V1698" i="41"/>
  <c r="X1698" i="41" s="1"/>
  <c r="V1690" i="41"/>
  <c r="X1690" i="41" s="1"/>
  <c r="V1682" i="41"/>
  <c r="X1682" i="41" s="1"/>
  <c r="V1674" i="41"/>
  <c r="X1674" i="41" s="1"/>
  <c r="V1666" i="41"/>
  <c r="X1666" i="41" s="1"/>
  <c r="V1658" i="41"/>
  <c r="X1658" i="41" s="1"/>
  <c r="V1650" i="41"/>
  <c r="X1650" i="41" s="1"/>
  <c r="V1642" i="41"/>
  <c r="X1642" i="41" s="1"/>
  <c r="V1634" i="41"/>
  <c r="X1634" i="41" s="1"/>
  <c r="V1626" i="41"/>
  <c r="X1626" i="41" s="1"/>
  <c r="V1618" i="41"/>
  <c r="X1618" i="41" s="1"/>
  <c r="V1602" i="41"/>
  <c r="X1602" i="41" s="1"/>
  <c r="V1609" i="41"/>
  <c r="X1609" i="41" s="1"/>
  <c r="V1593" i="41"/>
  <c r="X1593" i="41" s="1"/>
  <c r="N1637" i="41"/>
  <c r="Q2370" i="41"/>
  <c r="Q2358" i="41"/>
  <c r="Q2346" i="41"/>
  <c r="Q2322" i="41"/>
  <c r="Q2310" i="41"/>
  <c r="Q2298" i="41"/>
  <c r="Q2274" i="41"/>
  <c r="Q2250" i="41"/>
  <c r="Q2234" i="41"/>
  <c r="Q2218" i="41"/>
  <c r="Q2110" i="41"/>
  <c r="Q1934" i="41"/>
  <c r="Q1886" i="41"/>
  <c r="Q1854" i="41"/>
  <c r="Q1834" i="41"/>
  <c r="Q1758" i="41"/>
  <c r="Q1742" i="41"/>
  <c r="Q1694" i="41"/>
  <c r="Q1642" i="41"/>
  <c r="Q1630" i="41"/>
  <c r="Q1550" i="41"/>
  <c r="Q1450" i="41"/>
  <c r="Q1434" i="41"/>
  <c r="Q1426" i="41"/>
  <c r="Q1425" i="41"/>
  <c r="Q1370" i="41"/>
  <c r="Q1369" i="41"/>
  <c r="Q1210" i="41"/>
  <c r="Q1194" i="41"/>
  <c r="Q1162" i="41"/>
  <c r="Q1146" i="41"/>
  <c r="Q1130" i="41"/>
  <c r="Q1114" i="41"/>
  <c r="Q1113" i="41"/>
  <c r="Q630" i="41"/>
  <c r="Q629" i="41"/>
  <c r="Q618" i="41"/>
  <c r="Q598" i="41"/>
  <c r="Q570" i="41"/>
  <c r="Q550" i="41"/>
  <c r="Q518" i="41"/>
  <c r="Q506" i="41"/>
  <c r="Q470" i="41"/>
  <c r="Q458" i="41"/>
  <c r="Q457" i="41"/>
  <c r="Q442" i="41"/>
  <c r="Q430" i="41"/>
  <c r="Q429" i="41"/>
  <c r="Q406" i="41"/>
  <c r="Q394" i="41"/>
  <c r="Q2389" i="41"/>
  <c r="Q2343" i="41"/>
  <c r="Q2311" i="41"/>
  <c r="Q2279" i="41"/>
  <c r="Q1478" i="41"/>
  <c r="Q1382" i="41"/>
  <c r="Q1318" i="41"/>
  <c r="Q1190" i="41"/>
  <c r="Q1126" i="41"/>
  <c r="N2222" i="41"/>
  <c r="N932" i="41"/>
  <c r="N612" i="41"/>
  <c r="N1997" i="41"/>
  <c r="N1917" i="41"/>
  <c r="N1797" i="41"/>
  <c r="N1597" i="41"/>
  <c r="N1317" i="41"/>
  <c r="N2" i="41"/>
  <c r="Q2388" i="41"/>
  <c r="Q2384" i="41"/>
  <c r="Q2380" i="41"/>
  <c r="Q2376" i="41"/>
  <c r="Q2368" i="41"/>
  <c r="Q2364" i="41"/>
  <c r="Q2360" i="41"/>
  <c r="Q2356" i="41"/>
  <c r="Q2352" i="41"/>
  <c r="Q2348" i="41"/>
  <c r="Q2344" i="41"/>
  <c r="Q2340" i="41"/>
  <c r="Q2336" i="41"/>
  <c r="Q2332" i="41"/>
  <c r="Q2328" i="41"/>
  <c r="Q2324" i="41"/>
  <c r="Q2320" i="41"/>
  <c r="Q2316" i="41"/>
  <c r="Q2312" i="41"/>
  <c r="Q2308" i="41"/>
  <c r="Q2304" i="41"/>
  <c r="Q2300" i="41"/>
  <c r="Q2296" i="41"/>
  <c r="Q2292" i="41"/>
  <c r="Q2288" i="41"/>
  <c r="Q2284" i="41"/>
  <c r="Q2280" i="41"/>
  <c r="Q2276" i="41"/>
  <c r="Q2272" i="41"/>
  <c r="Q2268" i="41"/>
  <c r="Q2264" i="41"/>
  <c r="Q2260" i="41"/>
  <c r="Q2256" i="41"/>
  <c r="Q2252" i="41"/>
  <c r="Q2248" i="41"/>
  <c r="Q2244" i="41"/>
  <c r="Q2240" i="41"/>
  <c r="Q2236" i="41"/>
  <c r="Q2232" i="41"/>
  <c r="Q2228" i="41"/>
  <c r="Q2224" i="41"/>
  <c r="Q2220" i="41"/>
  <c r="Q2216" i="41"/>
  <c r="Q2212" i="41"/>
  <c r="Q2208" i="41"/>
  <c r="Q2204" i="41"/>
  <c r="Q2200" i="41"/>
  <c r="Q2196" i="41"/>
  <c r="Q2192" i="41"/>
  <c r="Q2188" i="41"/>
  <c r="Q2184" i="41"/>
  <c r="Q2180" i="41"/>
  <c r="Q2176" i="41"/>
  <c r="Q2172" i="41"/>
  <c r="Q2168" i="41"/>
  <c r="Q2164" i="41"/>
  <c r="Q2160" i="41"/>
  <c r="Q2156" i="41"/>
  <c r="Q2152" i="41"/>
  <c r="Q2148" i="41"/>
  <c r="Q2144" i="41"/>
  <c r="Q2140" i="41"/>
  <c r="Q2136" i="41"/>
  <c r="Q2132" i="41"/>
  <c r="Q2128" i="41"/>
  <c r="Q2124" i="41"/>
  <c r="Q2120" i="41"/>
  <c r="Q2116" i="41"/>
  <c r="Q2112" i="41"/>
  <c r="Q2108" i="41"/>
  <c r="Q2104" i="41"/>
  <c r="Q2100" i="41"/>
  <c r="Q2096" i="41"/>
  <c r="Q2092" i="41"/>
  <c r="Q2088" i="41"/>
  <c r="Q2084" i="41"/>
  <c r="Q2080" i="41"/>
  <c r="Q2076" i="41"/>
  <c r="Q2072" i="41"/>
  <c r="Q2068" i="41"/>
  <c r="Q2064" i="41"/>
  <c r="Q2060" i="41"/>
  <c r="Q2056" i="41"/>
  <c r="Q2052" i="41"/>
  <c r="Q2048" i="41"/>
  <c r="Q2044" i="41"/>
  <c r="Q2040" i="41"/>
  <c r="Q2036" i="41"/>
  <c r="Q2032" i="41"/>
  <c r="Q2028" i="41"/>
  <c r="Q2024" i="41"/>
  <c r="Q2020" i="41"/>
  <c r="Q2016" i="41"/>
  <c r="Q2012" i="41"/>
  <c r="Q2008" i="41"/>
  <c r="Q2004" i="41"/>
  <c r="Q2000" i="41"/>
  <c r="Q1996" i="41"/>
  <c r="Q1992" i="41"/>
  <c r="Q1988" i="41"/>
  <c r="Q1984" i="41"/>
  <c r="Q1980" i="41"/>
  <c r="Q1976" i="41"/>
  <c r="Q1972" i="41"/>
  <c r="Q1968" i="41"/>
  <c r="Q1964" i="41"/>
  <c r="Q1960" i="41"/>
  <c r="Q1956" i="41"/>
  <c r="Q1952" i="41"/>
  <c r="Q1948" i="41"/>
  <c r="Q1944" i="41"/>
  <c r="Q1940" i="41"/>
  <c r="Q1936" i="41"/>
  <c r="Q1932" i="41"/>
  <c r="Q1928" i="41"/>
  <c r="Q1924" i="41"/>
  <c r="Q1920" i="41"/>
  <c r="Q1916" i="41"/>
  <c r="Q1912" i="41"/>
  <c r="Q1908" i="41"/>
  <c r="Q1904" i="41"/>
  <c r="Q1900" i="41"/>
  <c r="Q1896" i="41"/>
  <c r="Q1892" i="41"/>
  <c r="Q1888" i="41"/>
  <c r="Q1884" i="41"/>
  <c r="Q1880" i="41"/>
  <c r="Q1876" i="41"/>
  <c r="Q1872" i="41"/>
  <c r="Q1868" i="41"/>
  <c r="Q1864" i="41"/>
  <c r="Q1860" i="41"/>
  <c r="Q1856" i="41"/>
  <c r="Q1852" i="41"/>
  <c r="Q1848" i="41"/>
  <c r="Q1844" i="41"/>
  <c r="Q1840" i="41"/>
  <c r="Q1836" i="41"/>
  <c r="Q1832" i="41"/>
  <c r="Q1828" i="41"/>
  <c r="Q1824" i="41"/>
  <c r="Q1820" i="41"/>
  <c r="Q1816" i="41"/>
  <c r="Q1812" i="41"/>
  <c r="Q1808" i="41"/>
  <c r="Q1804" i="41"/>
  <c r="Q1800" i="41"/>
  <c r="Q1796" i="41"/>
  <c r="Q1792" i="41"/>
  <c r="Q1788" i="41"/>
  <c r="Q1784" i="41"/>
  <c r="Q1780" i="41"/>
  <c r="Q1776" i="41"/>
  <c r="Q1772" i="41"/>
  <c r="Q1768" i="41"/>
  <c r="Q1764" i="41"/>
  <c r="Q1760" i="41"/>
  <c r="Q1756" i="41"/>
  <c r="Q1752" i="41"/>
  <c r="Q1748" i="41"/>
  <c r="Q1744" i="41"/>
  <c r="Q1740" i="41"/>
  <c r="Q1736" i="41"/>
  <c r="Q1732" i="41"/>
  <c r="Q1728" i="41"/>
  <c r="Q1724" i="41"/>
  <c r="Q1720" i="41"/>
  <c r="Q1716" i="41"/>
  <c r="Q1712" i="41"/>
  <c r="Q1708" i="41"/>
  <c r="Q1704" i="41"/>
  <c r="Q1700" i="41"/>
  <c r="Q1696" i="41"/>
  <c r="Q1692" i="41"/>
  <c r="Q1688" i="41"/>
  <c r="Q1684" i="41"/>
  <c r="Q1680" i="41"/>
  <c r="Q1676" i="41"/>
  <c r="Q1672" i="41"/>
  <c r="Q1668" i="41"/>
  <c r="Q1664" i="41"/>
  <c r="Q1660" i="41"/>
  <c r="Q1656" i="41"/>
  <c r="Q1652" i="41"/>
  <c r="Q1648" i="41"/>
  <c r="Q1644" i="41"/>
  <c r="Q1640" i="41"/>
  <c r="Q1636" i="41"/>
  <c r="Q1632" i="41"/>
  <c r="Q1628" i="41"/>
  <c r="Q1624" i="41"/>
  <c r="Q1620" i="41"/>
  <c r="Q1616" i="41"/>
  <c r="Q1612" i="41"/>
  <c r="Q1608" i="41"/>
  <c r="Q1604" i="41"/>
  <c r="Q1600" i="41"/>
  <c r="Q1596" i="41"/>
  <c r="Q1592" i="41"/>
  <c r="Q1588" i="41"/>
  <c r="Q1584" i="41"/>
  <c r="Q1580" i="41"/>
  <c r="Q1576" i="41"/>
  <c r="Q1572" i="41"/>
  <c r="Q1568" i="41"/>
  <c r="Q1564" i="41"/>
  <c r="Q1560" i="41"/>
  <c r="Q1556" i="41"/>
  <c r="Q1552" i="41"/>
  <c r="Q1548" i="41"/>
  <c r="Q1544" i="41"/>
  <c r="Q1540" i="41"/>
  <c r="Q1536" i="41"/>
  <c r="Q1532" i="41"/>
  <c r="Q1528" i="41"/>
  <c r="Q1524" i="41"/>
  <c r="Q1520" i="41"/>
  <c r="Q1516" i="41"/>
  <c r="Q1512" i="41"/>
  <c r="Q1508" i="41"/>
  <c r="Q1504" i="41"/>
  <c r="Q1500" i="41"/>
  <c r="Q1496" i="41"/>
  <c r="Q1492" i="41"/>
  <c r="Q1488" i="41"/>
  <c r="Q1484" i="41"/>
  <c r="Q1480" i="41"/>
  <c r="Q1476" i="41"/>
  <c r="Q1472" i="41"/>
  <c r="Q1468" i="41"/>
  <c r="Q1464" i="41"/>
  <c r="Q1460" i="41"/>
  <c r="Q1456" i="41"/>
  <c r="Q1452" i="41"/>
  <c r="Q1448" i="41"/>
  <c r="Q1444" i="41"/>
  <c r="Q1440" i="41"/>
  <c r="Q1436" i="41"/>
  <c r="Q1432" i="41"/>
  <c r="Q1428" i="41"/>
  <c r="Q1424" i="41"/>
  <c r="Q1420" i="41"/>
  <c r="Q1416" i="41"/>
  <c r="Q1412" i="41"/>
  <c r="Q1408" i="41"/>
  <c r="Q1404" i="41"/>
  <c r="Q1400" i="41"/>
  <c r="Q1396" i="41"/>
  <c r="Q1392" i="41"/>
  <c r="Q1388" i="41"/>
  <c r="Q1384" i="41"/>
  <c r="Q1380" i="41"/>
  <c r="Q1376" i="41"/>
  <c r="Q1372" i="41"/>
  <c r="Q1368" i="41"/>
  <c r="Q1364" i="41"/>
  <c r="Q1360" i="41"/>
  <c r="Q1356" i="41"/>
  <c r="Q1352" i="41"/>
  <c r="Q1348" i="41"/>
  <c r="Q1344" i="41"/>
  <c r="Q1340" i="41"/>
  <c r="Q1336" i="41"/>
  <c r="Q1332" i="41"/>
  <c r="Q1328" i="41"/>
  <c r="Q1324" i="41"/>
  <c r="Q1320" i="41"/>
  <c r="Q1316" i="41"/>
  <c r="Q1312" i="41"/>
  <c r="Q1308" i="41"/>
  <c r="Q1304" i="41"/>
  <c r="Q1300" i="41"/>
  <c r="Q1296" i="41"/>
  <c r="Q1292" i="41"/>
  <c r="Q1288" i="41"/>
  <c r="Q1284" i="41"/>
  <c r="Q1280" i="41"/>
  <c r="Q1276" i="41"/>
  <c r="Q1272" i="41"/>
  <c r="Q1268" i="41"/>
  <c r="Q1264" i="41"/>
  <c r="Q1260" i="41"/>
  <c r="Q1256" i="41"/>
  <c r="Q1252" i="41"/>
  <c r="Q1248" i="41"/>
  <c r="Q1244" i="41"/>
  <c r="Q1240" i="41"/>
  <c r="Q1236" i="41"/>
  <c r="Q1232" i="41"/>
  <c r="Q1228" i="41"/>
  <c r="Q1224" i="41"/>
  <c r="Q1220" i="41"/>
  <c r="Q1216" i="41"/>
  <c r="Q1212" i="41"/>
  <c r="Q1208" i="41"/>
  <c r="Q1204" i="41"/>
  <c r="Q1200" i="41"/>
  <c r="Q1196" i="41"/>
  <c r="Q1192" i="41"/>
  <c r="Q1188" i="41"/>
  <c r="Q1184" i="41"/>
  <c r="Q1180" i="41"/>
  <c r="Q1176" i="41"/>
  <c r="Q1172" i="41"/>
  <c r="Q1168" i="41"/>
  <c r="Q1164" i="41"/>
  <c r="Q1160" i="41"/>
  <c r="Q1156" i="41"/>
  <c r="Q1152" i="41"/>
  <c r="Q1148" i="41"/>
  <c r="Q1144" i="41"/>
  <c r="Q1140" i="41"/>
  <c r="Q1136" i="41"/>
  <c r="Q1132" i="41"/>
  <c r="Q1128" i="41"/>
  <c r="Q1124" i="41"/>
  <c r="Q1120" i="41"/>
  <c r="Q1116" i="41"/>
  <c r="Q1112" i="41"/>
  <c r="Q1056" i="41"/>
  <c r="Q964" i="41"/>
  <c r="Q956" i="41"/>
  <c r="Q900" i="41"/>
  <c r="Q892" i="41"/>
  <c r="Q836" i="41"/>
  <c r="Q828" i="41"/>
  <c r="Q772" i="41"/>
  <c r="Q764" i="41"/>
  <c r="Q708" i="41"/>
  <c r="Q700" i="41"/>
  <c r="Q644" i="41"/>
  <c r="Q636" i="41"/>
  <c r="Q580" i="41"/>
  <c r="Q572" i="41"/>
  <c r="Q516" i="41"/>
  <c r="Q508" i="41"/>
  <c r="Q436" i="41"/>
  <c r="Q408" i="41"/>
  <c r="Q372" i="41"/>
  <c r="Q344" i="41"/>
  <c r="Q308" i="41"/>
  <c r="Q280" i="41"/>
  <c r="Q259" i="41"/>
  <c r="Q244" i="41"/>
  <c r="Q216" i="41"/>
  <c r="Q180" i="41"/>
  <c r="Q152" i="41"/>
  <c r="Q116" i="41"/>
  <c r="Q88" i="41"/>
  <c r="Q52" i="41"/>
  <c r="Q24" i="41"/>
  <c r="Q2367" i="41"/>
  <c r="Q2351" i="41"/>
  <c r="Q2335" i="41"/>
  <c r="Q2319" i="41"/>
  <c r="Q2303" i="41"/>
  <c r="Q2287" i="41"/>
  <c r="Q2271" i="41"/>
  <c r="Q2255" i="41"/>
  <c r="Q1494" i="41"/>
  <c r="Q387" i="41"/>
  <c r="Q2378" i="41"/>
  <c r="Q2366" i="41"/>
  <c r="Q2330" i="41"/>
  <c r="Q2306" i="41"/>
  <c r="Q2282" i="41"/>
  <c r="Q2270" i="41"/>
  <c r="Q2258" i="41"/>
  <c r="Q2190" i="41"/>
  <c r="Q2174" i="41"/>
  <c r="Q1262" i="41"/>
  <c r="Q998" i="41"/>
  <c r="Q982" i="41"/>
  <c r="Q966" i="41"/>
  <c r="Q950" i="41"/>
  <c r="Q934" i="41"/>
  <c r="Q918" i="41"/>
  <c r="Q902" i="41"/>
  <c r="Q886" i="41"/>
  <c r="Q885" i="41"/>
  <c r="Q762" i="41"/>
  <c r="N2047" i="41"/>
  <c r="N1547" i="41"/>
  <c r="N1407" i="41"/>
  <c r="N1192" i="41"/>
  <c r="N1052" i="41"/>
  <c r="N867" i="41"/>
  <c r="N2362" i="41"/>
  <c r="L2327" i="41"/>
  <c r="N2327" i="41" s="1"/>
  <c r="N2302" i="41"/>
  <c r="N2292" i="41"/>
  <c r="N2272" i="41"/>
  <c r="L2147" i="41"/>
  <c r="N2147" i="41" s="1"/>
  <c r="L2127" i="41"/>
  <c r="N2127" i="41" s="1"/>
  <c r="N2092" i="41"/>
  <c r="N1987" i="41"/>
  <c r="L1947" i="41"/>
  <c r="N1947" i="41" s="1"/>
  <c r="L1927" i="41"/>
  <c r="N1927" i="41" s="1"/>
  <c r="N1852" i="41"/>
  <c r="N1787" i="41"/>
  <c r="L1747" i="41"/>
  <c r="N1747" i="41" s="1"/>
  <c r="N1742" i="41"/>
  <c r="N1712" i="41"/>
  <c r="N1707" i="41"/>
  <c r="L1687" i="41"/>
  <c r="N1687" i="41" s="1"/>
  <c r="N1652" i="41"/>
  <c r="N1632" i="41"/>
  <c r="L1507" i="41"/>
  <c r="N1507" i="41" s="1"/>
  <c r="L1487" i="41"/>
  <c r="N1487" i="41" s="1"/>
  <c r="N1432" i="41"/>
  <c r="N1362" i="41"/>
  <c r="N1352" i="41"/>
  <c r="N1347" i="41"/>
  <c r="L1307" i="41"/>
  <c r="N1307" i="41" s="1"/>
  <c r="L1287" i="41"/>
  <c r="N1287" i="41" s="1"/>
  <c r="N1282" i="41"/>
  <c r="N1147" i="41"/>
  <c r="L1107" i="41"/>
  <c r="N1107" i="41" s="1"/>
  <c r="N1102" i="41"/>
  <c r="N1072" i="41"/>
  <c r="N1067" i="41"/>
  <c r="L1047" i="41"/>
  <c r="N1047" i="41" s="1"/>
  <c r="N1012" i="41"/>
  <c r="N962" i="41"/>
  <c r="N952" i="41"/>
  <c r="N947" i="41"/>
  <c r="L827" i="41"/>
  <c r="N827" i="41" s="1"/>
  <c r="N782" i="41"/>
  <c r="N747" i="41"/>
  <c r="N692" i="41"/>
  <c r="N642" i="41"/>
  <c r="N582" i="41"/>
  <c r="L507" i="41"/>
  <c r="N507" i="41" s="1"/>
  <c r="N462" i="41"/>
  <c r="N397" i="41"/>
  <c r="N372" i="41"/>
  <c r="N307" i="41"/>
  <c r="N272" i="41"/>
  <c r="N262" i="41"/>
  <c r="L187" i="41"/>
  <c r="N187" i="41" s="1"/>
  <c r="N107" i="41"/>
  <c r="N32" i="41"/>
  <c r="Q2391" i="41"/>
  <c r="Q2383" i="41"/>
  <c r="Q2379" i="41"/>
  <c r="Q2375" i="41"/>
  <c r="Q2247" i="41"/>
  <c r="Q2243" i="41"/>
  <c r="Q2239" i="41"/>
  <c r="Q2231" i="41"/>
  <c r="Q2227" i="41"/>
  <c r="Q2223" i="41"/>
  <c r="Q2215" i="41"/>
  <c r="Q2211" i="41"/>
  <c r="Q2207" i="41"/>
  <c r="Q2199" i="41"/>
  <c r="Q2195" i="41"/>
  <c r="Q2191" i="41"/>
  <c r="Q2183" i="41"/>
  <c r="Q2179" i="41"/>
  <c r="Q2175" i="41"/>
  <c r="Q2167" i="41"/>
  <c r="Q2163" i="41"/>
  <c r="Q2159" i="41"/>
  <c r="Q2151" i="41"/>
  <c r="Q2147" i="41"/>
  <c r="Q2143" i="41"/>
  <c r="Q2135" i="41"/>
  <c r="Q2131" i="41"/>
  <c r="Q2127" i="41"/>
  <c r="Q2119" i="41"/>
  <c r="Q2115" i="41"/>
  <c r="Q2111" i="41"/>
  <c r="Q2103" i="41"/>
  <c r="Q2099" i="41"/>
  <c r="Q2095" i="41"/>
  <c r="Q2087" i="41"/>
  <c r="Q2083" i="41"/>
  <c r="Q2079" i="41"/>
  <c r="Q2071" i="41"/>
  <c r="Q2067" i="41"/>
  <c r="Q2063" i="41"/>
  <c r="Q2055" i="41"/>
  <c r="Q2051" i="41"/>
  <c r="Q2047" i="41"/>
  <c r="Q2039" i="41"/>
  <c r="Q2035" i="41"/>
  <c r="Q2031" i="41"/>
  <c r="Q2023" i="41"/>
  <c r="Q2019" i="41"/>
  <c r="Q2015" i="41"/>
  <c r="Q2007" i="41"/>
  <c r="Q2003" i="41"/>
  <c r="Q1999" i="41"/>
  <c r="Q1991" i="41"/>
  <c r="Q1987" i="41"/>
  <c r="Q1983" i="41"/>
  <c r="Q1975" i="41"/>
  <c r="Q1971" i="41"/>
  <c r="Q1967" i="41"/>
  <c r="Q1959" i="41"/>
  <c r="Q1955" i="41"/>
  <c r="Q1951" i="41"/>
  <c r="Q1943" i="41"/>
  <c r="Q1939" i="41"/>
  <c r="Q1935" i="41"/>
  <c r="Q1927" i="41"/>
  <c r="Q1923" i="41"/>
  <c r="Q1919" i="41"/>
  <c r="Q1911" i="41"/>
  <c r="Q1907" i="41"/>
  <c r="Q1903" i="41"/>
  <c r="Q1895" i="41"/>
  <c r="Q1891" i="41"/>
  <c r="Q1887" i="41"/>
  <c r="Q1879" i="41"/>
  <c r="Q1875" i="41"/>
  <c r="Q1871" i="41"/>
  <c r="Q1863" i="41"/>
  <c r="Q1859" i="41"/>
  <c r="Q1855" i="41"/>
  <c r="Q1847" i="41"/>
  <c r="Q1843" i="41"/>
  <c r="Q1839" i="41"/>
  <c r="Q1831" i="41"/>
  <c r="Q1827" i="41"/>
  <c r="Q1823" i="41"/>
  <c r="Q1815" i="41"/>
  <c r="Q1811" i="41"/>
  <c r="Q1807" i="41"/>
  <c r="Q1799" i="41"/>
  <c r="Q1795" i="41"/>
  <c r="Q1791" i="41"/>
  <c r="Q1783" i="41"/>
  <c r="Q1779" i="41"/>
  <c r="Q1775" i="41"/>
  <c r="Q1767" i="41"/>
  <c r="Q1763" i="41"/>
  <c r="Q1759" i="41"/>
  <c r="Q1751" i="41"/>
  <c r="Q1747" i="41"/>
  <c r="Q1743" i="41"/>
  <c r="Q1735" i="41"/>
  <c r="Q1731" i="41"/>
  <c r="Q1727" i="41"/>
  <c r="Q1719" i="41"/>
  <c r="Q1715" i="41"/>
  <c r="Q1711" i="41"/>
  <c r="Q1703" i="41"/>
  <c r="Q1699" i="41"/>
  <c r="Q1695" i="41"/>
  <c r="Q1687" i="41"/>
  <c r="Q1683" i="41"/>
  <c r="Q1679" i="41"/>
  <c r="Q1671" i="41"/>
  <c r="Q1667" i="41"/>
  <c r="Q1663" i="41"/>
  <c r="Q1655" i="41"/>
  <c r="Q1651" i="41"/>
  <c r="Q1647" i="41"/>
  <c r="Q1639" i="41"/>
  <c r="Q1635" i="41"/>
  <c r="Q1631" i="41"/>
  <c r="Q1623" i="41"/>
  <c r="Q1619" i="41"/>
  <c r="Q1615" i="41"/>
  <c r="Q1607" i="41"/>
  <c r="Q1603" i="41"/>
  <c r="Q1599" i="41"/>
  <c r="Q1591" i="41"/>
  <c r="Q1587" i="41"/>
  <c r="Q1583" i="41"/>
  <c r="Q1575" i="41"/>
  <c r="Q1571" i="41"/>
  <c r="Q1567" i="41"/>
  <c r="Q1559" i="41"/>
  <c r="Q1555" i="41"/>
  <c r="Q1551" i="41"/>
  <c r="Q1543" i="41"/>
  <c r="Q1539" i="41"/>
  <c r="Q1535" i="41"/>
  <c r="Q1527" i="41"/>
  <c r="Q1523" i="41"/>
  <c r="Q1519" i="41"/>
  <c r="Q1511" i="41"/>
  <c r="Q1507" i="41"/>
  <c r="Q1503" i="41"/>
  <c r="Q1495" i="41"/>
  <c r="Q1491" i="41"/>
  <c r="Q1487" i="41"/>
  <c r="Q1479" i="41"/>
  <c r="Q1475" i="41"/>
  <c r="Q1471" i="41"/>
  <c r="Q1463" i="41"/>
  <c r="Q1459" i="41"/>
  <c r="Q1455" i="41"/>
  <c r="Q1447" i="41"/>
  <c r="Q1443" i="41"/>
  <c r="Q1439" i="41"/>
  <c r="Q1431" i="41"/>
  <c r="Q1427" i="41"/>
  <c r="Q1423" i="41"/>
  <c r="Q1415" i="41"/>
  <c r="Q1411" i="41"/>
  <c r="Q1407" i="41"/>
  <c r="Q1399" i="41"/>
  <c r="Q1395" i="41"/>
  <c r="Q1391" i="41"/>
  <c r="Q1383" i="41"/>
  <c r="Q1379" i="41"/>
  <c r="Q1375" i="41"/>
  <c r="Q1367" i="41"/>
  <c r="Q1363" i="41"/>
  <c r="Q1359" i="41"/>
  <c r="Q1351" i="41"/>
  <c r="Q1347" i="41"/>
  <c r="Q1343" i="41"/>
  <c r="Q1335" i="41"/>
  <c r="Q1331" i="41"/>
  <c r="Q1327" i="41"/>
  <c r="Q1319" i="41"/>
  <c r="Q1315" i="41"/>
  <c r="Q1311" i="41"/>
  <c r="Q1303" i="41"/>
  <c r="Q1299" i="41"/>
  <c r="Q1295" i="41"/>
  <c r="Q1287" i="41"/>
  <c r="Q1283" i="41"/>
  <c r="Q1279" i="41"/>
  <c r="Q1271" i="41"/>
  <c r="Q1267" i="41"/>
  <c r="Q1263" i="41"/>
  <c r="Q1255" i="41"/>
  <c r="Q1251" i="41"/>
  <c r="Q1247" i="41"/>
  <c r="Q1239" i="41"/>
  <c r="Q1235" i="41"/>
  <c r="Q1231" i="41"/>
  <c r="Q1223" i="41"/>
  <c r="Q1219" i="41"/>
  <c r="Q1215" i="41"/>
  <c r="Q1207" i="41"/>
  <c r="Q1203" i="41"/>
  <c r="Q1199" i="41"/>
  <c r="Q1191" i="41"/>
  <c r="Q1187" i="41"/>
  <c r="Q1183" i="41"/>
  <c r="Q1175" i="41"/>
  <c r="Q1171" i="41"/>
  <c r="Q1167" i="41"/>
  <c r="Q1159" i="41"/>
  <c r="Q1155" i="41"/>
  <c r="Q1151" i="41"/>
  <c r="Q1143" i="41"/>
  <c r="Q1139" i="41"/>
  <c r="Q1135" i="41"/>
  <c r="Q1127" i="41"/>
  <c r="Q1123" i="41"/>
  <c r="Q1119" i="41"/>
  <c r="Q1111" i="41"/>
  <c r="Q1107" i="41"/>
  <c r="Q1103" i="41"/>
  <c r="Q1099" i="41"/>
  <c r="Q1095" i="41"/>
  <c r="Q1091" i="41"/>
  <c r="Q1087" i="41"/>
  <c r="Q1083" i="41"/>
  <c r="Q1079" i="41"/>
  <c r="Q1075" i="41"/>
  <c r="Q1071" i="41"/>
  <c r="Q1067" i="41"/>
  <c r="Q1063" i="41"/>
  <c r="Q1059" i="41"/>
  <c r="Q1055" i="41"/>
  <c r="Q1051" i="41"/>
  <c r="Q1047" i="41"/>
  <c r="Q1043" i="41"/>
  <c r="Q1039" i="41"/>
  <c r="Q1035" i="41"/>
  <c r="Q1031" i="41"/>
  <c r="Q1027" i="41"/>
  <c r="Q1023" i="41"/>
  <c r="Q1019" i="41"/>
  <c r="Q1015" i="41"/>
  <c r="Q1011" i="41"/>
  <c r="Q1007" i="41"/>
  <c r="Q1003" i="41"/>
  <c r="Q451" i="41"/>
  <c r="Q443" i="41"/>
  <c r="Q379" i="41"/>
  <c r="Q323" i="41"/>
  <c r="Q251" i="41"/>
  <c r="Q195" i="41"/>
  <c r="Q187" i="41"/>
  <c r="Q131" i="41"/>
  <c r="Q123" i="41"/>
  <c r="Q67" i="41"/>
  <c r="Q2363" i="41"/>
  <c r="Q2347" i="41"/>
  <c r="Q2331" i="41"/>
  <c r="Q2315" i="41"/>
  <c r="Q2299" i="41"/>
  <c r="Q2283" i="41"/>
  <c r="Q2267" i="41"/>
  <c r="Q2251" i="41"/>
  <c r="Q2219" i="41"/>
  <c r="Q2187" i="41"/>
  <c r="Q2155" i="41"/>
  <c r="Q2123" i="41"/>
  <c r="Q2091" i="41"/>
  <c r="Q2059" i="41"/>
  <c r="Q2027" i="41"/>
  <c r="Q1995" i="41"/>
  <c r="Q1963" i="41"/>
  <c r="Q1931" i="41"/>
  <c r="Q1899" i="41"/>
  <c r="Q1867" i="41"/>
  <c r="Q1835" i="41"/>
  <c r="Q1803" i="41"/>
  <c r="Q1771" i="41"/>
  <c r="Q1739" i="41"/>
  <c r="Q1707" i="41"/>
  <c r="Q1675" i="41"/>
  <c r="Q1643" i="41"/>
  <c r="Q1611" i="41"/>
  <c r="Q1579" i="41"/>
  <c r="Q1547" i="41"/>
  <c r="Q1515" i="41"/>
  <c r="Q1070" i="41"/>
  <c r="Q1006" i="41"/>
  <c r="Q2386" i="41"/>
  <c r="Q2374" i="41"/>
  <c r="Q2338" i="41"/>
  <c r="Q2314" i="41"/>
  <c r="Q2290" i="41"/>
  <c r="Q2278" i="41"/>
  <c r="Q2202" i="41"/>
  <c r="Q2186" i="41"/>
  <c r="Q2170" i="41"/>
  <c r="Q2154" i="41"/>
  <c r="Q2138" i="41"/>
  <c r="Q2122" i="41"/>
  <c r="Q2106" i="41"/>
  <c r="Q2090" i="41"/>
  <c r="Q2074" i="41"/>
  <c r="Q2058" i="41"/>
  <c r="Q2042" i="41"/>
  <c r="Q2026" i="41"/>
  <c r="Q2010" i="41"/>
  <c r="Q1994" i="41"/>
  <c r="Q1982" i="41"/>
  <c r="Q1962" i="41"/>
  <c r="Q1950" i="41"/>
  <c r="Q1930" i="41"/>
  <c r="Q1918" i="41"/>
  <c r="Q1898" i="41"/>
  <c r="Q1882" i="41"/>
  <c r="Q1870" i="41"/>
  <c r="Q1850" i="41"/>
  <c r="Q1838" i="41"/>
  <c r="Q1818" i="41"/>
  <c r="Q1806" i="41"/>
  <c r="Q1786" i="41"/>
  <c r="Q1774" i="41"/>
  <c r="Q1754" i="41"/>
  <c r="Q1722" i="41"/>
  <c r="Q1710" i="41"/>
  <c r="Q1690" i="41"/>
  <c r="Q1678" i="41"/>
  <c r="Q1658" i="41"/>
  <c r="Q1646" i="41"/>
  <c r="Q1626" i="41"/>
  <c r="Q1614" i="41"/>
  <c r="Q1534" i="41"/>
  <c r="Q1182" i="41"/>
  <c r="Q1170" i="41"/>
  <c r="Q1169" i="41"/>
  <c r="Q874" i="41"/>
  <c r="Q858" i="41"/>
  <c r="Q857" i="41"/>
  <c r="Q602" i="41"/>
  <c r="Q601" i="41"/>
  <c r="Q586" i="41"/>
  <c r="Q554" i="41"/>
  <c r="Q538" i="41"/>
  <c r="Q490" i="41"/>
  <c r="Q454" i="41"/>
  <c r="Q438" i="41"/>
  <c r="Q426" i="41"/>
  <c r="Q2359" i="41"/>
  <c r="Q2327" i="41"/>
  <c r="Q2295" i="41"/>
  <c r="Q2263" i="41"/>
  <c r="Q1510" i="41"/>
  <c r="Q1446" i="41"/>
  <c r="Q1254" i="41"/>
  <c r="Q1062" i="41"/>
  <c r="N2052" i="41"/>
  <c r="N1952" i="41"/>
  <c r="N1772" i="41"/>
  <c r="N1752" i="41"/>
  <c r="N1667" i="41"/>
  <c r="N1607" i="41"/>
  <c r="N1522" i="41"/>
  <c r="N1412" i="41"/>
  <c r="N1387" i="41"/>
  <c r="N1332" i="41"/>
  <c r="N1312" i="41"/>
  <c r="N1267" i="41"/>
  <c r="N1112" i="41"/>
  <c r="N1062" i="41"/>
  <c r="L987" i="41"/>
  <c r="N987" i="41" s="1"/>
  <c r="N877" i="41"/>
  <c r="N787" i="41"/>
  <c r="L667" i="41"/>
  <c r="N667" i="41" s="1"/>
  <c r="N622" i="41"/>
  <c r="N482" i="41"/>
  <c r="N472" i="41"/>
  <c r="N467" i="41"/>
  <c r="N422" i="41"/>
  <c r="N402" i="41"/>
  <c r="L347" i="41"/>
  <c r="N347" i="41" s="1"/>
  <c r="N192" i="41"/>
  <c r="N162" i="41"/>
  <c r="N147" i="41"/>
  <c r="N112" i="41"/>
  <c r="N102" i="41"/>
  <c r="L27" i="41"/>
  <c r="N27" i="41" s="1"/>
  <c r="N2337" i="41"/>
  <c r="Q2385" i="41"/>
  <c r="Q2381" i="41"/>
  <c r="Q2377" i="41"/>
  <c r="Q2373" i="41"/>
  <c r="Q2369" i="41"/>
  <c r="Q2365" i="41"/>
  <c r="Q2361" i="41"/>
  <c r="Q2357" i="41"/>
  <c r="Q2353" i="41"/>
  <c r="Q2349" i="41"/>
  <c r="Q2345" i="41"/>
  <c r="Q2341" i="41"/>
  <c r="Q2337" i="41"/>
  <c r="Q2333" i="41"/>
  <c r="Q2329" i="41"/>
  <c r="Q2325" i="41"/>
  <c r="Q2321" i="41"/>
  <c r="Q2317" i="41"/>
  <c r="Q2313" i="41"/>
  <c r="Q2309" i="41"/>
  <c r="Q2305" i="41"/>
  <c r="Q2301" i="41"/>
  <c r="Q2297" i="41"/>
  <c r="Q2293" i="41"/>
  <c r="Q2289" i="41"/>
  <c r="Q2285" i="41"/>
  <c r="Q2281" i="41"/>
  <c r="Q2277" i="41"/>
  <c r="Q2273" i="41"/>
  <c r="Q2269" i="41"/>
  <c r="Q2265" i="41"/>
  <c r="Q2261" i="41"/>
  <c r="Q2257" i="41"/>
  <c r="Q2253" i="41"/>
  <c r="Q1505" i="41"/>
  <c r="Q1489" i="41"/>
  <c r="Q1473" i="41"/>
  <c r="Q1461" i="41"/>
  <c r="Q1433" i="41"/>
  <c r="Q1361" i="41"/>
  <c r="Q1305" i="41"/>
  <c r="Q1297" i="41"/>
  <c r="Q1241" i="41"/>
  <c r="Q1233" i="41"/>
  <c r="Q1177" i="41"/>
  <c r="Q1105" i="41"/>
  <c r="Q1049" i="41"/>
  <c r="Q1041" i="41"/>
  <c r="Q985" i="41"/>
  <c r="Q949" i="41"/>
  <c r="Q921" i="41"/>
  <c r="Q821" i="41"/>
  <c r="Q793" i="41"/>
  <c r="Q757" i="41"/>
  <c r="Q729" i="41"/>
  <c r="Q693" i="41"/>
  <c r="Q665" i="41"/>
  <c r="Q565" i="41"/>
  <c r="Q537" i="41"/>
  <c r="Q501" i="41"/>
  <c r="Q473" i="41"/>
  <c r="Q421" i="41"/>
  <c r="Q393" i="41"/>
  <c r="Q377" i="41"/>
  <c r="Q373" i="41"/>
  <c r="Q361" i="41"/>
  <c r="Q357" i="41"/>
  <c r="Q345" i="41"/>
  <c r="Q341" i="41"/>
  <c r="Q329" i="41"/>
  <c r="Q325" i="41"/>
  <c r="Q313" i="41"/>
  <c r="Q309" i="41"/>
  <c r="Q297" i="41"/>
  <c r="Q293" i="41"/>
  <c r="Q281" i="41"/>
  <c r="Q277" i="41"/>
  <c r="Q265" i="41"/>
  <c r="Q261" i="41"/>
  <c r="Q249" i="41"/>
  <c r="Q245" i="41"/>
  <c r="Q233" i="41"/>
  <c r="Q229" i="41"/>
  <c r="Q217" i="41"/>
  <c r="Q213" i="41"/>
  <c r="Q201" i="41"/>
  <c r="Q197" i="41"/>
  <c r="Q185" i="41"/>
  <c r="Q181" i="41"/>
  <c r="Q169" i="41"/>
  <c r="Q165" i="41"/>
  <c r="Q153" i="41"/>
  <c r="Q149" i="41"/>
  <c r="Q137" i="41"/>
  <c r="Q133" i="41"/>
  <c r="Q121" i="41"/>
  <c r="Q117" i="41"/>
  <c r="Q105" i="41"/>
  <c r="Q101" i="41"/>
  <c r="Q89" i="41"/>
  <c r="Q85" i="41"/>
  <c r="Q73" i="41"/>
  <c r="Q69" i="41"/>
  <c r="Q57" i="41"/>
  <c r="Q53" i="41"/>
  <c r="Q41" i="41"/>
  <c r="Q37" i="41"/>
  <c r="Q25" i="41"/>
  <c r="Q21" i="41"/>
  <c r="Q9" i="41"/>
  <c r="Q2371" i="41"/>
  <c r="Q2355" i="41"/>
  <c r="Q2339" i="41"/>
  <c r="Q2323" i="41"/>
  <c r="Q2307" i="41"/>
  <c r="Q2291" i="41"/>
  <c r="Q2275" i="41"/>
  <c r="Q2259" i="41"/>
  <c r="Q2235" i="41"/>
  <c r="Q2203" i="41"/>
  <c r="Q2171" i="41"/>
  <c r="Q2139" i="41"/>
  <c r="Q2107" i="41"/>
  <c r="Q2075" i="41"/>
  <c r="Q2043" i="41"/>
  <c r="Q2011" i="41"/>
  <c r="Q1979" i="41"/>
  <c r="Q1947" i="41"/>
  <c r="Q1915" i="41"/>
  <c r="Q1883" i="41"/>
  <c r="Q1851" i="41"/>
  <c r="Q1819" i="41"/>
  <c r="Q1787" i="41"/>
  <c r="Q1755" i="41"/>
  <c r="Q1723" i="41"/>
  <c r="Q1691" i="41"/>
  <c r="Q1659" i="41"/>
  <c r="Q1627" i="41"/>
  <c r="Q1595" i="41"/>
  <c r="Q1563" i="41"/>
  <c r="Q1531" i="41"/>
  <c r="N837" i="41"/>
  <c r="N657" i="41"/>
  <c r="N597" i="41"/>
  <c r="N517" i="41"/>
  <c r="N497" i="41"/>
  <c r="Q1108" i="41"/>
  <c r="Q1096" i="41"/>
  <c r="Q1080" i="41"/>
  <c r="Q1068" i="41"/>
  <c r="Q1044" i="41"/>
  <c r="Q1032" i="41"/>
  <c r="Q1008" i="41"/>
  <c r="Q996" i="41"/>
  <c r="Q984" i="41"/>
  <c r="Q972" i="41"/>
  <c r="Q960" i="41"/>
  <c r="Q948" i="41"/>
  <c r="Q936" i="41"/>
  <c r="Q916" i="41"/>
  <c r="Q904" i="41"/>
  <c r="Q880" i="41"/>
  <c r="Q868" i="41"/>
  <c r="Q852" i="41"/>
  <c r="Q840" i="41"/>
  <c r="Q804" i="41"/>
  <c r="Q796" i="41"/>
  <c r="Q784" i="41"/>
  <c r="Q760" i="41"/>
  <c r="Q756" i="41"/>
  <c r="Q748" i="41"/>
  <c r="Q692" i="41"/>
  <c r="Q680" i="41"/>
  <c r="Q668" i="41"/>
  <c r="Q660" i="41"/>
  <c r="Q648" i="41"/>
  <c r="Q624" i="41"/>
  <c r="Q612" i="41"/>
  <c r="Q596" i="41"/>
  <c r="Q584" i="41"/>
  <c r="Q548" i="41"/>
  <c r="Q536" i="41"/>
  <c r="Q524" i="41"/>
  <c r="Q500" i="41"/>
  <c r="Q488" i="41"/>
  <c r="Q476" i="41"/>
  <c r="Q460" i="41"/>
  <c r="Q420" i="41"/>
  <c r="Q396" i="41"/>
  <c r="Q384" i="41"/>
  <c r="Q360" i="41"/>
  <c r="Q348" i="41"/>
  <c r="Q332" i="41"/>
  <c r="Q320" i="41"/>
  <c r="Q292" i="41"/>
  <c r="Q264" i="41"/>
  <c r="Q252" i="41"/>
  <c r="Q240" i="41"/>
  <c r="Q228" i="41"/>
  <c r="Q204" i="41"/>
  <c r="Q196" i="41"/>
  <c r="Q184" i="41"/>
  <c r="Q168" i="41"/>
  <c r="Q140" i="41"/>
  <c r="Q128" i="41"/>
  <c r="Q104" i="41"/>
  <c r="Q92" i="41"/>
  <c r="Q20" i="41"/>
  <c r="Q8" i="41"/>
  <c r="Q7" i="41"/>
  <c r="Q2246" i="41"/>
  <c r="Q2198" i="41"/>
  <c r="Q2102" i="41"/>
  <c r="Q2086" i="41"/>
  <c r="Q2038" i="41"/>
  <c r="Q1974" i="41"/>
  <c r="Q1910" i="41"/>
  <c r="Q1846" i="41"/>
  <c r="Q1830" i="41"/>
  <c r="Q1766" i="41"/>
  <c r="Q1686" i="41"/>
  <c r="Q1590" i="41"/>
  <c r="Q1526" i="41"/>
  <c r="Q1483" i="41"/>
  <c r="Q1451" i="41"/>
  <c r="Q1419" i="41"/>
  <c r="Q1403" i="41"/>
  <c r="Q1371" i="41"/>
  <c r="Q1334" i="41"/>
  <c r="Q1307" i="41"/>
  <c r="Q1286" i="41"/>
  <c r="Q1270" i="41"/>
  <c r="Q1211" i="41"/>
  <c r="Q1163" i="41"/>
  <c r="Q1142" i="41"/>
  <c r="Q1110" i="41"/>
  <c r="Q1086" i="41"/>
  <c r="Q1054" i="41"/>
  <c r="Q1030" i="41"/>
  <c r="Q994" i="41"/>
  <c r="Q930" i="41"/>
  <c r="Q882" i="41"/>
  <c r="Q818" i="41"/>
  <c r="Q754" i="41"/>
  <c r="Q706" i="41"/>
  <c r="Q658" i="41"/>
  <c r="Q610" i="41"/>
  <c r="Q546" i="41"/>
  <c r="Q482" i="41"/>
  <c r="Q434" i="41"/>
  <c r="Q385" i="41"/>
  <c r="Q337" i="41"/>
  <c r="Q289" i="41"/>
  <c r="Q225" i="41"/>
  <c r="Q177" i="41"/>
  <c r="Q129" i="41"/>
  <c r="Q81" i="41"/>
  <c r="Q49" i="41"/>
  <c r="Q31" i="41"/>
  <c r="L2297" i="41"/>
  <c r="N2297" i="41" s="1"/>
  <c r="L2137" i="41"/>
  <c r="N2137" i="41" s="1"/>
  <c r="L1977" i="41"/>
  <c r="N1977" i="41" s="1"/>
  <c r="L1817" i="41"/>
  <c r="N1817" i="41" s="1"/>
  <c r="L1657" i="41"/>
  <c r="N1657" i="41" s="1"/>
  <c r="L1497" i="41"/>
  <c r="N1497" i="41" s="1"/>
  <c r="L1337" i="41"/>
  <c r="N1337" i="41" s="1"/>
  <c r="L1177" i="41"/>
  <c r="N1177" i="41" s="1"/>
  <c r="L1017" i="41"/>
  <c r="N1017" i="41" s="1"/>
  <c r="L967" i="41"/>
  <c r="N967" i="41" s="1"/>
  <c r="L887" i="41"/>
  <c r="N887" i="41" s="1"/>
  <c r="L807" i="41"/>
  <c r="N807" i="41" s="1"/>
  <c r="L727" i="41"/>
  <c r="N727" i="41" s="1"/>
  <c r="L647" i="41"/>
  <c r="N647" i="41" s="1"/>
  <c r="L567" i="41"/>
  <c r="N567" i="41" s="1"/>
  <c r="L487" i="41"/>
  <c r="N487" i="41" s="1"/>
  <c r="L407" i="41"/>
  <c r="N407" i="41" s="1"/>
  <c r="L327" i="41"/>
  <c r="N327" i="41" s="1"/>
  <c r="L247" i="41"/>
  <c r="N247" i="41" s="1"/>
  <c r="L167" i="41"/>
  <c r="N167" i="41" s="1"/>
  <c r="L87" i="41"/>
  <c r="N87" i="41" s="1"/>
  <c r="L7" i="41"/>
  <c r="N7" i="41" s="1"/>
  <c r="Q2387" i="41"/>
  <c r="Q999" i="41"/>
  <c r="Q995" i="41"/>
  <c r="Q991" i="41"/>
  <c r="Q987" i="41"/>
  <c r="Q983" i="41"/>
  <c r="Q979" i="41"/>
  <c r="Q975" i="41"/>
  <c r="Q971" i="41"/>
  <c r="Q967" i="41"/>
  <c r="Q963" i="41"/>
  <c r="Q959" i="41"/>
  <c r="Q955" i="41"/>
  <c r="Q951" i="41"/>
  <c r="Q947" i="41"/>
  <c r="Q943" i="41"/>
  <c r="Q939" i="41"/>
  <c r="Q935" i="41"/>
  <c r="Q931" i="41"/>
  <c r="Q927" i="41"/>
  <c r="Q923" i="41"/>
  <c r="Q919" i="41"/>
  <c r="Q915" i="41"/>
  <c r="Q911" i="41"/>
  <c r="Q907" i="41"/>
  <c r="Q903" i="41"/>
  <c r="Q899" i="41"/>
  <c r="Q895" i="41"/>
  <c r="Q891" i="41"/>
  <c r="Q887" i="41"/>
  <c r="Q883" i="41"/>
  <c r="Q879" i="41"/>
  <c r="Q875" i="41"/>
  <c r="Q871" i="41"/>
  <c r="Q867" i="41"/>
  <c r="Q863" i="41"/>
  <c r="Q859" i="41"/>
  <c r="Q855" i="41"/>
  <c r="Q851" i="41"/>
  <c r="Q847" i="41"/>
  <c r="Q843" i="41"/>
  <c r="Q839" i="41"/>
  <c r="Q835" i="41"/>
  <c r="Q831" i="41"/>
  <c r="Q827" i="41"/>
  <c r="Q823" i="41"/>
  <c r="Q819" i="41"/>
  <c r="Q815" i="41"/>
  <c r="Q811" i="41"/>
  <c r="Q807" i="41"/>
  <c r="Q803" i="41"/>
  <c r="Q799" i="41"/>
  <c r="Q795" i="41"/>
  <c r="Q791" i="41"/>
  <c r="Q787" i="41"/>
  <c r="Q783" i="41"/>
  <c r="Q779" i="41"/>
  <c r="Q775" i="41"/>
  <c r="Q771" i="41"/>
  <c r="Q767" i="41"/>
  <c r="Q763" i="41"/>
  <c r="Q759" i="41"/>
  <c r="Q755" i="41"/>
  <c r="Q751" i="41"/>
  <c r="Q747" i="41"/>
  <c r="Q743" i="41"/>
  <c r="Q739" i="41"/>
  <c r="Q735" i="41"/>
  <c r="Q731" i="41"/>
  <c r="Q727" i="41"/>
  <c r="Q723" i="41"/>
  <c r="Q719" i="41"/>
  <c r="Q715" i="41"/>
  <c r="Q711" i="41"/>
  <c r="Q707" i="41"/>
  <c r="Q703" i="41"/>
  <c r="Q699" i="41"/>
  <c r="Q695" i="41"/>
  <c r="Q691" i="41"/>
  <c r="Q687" i="41"/>
  <c r="Q683" i="41"/>
  <c r="Q679" i="41"/>
  <c r="Q675" i="41"/>
  <c r="Q671" i="41"/>
  <c r="Q667" i="41"/>
  <c r="Q663" i="41"/>
  <c r="Q659" i="41"/>
  <c r="Q655" i="41"/>
  <c r="Q651" i="41"/>
  <c r="Q647" i="41"/>
  <c r="Q643" i="41"/>
  <c r="Q639" i="41"/>
  <c r="Q635" i="41"/>
  <c r="Q631" i="41"/>
  <c r="Q627" i="41"/>
  <c r="Q623" i="41"/>
  <c r="Q619" i="41"/>
  <c r="Q615" i="41"/>
  <c r="Q611" i="41"/>
  <c r="Q607" i="41"/>
  <c r="Q603" i="41"/>
  <c r="Q599" i="41"/>
  <c r="Q595" i="41"/>
  <c r="Q591" i="41"/>
  <c r="Q587" i="41"/>
  <c r="Q583" i="41"/>
  <c r="Q579" i="41"/>
  <c r="Q575" i="41"/>
  <c r="Q571" i="41"/>
  <c r="Q567" i="41"/>
  <c r="Q563" i="41"/>
  <c r="Q559" i="41"/>
  <c r="Q555" i="41"/>
  <c r="Q551" i="41"/>
  <c r="Q547" i="41"/>
  <c r="Q543" i="41"/>
  <c r="Q539" i="41"/>
  <c r="Q535" i="41"/>
  <c r="Q531" i="41"/>
  <c r="Q527" i="41"/>
  <c r="Q523" i="41"/>
  <c r="Q519" i="41"/>
  <c r="Q515" i="41"/>
  <c r="Q511" i="41"/>
  <c r="Q507" i="41"/>
  <c r="Q503" i="41"/>
  <c r="Q499" i="41"/>
  <c r="Q495" i="41"/>
  <c r="Q491" i="41"/>
  <c r="Q487" i="41"/>
  <c r="Q483" i="41"/>
  <c r="Q479" i="41"/>
  <c r="Q475" i="41"/>
  <c r="Q471" i="41"/>
  <c r="Q467" i="41"/>
  <c r="Q463" i="41"/>
  <c r="Q459" i="41"/>
  <c r="Q455" i="41"/>
  <c r="Q447" i="41"/>
  <c r="Q439" i="41"/>
  <c r="Q435" i="41"/>
  <c r="Q431" i="41"/>
  <c r="Q427" i="41"/>
  <c r="Q423" i="41"/>
  <c r="Q419" i="41"/>
  <c r="Q411" i="41"/>
  <c r="Q407" i="41"/>
  <c r="Q403" i="41"/>
  <c r="Q399" i="41"/>
  <c r="Q395" i="41"/>
  <c r="Q391" i="41"/>
  <c r="Q383" i="41"/>
  <c r="Q375" i="41"/>
  <c r="Q371" i="41"/>
  <c r="Q367" i="41"/>
  <c r="Q363" i="41"/>
  <c r="Q359" i="41"/>
  <c r="Q355" i="41"/>
  <c r="Q347" i="41"/>
  <c r="Q343" i="41"/>
  <c r="Q339" i="41"/>
  <c r="Q335" i="41"/>
  <c r="Q331" i="41"/>
  <c r="Q327" i="41"/>
  <c r="Q319" i="41"/>
  <c r="Q311" i="41"/>
  <c r="Q307" i="41"/>
  <c r="Q303" i="41"/>
  <c r="Q299" i="41"/>
  <c r="Q295" i="41"/>
  <c r="Q291" i="41"/>
  <c r="Q283" i="41"/>
  <c r="Q279" i="41"/>
  <c r="Q275" i="41"/>
  <c r="Q271" i="41"/>
  <c r="Q267" i="41"/>
  <c r="Q263" i="41"/>
  <c r="Q255" i="41"/>
  <c r="Q247" i="41"/>
  <c r="Q243" i="41"/>
  <c r="Q239" i="41"/>
  <c r="Q235" i="41"/>
  <c r="Q231" i="41"/>
  <c r="Q227" i="41"/>
  <c r="Q219" i="41"/>
  <c r="Q215" i="41"/>
  <c r="Q211" i="41"/>
  <c r="Q207" i="41"/>
  <c r="Q203" i="41"/>
  <c r="Q199" i="41"/>
  <c r="Q191" i="41"/>
  <c r="Q183" i="41"/>
  <c r="Q179" i="41"/>
  <c r="Q175" i="41"/>
  <c r="Q171" i="41"/>
  <c r="Q167" i="41"/>
  <c r="Q163" i="41"/>
  <c r="Q155" i="41"/>
  <c r="Q151" i="41"/>
  <c r="Q147" i="41"/>
  <c r="Q143" i="41"/>
  <c r="Q139" i="41"/>
  <c r="Q135" i="41"/>
  <c r="Q127" i="41"/>
  <c r="Q119" i="41"/>
  <c r="Q115" i="41"/>
  <c r="Q111" i="41"/>
  <c r="Q107" i="41"/>
  <c r="Q103" i="41"/>
  <c r="Q99" i="41"/>
  <c r="Q91" i="41"/>
  <c r="Q87" i="41"/>
  <c r="Q83" i="41"/>
  <c r="Q79" i="41"/>
  <c r="Q75" i="41"/>
  <c r="Q71" i="41"/>
  <c r="Q63" i="41"/>
  <c r="Q55" i="41"/>
  <c r="Q51" i="41"/>
  <c r="Q47" i="41"/>
  <c r="Q43" i="41"/>
  <c r="Q39" i="41"/>
  <c r="Q35" i="41"/>
  <c r="Q27" i="41"/>
  <c r="Q23" i="41"/>
  <c r="Q19" i="41"/>
  <c r="Q11" i="41"/>
  <c r="N677" i="41"/>
  <c r="N357" i="41"/>
  <c r="Q2372" i="41"/>
  <c r="Q1100" i="41"/>
  <c r="Q1088" i="41"/>
  <c r="Q1076" i="41"/>
  <c r="Q1064" i="41"/>
  <c r="Q1052" i="41"/>
  <c r="Q1036" i="41"/>
  <c r="Q1024" i="41"/>
  <c r="Q1012" i="41"/>
  <c r="Q1000" i="41"/>
  <c r="Q980" i="41"/>
  <c r="Q968" i="41"/>
  <c r="Q932" i="41"/>
  <c r="Q920" i="41"/>
  <c r="Q908" i="41"/>
  <c r="Q888" i="41"/>
  <c r="Q876" i="41"/>
  <c r="Q856" i="41"/>
  <c r="Q844" i="41"/>
  <c r="Q824" i="41"/>
  <c r="Q808" i="41"/>
  <c r="Q792" i="41"/>
  <c r="Q776" i="41"/>
  <c r="Q740" i="41"/>
  <c r="Q728" i="41"/>
  <c r="Q716" i="41"/>
  <c r="Q696" i="41"/>
  <c r="Q684" i="41"/>
  <c r="Q628" i="41"/>
  <c r="Q616" i="41"/>
  <c r="Q604" i="41"/>
  <c r="Q592" i="41"/>
  <c r="Q568" i="41"/>
  <c r="Q556" i="41"/>
  <c r="Q504" i="41"/>
  <c r="Q492" i="41"/>
  <c r="Q468" i="41"/>
  <c r="Q456" i="41"/>
  <c r="Q444" i="41"/>
  <c r="Q428" i="41"/>
  <c r="Q416" i="41"/>
  <c r="Q404" i="41"/>
  <c r="Q392" i="41"/>
  <c r="Q376" i="41"/>
  <c r="Q364" i="41"/>
  <c r="Q340" i="41"/>
  <c r="Q328" i="41"/>
  <c r="Q316" i="41"/>
  <c r="Q296" i="41"/>
  <c r="Q284" i="41"/>
  <c r="Q268" i="41"/>
  <c r="Q232" i="41"/>
  <c r="Q220" i="41"/>
  <c r="Q148" i="41"/>
  <c r="Q136" i="41"/>
  <c r="Q124" i="41"/>
  <c r="Q112" i="41"/>
  <c r="Q100" i="41"/>
  <c r="Q76" i="41"/>
  <c r="Q68" i="41"/>
  <c r="Q56" i="41"/>
  <c r="Q44" i="41"/>
  <c r="Q36" i="41"/>
  <c r="Q12" i="41"/>
  <c r="Q2214" i="41"/>
  <c r="Q2166" i="41"/>
  <c r="Q2134" i="41"/>
  <c r="Q2054" i="41"/>
  <c r="Q1990" i="41"/>
  <c r="Q1926" i="41"/>
  <c r="Q1862" i="41"/>
  <c r="Q1798" i="41"/>
  <c r="Q1750" i="41"/>
  <c r="Q1702" i="41"/>
  <c r="Q1638" i="41"/>
  <c r="Q1622" i="41"/>
  <c r="Q1574" i="41"/>
  <c r="Q1462" i="41"/>
  <c r="Q1430" i="41"/>
  <c r="Q1387" i="41"/>
  <c r="Q1366" i="41"/>
  <c r="Q1350" i="41"/>
  <c r="Q1323" i="41"/>
  <c r="Q1291" i="41"/>
  <c r="Q1275" i="41"/>
  <c r="Q1243" i="41"/>
  <c r="Q1227" i="41"/>
  <c r="Q1195" i="41"/>
  <c r="Q1179" i="41"/>
  <c r="Q1147" i="41"/>
  <c r="Q1131" i="41"/>
  <c r="Q1102" i="41"/>
  <c r="Q1078" i="41"/>
  <c r="Q1038" i="41"/>
  <c r="Q1014" i="41"/>
  <c r="Q962" i="41"/>
  <c r="Q914" i="41"/>
  <c r="Q866" i="41"/>
  <c r="Q834" i="41"/>
  <c r="Q786" i="41"/>
  <c r="Q738" i="41"/>
  <c r="Q690" i="41"/>
  <c r="Q642" i="41"/>
  <c r="Q594" i="41"/>
  <c r="Q562" i="41"/>
  <c r="Q498" i="41"/>
  <c r="Q450" i="41"/>
  <c r="Q402" i="41"/>
  <c r="Q353" i="41"/>
  <c r="Q305" i="41"/>
  <c r="Q257" i="41"/>
  <c r="Q209" i="41"/>
  <c r="Q161" i="41"/>
  <c r="Q113" i="41"/>
  <c r="Q65" i="41"/>
  <c r="Q17" i="41"/>
  <c r="Q1141" i="41"/>
  <c r="Q913" i="41"/>
  <c r="Q315" i="41"/>
  <c r="L2177" i="41"/>
  <c r="N2177" i="41" s="1"/>
  <c r="L2017" i="41"/>
  <c r="N2017" i="41" s="1"/>
  <c r="L1857" i="41"/>
  <c r="N1857" i="41" s="1"/>
  <c r="L1697" i="41"/>
  <c r="N1697" i="41" s="1"/>
  <c r="L1537" i="41"/>
  <c r="N1537" i="41" s="1"/>
  <c r="L1377" i="41"/>
  <c r="N1377" i="41" s="1"/>
  <c r="L1217" i="41"/>
  <c r="N1217" i="41" s="1"/>
  <c r="L1057" i="41"/>
  <c r="N1057" i="41" s="1"/>
  <c r="L937" i="41"/>
  <c r="N937" i="41" s="1"/>
  <c r="L857" i="41"/>
  <c r="N857" i="41" s="1"/>
  <c r="L777" i="41"/>
  <c r="N777" i="41" s="1"/>
  <c r="L697" i="41"/>
  <c r="N697" i="41" s="1"/>
  <c r="L617" i="41"/>
  <c r="N617" i="41" s="1"/>
  <c r="L537" i="41"/>
  <c r="N537" i="41" s="1"/>
  <c r="L457" i="41"/>
  <c r="N457" i="41" s="1"/>
  <c r="L377" i="41"/>
  <c r="L297" i="41"/>
  <c r="N297" i="41" s="1"/>
  <c r="L217" i="41"/>
  <c r="N217" i="41" s="1"/>
  <c r="L137" i="41"/>
  <c r="N137" i="41" s="1"/>
  <c r="L57" i="41"/>
  <c r="N57" i="41" s="1"/>
  <c r="V2" i="41"/>
  <c r="X2" i="41" s="1"/>
  <c r="Q386" i="41"/>
  <c r="Q382" i="41"/>
  <c r="Q378" i="41"/>
  <c r="Q374" i="41"/>
  <c r="Q370" i="41"/>
  <c r="Q366" i="41"/>
  <c r="Q362" i="41"/>
  <c r="Q358" i="41"/>
  <c r="Q354" i="41"/>
  <c r="Q350" i="41"/>
  <c r="Q346" i="41"/>
  <c r="Q342" i="41"/>
  <c r="Q338" i="41"/>
  <c r="Q334" i="41"/>
  <c r="Q330" i="41"/>
  <c r="Q326" i="41"/>
  <c r="Q322" i="41"/>
  <c r="Q318" i="41"/>
  <c r="Q314" i="41"/>
  <c r="Q310" i="41"/>
  <c r="Q306" i="41"/>
  <c r="Q302" i="41"/>
  <c r="Q298" i="41"/>
  <c r="Q294" i="41"/>
  <c r="Q290" i="41"/>
  <c r="Q286" i="41"/>
  <c r="Q282" i="41"/>
  <c r="Q278" i="41"/>
  <c r="Q274" i="41"/>
  <c r="Q270" i="41"/>
  <c r="Q266" i="41"/>
  <c r="Q262" i="41"/>
  <c r="Q258" i="41"/>
  <c r="Q254" i="41"/>
  <c r="Q250" i="41"/>
  <c r="Q246" i="41"/>
  <c r="Q242" i="41"/>
  <c r="Q238" i="41"/>
  <c r="Q234" i="41"/>
  <c r="Q230" i="41"/>
  <c r="Q226" i="41"/>
  <c r="Q222" i="41"/>
  <c r="Q218" i="41"/>
  <c r="Q214" i="41"/>
  <c r="Q210" i="41"/>
  <c r="Q206" i="41"/>
  <c r="Q202" i="41"/>
  <c r="Q198" i="41"/>
  <c r="Q194" i="41"/>
  <c r="Q190" i="41"/>
  <c r="Q186" i="41"/>
  <c r="Q182" i="41"/>
  <c r="Q178" i="41"/>
  <c r="Q174" i="41"/>
  <c r="Q170" i="41"/>
  <c r="Q166" i="41"/>
  <c r="Q162" i="41"/>
  <c r="Q158" i="41"/>
  <c r="Q154" i="41"/>
  <c r="Q150" i="41"/>
  <c r="Q146" i="41"/>
  <c r="Q142" i="41"/>
  <c r="Q138" i="41"/>
  <c r="Q134" i="41"/>
  <c r="Q130" i="41"/>
  <c r="Q126" i="41"/>
  <c r="Q122" i="41"/>
  <c r="Q118" i="41"/>
  <c r="Q114" i="41"/>
  <c r="Q110" i="41"/>
  <c r="Q106" i="41"/>
  <c r="Q102" i="41"/>
  <c r="Q98" i="41"/>
  <c r="Q94" i="41"/>
  <c r="Q90" i="41"/>
  <c r="Q86" i="41"/>
  <c r="Q82" i="41"/>
  <c r="Q78" i="41"/>
  <c r="Q74" i="41"/>
  <c r="Q70" i="41"/>
  <c r="Q66" i="41"/>
  <c r="Q62" i="41"/>
  <c r="Q58" i="41"/>
  <c r="Q54" i="41"/>
  <c r="Q50" i="41"/>
  <c r="Q46" i="41"/>
  <c r="Q42" i="41"/>
  <c r="Q38" i="41"/>
  <c r="Q34" i="41"/>
  <c r="Q30" i="41"/>
  <c r="Q26" i="41"/>
  <c r="Q22" i="41"/>
  <c r="Q18" i="41"/>
  <c r="Q10" i="41"/>
  <c r="N1157" i="41"/>
  <c r="N977" i="41"/>
  <c r="N917" i="41"/>
  <c r="N757" i="41"/>
  <c r="N377" i="41"/>
  <c r="N117" i="41"/>
  <c r="Q1104" i="41"/>
  <c r="Q1072" i="41"/>
  <c r="Q1060" i="41"/>
  <c r="Q1048" i="41"/>
  <c r="Q1040" i="41"/>
  <c r="Q1016" i="41"/>
  <c r="Q1004" i="41"/>
  <c r="Q988" i="41"/>
  <c r="Q976" i="41"/>
  <c r="Q952" i="41"/>
  <c r="Q940" i="41"/>
  <c r="Q924" i="41"/>
  <c r="Q884" i="41"/>
  <c r="Q872" i="41"/>
  <c r="Q860" i="41"/>
  <c r="Q848" i="41"/>
  <c r="Q820" i="41"/>
  <c r="Q812" i="41"/>
  <c r="Q788" i="41"/>
  <c r="Q780" i="41"/>
  <c r="Q744" i="41"/>
  <c r="Q732" i="41"/>
  <c r="Q724" i="41"/>
  <c r="Q712" i="41"/>
  <c r="Q688" i="41"/>
  <c r="Q676" i="41"/>
  <c r="Q664" i="41"/>
  <c r="Q652" i="41"/>
  <c r="Q632" i="41"/>
  <c r="Q620" i="41"/>
  <c r="Q600" i="41"/>
  <c r="Q588" i="41"/>
  <c r="Q564" i="41"/>
  <c r="Q552" i="41"/>
  <c r="Q540" i="41"/>
  <c r="Q532" i="41"/>
  <c r="Q520" i="41"/>
  <c r="Q496" i="41"/>
  <c r="Q484" i="41"/>
  <c r="Q472" i="41"/>
  <c r="Q452" i="41"/>
  <c r="Q440" i="41"/>
  <c r="Q424" i="41"/>
  <c r="Q412" i="41"/>
  <c r="Q388" i="41"/>
  <c r="Q380" i="41"/>
  <c r="Q368" i="41"/>
  <c r="Q356" i="41"/>
  <c r="Q324" i="41"/>
  <c r="Q312" i="41"/>
  <c r="Q300" i="41"/>
  <c r="Q288" i="41"/>
  <c r="Q276" i="41"/>
  <c r="Q260" i="41"/>
  <c r="Q248" i="41"/>
  <c r="Q236" i="41"/>
  <c r="Q224" i="41"/>
  <c r="Q212" i="41"/>
  <c r="Q200" i="41"/>
  <c r="Q188" i="41"/>
  <c r="Q172" i="41"/>
  <c r="Q164" i="41"/>
  <c r="Q156" i="41"/>
  <c r="Q132" i="41"/>
  <c r="Q120" i="41"/>
  <c r="Q108" i="41"/>
  <c r="Q96" i="41"/>
  <c r="Q84" i="41"/>
  <c r="Q72" i="41"/>
  <c r="Q60" i="41"/>
  <c r="Q40" i="41"/>
  <c r="Q28" i="41"/>
  <c r="Q16" i="41"/>
  <c r="Q2230" i="41"/>
  <c r="Q2182" i="41"/>
  <c r="Q2150" i="41"/>
  <c r="Q2118" i="41"/>
  <c r="Q2070" i="41"/>
  <c r="Q2022" i="41"/>
  <c r="Q2006" i="41"/>
  <c r="Q1958" i="41"/>
  <c r="Q1942" i="41"/>
  <c r="Q1894" i="41"/>
  <c r="Q1878" i="41"/>
  <c r="Q1814" i="41"/>
  <c r="Q1782" i="41"/>
  <c r="Q1734" i="41"/>
  <c r="Q1718" i="41"/>
  <c r="Q1670" i="41"/>
  <c r="Q1654" i="41"/>
  <c r="Q1606" i="41"/>
  <c r="Q1558" i="41"/>
  <c r="Q1542" i="41"/>
  <c r="Q1499" i="41"/>
  <c r="Q1467" i="41"/>
  <c r="Q1435" i="41"/>
  <c r="Q1414" i="41"/>
  <c r="Q1398" i="41"/>
  <c r="Q1355" i="41"/>
  <c r="Q1339" i="41"/>
  <c r="Q1302" i="41"/>
  <c r="Q1259" i="41"/>
  <c r="Q1238" i="41"/>
  <c r="Q1222" i="41"/>
  <c r="Q1206" i="41"/>
  <c r="Q1174" i="41"/>
  <c r="Q1158" i="41"/>
  <c r="Q1115" i="41"/>
  <c r="Q1094" i="41"/>
  <c r="Q1046" i="41"/>
  <c r="Q1022" i="41"/>
  <c r="Q978" i="41"/>
  <c r="Q946" i="41"/>
  <c r="Q898" i="41"/>
  <c r="Q850" i="41"/>
  <c r="Q802" i="41"/>
  <c r="Q770" i="41"/>
  <c r="Q722" i="41"/>
  <c r="Q674" i="41"/>
  <c r="Q626" i="41"/>
  <c r="Q578" i="41"/>
  <c r="Q530" i="41"/>
  <c r="Q514" i="41"/>
  <c r="Q466" i="41"/>
  <c r="Q418" i="41"/>
  <c r="Q369" i="41"/>
  <c r="Q321" i="41"/>
  <c r="Q273" i="41"/>
  <c r="Q241" i="41"/>
  <c r="Q193" i="41"/>
  <c r="Q145" i="41"/>
  <c r="Q97" i="41"/>
  <c r="Q33" i="41"/>
  <c r="Q1397" i="41"/>
  <c r="Q657" i="41"/>
  <c r="Q287" i="41"/>
  <c r="Q59" i="41"/>
  <c r="L927" i="41"/>
  <c r="N927" i="41" s="1"/>
  <c r="L847" i="41"/>
  <c r="N847" i="41" s="1"/>
  <c r="L767" i="41"/>
  <c r="N767" i="41" s="1"/>
  <c r="L687" i="41"/>
  <c r="N687" i="41" s="1"/>
  <c r="L607" i="41"/>
  <c r="N607" i="41" s="1"/>
  <c r="L527" i="41"/>
  <c r="N527" i="41" s="1"/>
  <c r="L447" i="41"/>
  <c r="N447" i="41" s="1"/>
  <c r="L367" i="41"/>
  <c r="N367" i="41" s="1"/>
  <c r="L287" i="41"/>
  <c r="N287" i="41" s="1"/>
  <c r="L207" i="41"/>
  <c r="N207" i="41" s="1"/>
  <c r="L127" i="41"/>
  <c r="N127" i="41" s="1"/>
  <c r="L47" i="41"/>
  <c r="N47" i="41" s="1"/>
  <c r="N1722" i="41"/>
  <c r="N1542" i="41"/>
  <c r="Q2249" i="41"/>
  <c r="Q2245" i="41"/>
  <c r="Q2241" i="41"/>
  <c r="Q2237" i="41"/>
  <c r="Q2233" i="41"/>
  <c r="Q2229" i="41"/>
  <c r="Q2225" i="41"/>
  <c r="Q2221" i="41"/>
  <c r="Q2217" i="41"/>
  <c r="Q2213" i="41"/>
  <c r="Q2209" i="41"/>
  <c r="Q2205" i="41"/>
  <c r="Q2201" i="41"/>
  <c r="Q2197" i="41"/>
  <c r="Q2193" i="41"/>
  <c r="Q2189" i="41"/>
  <c r="Q2185" i="41"/>
  <c r="Q2181" i="41"/>
  <c r="Q2177" i="41"/>
  <c r="Q2173" i="41"/>
  <c r="Q2169" i="41"/>
  <c r="Q2165" i="41"/>
  <c r="Q2161" i="41"/>
  <c r="Q2157" i="41"/>
  <c r="Q2153" i="41"/>
  <c r="Q2149" i="41"/>
  <c r="Q2145" i="41"/>
  <c r="Q2141" i="41"/>
  <c r="Q2137" i="41"/>
  <c r="Q2133" i="41"/>
  <c r="Q2129" i="41"/>
  <c r="Q2125" i="41"/>
  <c r="Q2121" i="41"/>
  <c r="Q2117" i="41"/>
  <c r="Q2113" i="41"/>
  <c r="Q2109" i="41"/>
  <c r="Q2105" i="41"/>
  <c r="Q2101" i="41"/>
  <c r="Q2097" i="41"/>
  <c r="Q2093" i="41"/>
  <c r="Q2089" i="41"/>
  <c r="Q2085" i="41"/>
  <c r="Q2081" i="41"/>
  <c r="Q2077" i="41"/>
  <c r="Q2073" i="41"/>
  <c r="Q2069" i="41"/>
  <c r="Q2065" i="41"/>
  <c r="Q2061" i="41"/>
  <c r="Q2057" i="41"/>
  <c r="Q2053" i="41"/>
  <c r="Q2049" i="41"/>
  <c r="Q2045" i="41"/>
  <c r="Q2041" i="41"/>
  <c r="Q2037" i="41"/>
  <c r="Q2033" i="41"/>
  <c r="Q2029" i="41"/>
  <c r="Q2025" i="41"/>
  <c r="Q2021" i="41"/>
  <c r="Q2017" i="41"/>
  <c r="Q2013" i="41"/>
  <c r="Q2009" i="41"/>
  <c r="Q2005" i="41"/>
  <c r="Q2001" i="41"/>
  <c r="Q1997" i="41"/>
  <c r="Q1993" i="41"/>
  <c r="Q1989" i="41"/>
  <c r="Q1985" i="41"/>
  <c r="Q1981" i="41"/>
  <c r="Q1977" i="41"/>
  <c r="Q1973" i="41"/>
  <c r="Q1969" i="41"/>
  <c r="Q1965" i="41"/>
  <c r="Q1961" i="41"/>
  <c r="Q1957" i="41"/>
  <c r="Q1953" i="41"/>
  <c r="Q1949" i="41"/>
  <c r="Q1945" i="41"/>
  <c r="Q1941" i="41"/>
  <c r="Q1937" i="41"/>
  <c r="Q1933" i="41"/>
  <c r="Q1929" i="41"/>
  <c r="Q1925" i="41"/>
  <c r="Q1921" i="41"/>
  <c r="Q1917" i="41"/>
  <c r="Q1913" i="41"/>
  <c r="Q1909" i="41"/>
  <c r="Q1905" i="41"/>
  <c r="Q1901" i="41"/>
  <c r="Q1897" i="41"/>
  <c r="Q1893" i="41"/>
  <c r="Q1889" i="41"/>
  <c r="Q1885" i="41"/>
  <c r="Q1881" i="41"/>
  <c r="Q1877" i="41"/>
  <c r="Q1873" i="41"/>
  <c r="Q1869" i="41"/>
  <c r="Q1865" i="41"/>
  <c r="Q1861" i="41"/>
  <c r="Q1857" i="41"/>
  <c r="Q1853" i="41"/>
  <c r="Q1849" i="41"/>
  <c r="Q1845" i="41"/>
  <c r="Q1841" i="41"/>
  <c r="Q1837" i="41"/>
  <c r="Q1833" i="41"/>
  <c r="Q1829" i="41"/>
  <c r="Q1825" i="41"/>
  <c r="Q1821" i="41"/>
  <c r="Q1817" i="41"/>
  <c r="Q1813" i="41"/>
  <c r="Q1809" i="41"/>
  <c r="Q1805" i="41"/>
  <c r="Q1801" i="41"/>
  <c r="Q1797" i="41"/>
  <c r="Q1793" i="41"/>
  <c r="Q1789" i="41"/>
  <c r="Q1785" i="41"/>
  <c r="Q1781" i="41"/>
  <c r="Q1777" i="41"/>
  <c r="Q1773" i="41"/>
  <c r="Q1769" i="41"/>
  <c r="Q1765" i="41"/>
  <c r="Q1761" i="41"/>
  <c r="Q1757" i="41"/>
  <c r="Q1753" i="41"/>
  <c r="Q1749" i="41"/>
  <c r="Q1745" i="41"/>
  <c r="Q1741" i="41"/>
  <c r="Q1737" i="41"/>
  <c r="Q1733" i="41"/>
  <c r="Q1729" i="41"/>
  <c r="Q1725" i="41"/>
  <c r="Q1721" i="41"/>
  <c r="Q1717" i="41"/>
  <c r="Q1713" i="41"/>
  <c r="Q1709" i="41"/>
  <c r="Q1705" i="41"/>
  <c r="Q1701" i="41"/>
  <c r="Q1697" i="41"/>
  <c r="Q1693" i="41"/>
  <c r="Q1689" i="41"/>
  <c r="Q1685" i="41"/>
  <c r="Q1681" i="41"/>
  <c r="Q1677" i="41"/>
  <c r="Q1673" i="41"/>
  <c r="Q1669" i="41"/>
  <c r="Q1665" i="41"/>
  <c r="Q1661" i="41"/>
  <c r="Q1657" i="41"/>
  <c r="Q1653" i="41"/>
  <c r="Q1649" i="41"/>
  <c r="Q1645" i="41"/>
  <c r="Q1641" i="41"/>
  <c r="Q1637" i="41"/>
  <c r="Q1633" i="41"/>
  <c r="Q1629" i="41"/>
  <c r="Q1625" i="41"/>
  <c r="Q1621" i="41"/>
  <c r="Q1617" i="41"/>
  <c r="Q1613" i="41"/>
  <c r="Q1609" i="41"/>
  <c r="Q1605" i="41"/>
  <c r="Q1601" i="41"/>
  <c r="Q1597" i="41"/>
  <c r="Q1593" i="41"/>
  <c r="Q1589" i="41"/>
  <c r="Q1585" i="41"/>
  <c r="Q1581" i="41"/>
  <c r="Q1577" i="41"/>
  <c r="Q1573" i="41"/>
  <c r="Q1569" i="41"/>
  <c r="Q1565" i="41"/>
  <c r="Q1561" i="41"/>
  <c r="Q1557" i="41"/>
  <c r="Q1553" i="41"/>
  <c r="Q1549" i="41"/>
  <c r="Q1545" i="41"/>
  <c r="Q1541" i="41"/>
  <c r="Q1537" i="41"/>
  <c r="Q1533" i="41"/>
  <c r="Q1529" i="41"/>
  <c r="Q1525" i="41"/>
  <c r="Q1521" i="41"/>
  <c r="Q1517" i="41"/>
  <c r="Q1513" i="41"/>
  <c r="Q1509" i="41"/>
  <c r="Q1501" i="41"/>
  <c r="Q1497" i="41"/>
  <c r="Q1493" i="41"/>
  <c r="Q1485" i="41"/>
  <c r="Q1481" i="41"/>
  <c r="Q1477" i="41"/>
  <c r="Q1469" i="41"/>
  <c r="Q1465" i="41"/>
  <c r="Q1457" i="41"/>
  <c r="Q1453" i="41"/>
  <c r="Q1449" i="41"/>
  <c r="Q1445" i="41"/>
  <c r="Q1441" i="41"/>
  <c r="Q1437" i="41"/>
  <c r="Q1429" i="41"/>
  <c r="Q1421" i="41"/>
  <c r="Q1417" i="41"/>
  <c r="Q1413" i="41"/>
  <c r="Q1409" i="41"/>
  <c r="Q1405" i="41"/>
  <c r="Q1401" i="41"/>
  <c r="Q1393" i="41"/>
  <c r="Q1389" i="41"/>
  <c r="Q1385" i="41"/>
  <c r="Q1381" i="41"/>
  <c r="Q1377" i="41"/>
  <c r="Q1373" i="41"/>
  <c r="Q1365" i="41"/>
  <c r="Q1357" i="41"/>
  <c r="Q1353" i="41"/>
  <c r="Q1349" i="41"/>
  <c r="Q1345" i="41"/>
  <c r="Q1341" i="41"/>
  <c r="Q1337" i="41"/>
  <c r="Q1329" i="41"/>
  <c r="Q1325" i="41"/>
  <c r="Q1321" i="41"/>
  <c r="Q1317" i="41"/>
  <c r="Q1313" i="41"/>
  <c r="Q1309" i="41"/>
  <c r="Q1301" i="41"/>
  <c r="Q1293" i="41"/>
  <c r="Q1289" i="41"/>
  <c r="Q1285" i="41"/>
  <c r="Q1281" i="41"/>
  <c r="Q1277" i="41"/>
  <c r="Q1273" i="41"/>
  <c r="Q1265" i="41"/>
  <c r="Q1261" i="41"/>
  <c r="Q1257" i="41"/>
  <c r="Q1253" i="41"/>
  <c r="Q1249" i="41"/>
  <c r="Q1245" i="41"/>
  <c r="Q1237" i="41"/>
  <c r="Q1229" i="41"/>
  <c r="Q1225" i="41"/>
  <c r="Q1221" i="41"/>
  <c r="Q1217" i="41"/>
  <c r="Q1213" i="41"/>
  <c r="Q1209" i="41"/>
  <c r="Q1201" i="41"/>
  <c r="Q1197" i="41"/>
  <c r="Q1193" i="41"/>
  <c r="Q1189" i="41"/>
  <c r="Q1185" i="41"/>
  <c r="Q1181" i="41"/>
  <c r="Q1173" i="41"/>
  <c r="Q1165" i="41"/>
  <c r="Q1161" i="41"/>
  <c r="Q1157" i="41"/>
  <c r="Q1153" i="41"/>
  <c r="Q1149" i="41"/>
  <c r="Q1145" i="41"/>
  <c r="Q1137" i="41"/>
  <c r="Q1133" i="41"/>
  <c r="Q1129" i="41"/>
  <c r="Q1125" i="41"/>
  <c r="Q1121" i="41"/>
  <c r="Q1117" i="41"/>
  <c r="Q1109" i="41"/>
  <c r="Q1101" i="41"/>
  <c r="Q1097" i="41"/>
  <c r="Q1093" i="41"/>
  <c r="Q1089" i="41"/>
  <c r="Q1085" i="41"/>
  <c r="Q1081" i="41"/>
  <c r="Q1073" i="41"/>
  <c r="Q1069" i="41"/>
  <c r="Q1065" i="41"/>
  <c r="Q1061" i="41"/>
  <c r="Q1057" i="41"/>
  <c r="Q1053" i="41"/>
  <c r="Q1045" i="41"/>
  <c r="Q1037" i="41"/>
  <c r="Q1033" i="41"/>
  <c r="Q1029" i="41"/>
  <c r="Q1025" i="41"/>
  <c r="Q1021" i="41"/>
  <c r="Q1017" i="41"/>
  <c r="Q1009" i="41"/>
  <c r="Q1005" i="41"/>
  <c r="Q1001" i="41"/>
  <c r="Q997" i="41"/>
  <c r="Q993" i="41"/>
  <c r="Q989" i="41"/>
  <c r="Q981" i="41"/>
  <c r="Q973" i="41"/>
  <c r="Q969" i="41"/>
  <c r="Q965" i="41"/>
  <c r="Q961" i="41"/>
  <c r="Q957" i="41"/>
  <c r="Q953" i="41"/>
  <c r="Q945" i="41"/>
  <c r="Q941" i="41"/>
  <c r="Q937" i="41"/>
  <c r="Q933" i="41"/>
  <c r="Q929" i="41"/>
  <c r="Q925" i="41"/>
  <c r="Q917" i="41"/>
  <c r="Q909" i="41"/>
  <c r="Q905" i="41"/>
  <c r="Q901" i="41"/>
  <c r="Q897" i="41"/>
  <c r="Q893" i="41"/>
  <c r="Q889" i="41"/>
  <c r="Q881" i="41"/>
  <c r="Q877" i="41"/>
  <c r="Q873" i="41"/>
  <c r="Q869" i="41"/>
  <c r="Q865" i="41"/>
  <c r="Q861" i="41"/>
  <c r="Q853" i="41"/>
  <c r="Q845" i="41"/>
  <c r="Q841" i="41"/>
  <c r="Q837" i="41"/>
  <c r="Q833" i="41"/>
  <c r="Q829" i="41"/>
  <c r="Q825" i="41"/>
  <c r="Q817" i="41"/>
  <c r="Q813" i="41"/>
  <c r="Q809" i="41"/>
  <c r="Q805" i="41"/>
  <c r="Q801" i="41"/>
  <c r="Q797" i="41"/>
  <c r="Q789" i="41"/>
  <c r="Q781" i="41"/>
  <c r="Q777" i="41"/>
  <c r="Q773" i="41"/>
  <c r="Q769" i="41"/>
  <c r="Q765" i="41"/>
  <c r="Q761" i="41"/>
  <c r="Q753" i="41"/>
  <c r="Q749" i="41"/>
  <c r="Q745" i="41"/>
  <c r="Q741" i="41"/>
  <c r="Q737" i="41"/>
  <c r="Q733" i="41"/>
  <c r="Q725" i="41"/>
  <c r="Q717" i="41"/>
  <c r="Q713" i="41"/>
  <c r="Q709" i="41"/>
  <c r="Q705" i="41"/>
  <c r="Q701" i="41"/>
  <c r="Q697" i="41"/>
  <c r="Q689" i="41"/>
  <c r="Q685" i="41"/>
  <c r="Q681" i="41"/>
  <c r="Q677" i="41"/>
  <c r="Q673" i="41"/>
  <c r="Q669" i="41"/>
  <c r="Q661" i="41"/>
  <c r="Q653" i="41"/>
  <c r="Q649" i="41"/>
  <c r="Q645" i="41"/>
  <c r="Q641" i="41"/>
  <c r="Q637" i="41"/>
  <c r="Q633" i="41"/>
  <c r="Q625" i="41"/>
  <c r="Q621" i="41"/>
  <c r="Q617" i="41"/>
  <c r="Q613" i="41"/>
  <c r="Q609" i="41"/>
  <c r="Q605" i="41"/>
  <c r="Q597" i="41"/>
  <c r="Q589" i="41"/>
  <c r="Q585" i="41"/>
  <c r="Q581" i="41"/>
  <c r="Q577" i="41"/>
  <c r="Q573" i="41"/>
  <c r="Q569" i="41"/>
  <c r="Q561" i="41"/>
  <c r="Q557" i="41"/>
  <c r="Q553" i="41"/>
  <c r="Q549" i="41"/>
  <c r="Q545" i="41"/>
  <c r="Q541" i="41"/>
  <c r="Q533" i="41"/>
  <c r="Q525" i="41"/>
  <c r="Q521" i="41"/>
  <c r="Q517" i="41"/>
  <c r="Q513" i="41"/>
  <c r="Q509" i="41"/>
  <c r="Q505" i="41"/>
  <c r="Q497" i="41"/>
  <c r="Q493" i="41"/>
  <c r="Q489" i="41"/>
  <c r="Q485" i="41"/>
  <c r="Q481" i="41"/>
  <c r="Q477" i="41"/>
  <c r="Q469" i="41"/>
  <c r="Q465" i="41"/>
  <c r="Q461" i="41"/>
  <c r="Q453" i="41"/>
  <c r="Q449" i="41"/>
  <c r="Q445" i="41"/>
  <c r="Q441" i="41"/>
  <c r="Q437" i="41"/>
  <c r="Q433" i="41"/>
  <c r="Q425" i="41"/>
  <c r="Q417" i="41"/>
  <c r="Q413" i="41"/>
  <c r="Q409" i="41"/>
  <c r="Q405" i="41"/>
  <c r="Q401" i="41"/>
  <c r="Q397" i="41"/>
  <c r="Q389" i="41"/>
  <c r="V1604" i="41"/>
  <c r="X1604" i="41" s="1"/>
  <c r="V1592" i="41"/>
  <c r="X1592" i="41" s="1"/>
  <c r="V1588" i="41"/>
  <c r="X1588" i="41" s="1"/>
  <c r="V1580" i="41"/>
  <c r="X1580" i="41" s="1"/>
  <c r="V1564" i="41"/>
  <c r="X1564" i="41" s="1"/>
  <c r="V1548" i="41"/>
  <c r="X1548" i="41" s="1"/>
  <c r="V1532" i="41"/>
  <c r="X1532" i="41" s="1"/>
  <c r="V1516" i="41"/>
  <c r="X1516" i="41" s="1"/>
  <c r="V1500" i="41"/>
  <c r="X1500" i="41" s="1"/>
  <c r="V1484" i="41"/>
  <c r="X1484" i="41" s="1"/>
  <c r="V1468" i="41"/>
  <c r="X1468" i="41" s="1"/>
  <c r="V1452" i="41"/>
  <c r="X1452" i="41" s="1"/>
  <c r="V1436" i="41"/>
  <c r="X1436" i="41" s="1"/>
  <c r="V1420" i="41"/>
  <c r="X1420" i="41" s="1"/>
  <c r="V1404" i="41"/>
  <c r="X1404" i="41" s="1"/>
  <c r="V1388" i="41"/>
  <c r="X1388" i="41" s="1"/>
  <c r="V1372" i="41"/>
  <c r="X1372" i="41" s="1"/>
  <c r="V1356" i="41"/>
  <c r="X1356" i="41" s="1"/>
  <c r="V1340" i="41"/>
  <c r="X1340" i="41" s="1"/>
  <c r="V1324" i="41"/>
  <c r="X1324" i="41" s="1"/>
  <c r="V1308" i="41"/>
  <c r="X1308" i="41" s="1"/>
  <c r="V1292" i="41"/>
  <c r="X1292" i="41" s="1"/>
  <c r="V1276" i="41"/>
  <c r="X1276" i="41" s="1"/>
  <c r="V644" i="41"/>
  <c r="X644" i="41" s="1"/>
  <c r="V628" i="41"/>
  <c r="X628" i="41" s="1"/>
  <c r="V564" i="41"/>
  <c r="X564" i="41" s="1"/>
  <c r="V516" i="41"/>
  <c r="X516" i="41" s="1"/>
  <c r="V500" i="41"/>
  <c r="X500" i="41" s="1"/>
  <c r="V436" i="41"/>
  <c r="X436" i="41" s="1"/>
  <c r="V388" i="41"/>
  <c r="X388" i="41" s="1"/>
  <c r="V372" i="41"/>
  <c r="X372" i="41" s="1"/>
  <c r="V308" i="41"/>
  <c r="X308" i="41" s="1"/>
  <c r="V260" i="41"/>
  <c r="X260" i="41" s="1"/>
  <c r="V244" i="41"/>
  <c r="X244" i="41" s="1"/>
  <c r="V180" i="41"/>
  <c r="X180" i="41" s="1"/>
  <c r="V132" i="41"/>
  <c r="X132" i="41" s="1"/>
  <c r="V116" i="41"/>
  <c r="X116" i="41" s="1"/>
  <c r="V52" i="41"/>
  <c r="X52" i="41" s="1"/>
  <c r="V4" i="41"/>
  <c r="X4" i="41" s="1"/>
  <c r="V2122" i="41"/>
  <c r="X2122" i="41" s="1"/>
  <c r="V2118" i="41"/>
  <c r="X2118" i="41" s="1"/>
  <c r="V2114" i="41"/>
  <c r="X2114" i="41" s="1"/>
  <c r="V2110" i="41"/>
  <c r="X2110" i="41" s="1"/>
  <c r="V2106" i="41"/>
  <c r="X2106" i="41" s="1"/>
  <c r="V2102" i="41"/>
  <c r="X2102" i="41" s="1"/>
  <c r="V2098" i="41"/>
  <c r="X2098" i="41" s="1"/>
  <c r="V2094" i="41"/>
  <c r="X2094" i="41" s="1"/>
  <c r="V2090" i="41"/>
  <c r="X2090" i="41" s="1"/>
  <c r="V2086" i="41"/>
  <c r="X2086" i="41" s="1"/>
  <c r="V2082" i="41"/>
  <c r="X2082" i="41" s="1"/>
  <c r="V2078" i="41"/>
  <c r="X2078" i="41" s="1"/>
  <c r="V2074" i="41"/>
  <c r="X2074" i="41" s="1"/>
  <c r="V2070" i="41"/>
  <c r="X2070" i="41" s="1"/>
  <c r="V2066" i="41"/>
  <c r="X2066" i="41" s="1"/>
  <c r="V2062" i="41"/>
  <c r="X2062" i="41" s="1"/>
  <c r="V2058" i="41"/>
  <c r="X2058" i="41" s="1"/>
  <c r="V2054" i="41"/>
  <c r="X2054" i="41" s="1"/>
  <c r="V2050" i="41"/>
  <c r="X2050" i="41" s="1"/>
  <c r="V2046" i="41"/>
  <c r="X2046" i="41" s="1"/>
  <c r="V2042" i="41"/>
  <c r="X2042" i="41" s="1"/>
  <c r="V2038" i="41"/>
  <c r="X2038" i="41" s="1"/>
  <c r="V2034" i="41"/>
  <c r="X2034" i="41" s="1"/>
  <c r="V2030" i="41"/>
  <c r="X2030" i="41" s="1"/>
  <c r="V2026" i="41"/>
  <c r="X2026" i="41" s="1"/>
  <c r="V2022" i="41"/>
  <c r="X2022" i="41" s="1"/>
  <c r="V2018" i="41"/>
  <c r="X2018" i="41" s="1"/>
  <c r="V2014" i="41"/>
  <c r="X2014" i="41" s="1"/>
  <c r="V2010" i="41"/>
  <c r="X2010" i="41" s="1"/>
  <c r="V2006" i="41"/>
  <c r="X2006" i="41" s="1"/>
  <c r="V2002" i="41"/>
  <c r="X2002" i="41" s="1"/>
  <c r="V1998" i="41"/>
  <c r="X1998" i="41" s="1"/>
  <c r="V1994" i="41"/>
  <c r="X1994" i="41" s="1"/>
  <c r="V1990" i="41"/>
  <c r="X1990" i="41" s="1"/>
  <c r="V1986" i="41"/>
  <c r="X1986" i="41" s="1"/>
  <c r="V1982" i="41"/>
  <c r="X1982" i="41" s="1"/>
  <c r="V1978" i="41"/>
  <c r="X1978" i="41" s="1"/>
  <c r="V1974" i="41"/>
  <c r="X1974" i="41" s="1"/>
  <c r="V1970" i="41"/>
  <c r="X1970" i="41" s="1"/>
  <c r="V1966" i="41"/>
  <c r="X1966" i="41" s="1"/>
  <c r="V1962" i="41"/>
  <c r="X1962" i="41" s="1"/>
  <c r="V1958" i="41"/>
  <c r="X1958" i="41" s="1"/>
  <c r="V1954" i="41"/>
  <c r="X1954" i="41" s="1"/>
  <c r="V1950" i="41"/>
  <c r="X1950" i="41" s="1"/>
  <c r="V1946" i="41"/>
  <c r="X1946" i="41" s="1"/>
  <c r="V1942" i="41"/>
  <c r="X1942" i="41" s="1"/>
  <c r="V1938" i="41"/>
  <c r="X1938" i="41" s="1"/>
  <c r="V1934" i="41"/>
  <c r="X1934" i="41" s="1"/>
  <c r="V1930" i="41"/>
  <c r="X1930" i="41" s="1"/>
  <c r="V1926" i="41"/>
  <c r="X1926" i="41" s="1"/>
  <c r="V1922" i="41"/>
  <c r="X1922" i="41" s="1"/>
  <c r="V2117" i="41"/>
  <c r="X2117" i="41" s="1"/>
  <c r="V2109" i="41"/>
  <c r="X2109" i="41" s="1"/>
  <c r="V2101" i="41"/>
  <c r="X2101" i="41" s="1"/>
  <c r="V2093" i="41"/>
  <c r="X2093" i="41" s="1"/>
  <c r="V2085" i="41"/>
  <c r="X2085" i="41" s="1"/>
  <c r="V2077" i="41"/>
  <c r="X2077" i="41" s="1"/>
  <c r="V2069" i="41"/>
  <c r="X2069" i="41" s="1"/>
  <c r="V2061" i="41"/>
  <c r="X2061" i="41" s="1"/>
  <c r="V2053" i="41"/>
  <c r="X2053" i="41" s="1"/>
  <c r="V2045" i="41"/>
  <c r="X2045" i="41" s="1"/>
  <c r="V2037" i="41"/>
  <c r="X2037" i="41" s="1"/>
  <c r="V2029" i="41"/>
  <c r="X2029" i="41" s="1"/>
  <c r="V2021" i="41"/>
  <c r="X2021" i="41" s="1"/>
  <c r="V2013" i="41"/>
  <c r="X2013" i="41" s="1"/>
  <c r="V2005" i="41"/>
  <c r="X2005" i="41" s="1"/>
  <c r="V1997" i="41"/>
  <c r="X1997" i="41" s="1"/>
  <c r="V1989" i="41"/>
  <c r="X1989" i="41" s="1"/>
  <c r="V1981" i="41"/>
  <c r="X1981" i="41" s="1"/>
  <c r="V1973" i="41"/>
  <c r="X1973" i="41" s="1"/>
  <c r="V1965" i="41"/>
  <c r="X1965" i="41" s="1"/>
  <c r="V1957" i="41"/>
  <c r="X1957" i="41" s="1"/>
  <c r="V1949" i="41"/>
  <c r="X1949" i="41" s="1"/>
  <c r="V1941" i="41"/>
  <c r="X1941" i="41" s="1"/>
  <c r="V1933" i="41"/>
  <c r="X1933" i="41" s="1"/>
  <c r="V1925" i="41"/>
  <c r="X1925" i="41" s="1"/>
  <c r="V1917" i="41"/>
  <c r="X1917" i="41" s="1"/>
  <c r="V1909" i="41"/>
  <c r="X1909" i="41" s="1"/>
  <c r="V1901" i="41"/>
  <c r="X1901" i="41" s="1"/>
  <c r="V1893" i="41"/>
  <c r="X1893" i="41" s="1"/>
  <c r="V1885" i="41"/>
  <c r="X1885" i="41" s="1"/>
  <c r="V1877" i="41"/>
  <c r="X1877" i="41" s="1"/>
  <c r="V1869" i="41"/>
  <c r="X1869" i="41" s="1"/>
  <c r="V1861" i="41"/>
  <c r="X1861" i="41" s="1"/>
  <c r="V1853" i="41"/>
  <c r="X1853" i="41" s="1"/>
  <c r="V1845" i="41"/>
  <c r="X1845" i="41" s="1"/>
  <c r="V1837" i="41"/>
  <c r="X1837" i="41" s="1"/>
  <c r="V1829" i="41"/>
  <c r="X1829" i="41" s="1"/>
  <c r="V1821" i="41"/>
  <c r="X1821" i="41" s="1"/>
  <c r="V1813" i="41"/>
  <c r="X1813" i="41" s="1"/>
  <c r="V1805" i="41"/>
  <c r="X1805" i="41" s="1"/>
  <c r="V1797" i="41"/>
  <c r="X1797" i="41" s="1"/>
  <c r="V1789" i="41"/>
  <c r="X1789" i="41" s="1"/>
  <c r="V1781" i="41"/>
  <c r="X1781" i="41" s="1"/>
  <c r="V1773" i="41"/>
  <c r="X1773" i="41" s="1"/>
  <c r="V1765" i="41"/>
  <c r="X1765" i="41" s="1"/>
  <c r="V1610" i="41"/>
  <c r="X1610" i="41" s="1"/>
  <c r="V1606" i="41"/>
  <c r="X1606" i="41" s="1"/>
  <c r="V1594" i="41"/>
  <c r="X1594" i="41" s="1"/>
  <c r="V1590" i="41"/>
  <c r="X1590" i="41" s="1"/>
  <c r="V1578" i="41"/>
  <c r="X1578" i="41" s="1"/>
  <c r="V1570" i="41"/>
  <c r="X1570" i="41" s="1"/>
  <c r="V1562" i="41"/>
  <c r="X1562" i="41" s="1"/>
  <c r="V1554" i="41"/>
  <c r="X1554" i="41" s="1"/>
  <c r="V1546" i="41"/>
  <c r="X1546" i="41" s="1"/>
  <c r="V1538" i="41"/>
  <c r="X1538" i="41" s="1"/>
  <c r="V1530" i="41"/>
  <c r="X1530" i="41" s="1"/>
  <c r="V1522" i="41"/>
  <c r="X1522" i="41" s="1"/>
  <c r="V1514" i="41"/>
  <c r="X1514" i="41" s="1"/>
  <c r="V1506" i="41"/>
  <c r="X1506" i="41" s="1"/>
  <c r="V1498" i="41"/>
  <c r="X1498" i="41" s="1"/>
  <c r="V1490" i="41"/>
  <c r="X1490" i="41" s="1"/>
  <c r="V1482" i="41"/>
  <c r="X1482" i="41" s="1"/>
  <c r="V1474" i="41"/>
  <c r="X1474" i="41" s="1"/>
  <c r="V1466" i="41"/>
  <c r="X1466" i="41" s="1"/>
  <c r="V1458" i="41"/>
  <c r="X1458" i="41" s="1"/>
  <c r="V1450" i="41"/>
  <c r="X1450" i="41" s="1"/>
  <c r="V1442" i="41"/>
  <c r="X1442" i="41" s="1"/>
  <c r="V1434" i="41"/>
  <c r="X1434" i="41" s="1"/>
  <c r="V1426" i="41"/>
  <c r="X1426" i="41" s="1"/>
  <c r="V1418" i="41"/>
  <c r="X1418" i="41" s="1"/>
  <c r="V1410" i="41"/>
  <c r="X1410" i="41" s="1"/>
  <c r="V1402" i="41"/>
  <c r="X1402" i="41" s="1"/>
  <c r="V1394" i="41"/>
  <c r="X1394" i="41" s="1"/>
  <c r="V1386" i="41"/>
  <c r="X1386" i="41" s="1"/>
  <c r="V1378" i="41"/>
  <c r="X1378" i="41" s="1"/>
  <c r="V1370" i="41"/>
  <c r="X1370" i="41" s="1"/>
  <c r="V1362" i="41"/>
  <c r="X1362" i="41" s="1"/>
  <c r="V1354" i="41"/>
  <c r="X1354" i="41" s="1"/>
  <c r="V1346" i="41"/>
  <c r="X1346" i="41" s="1"/>
  <c r="V1338" i="41"/>
  <c r="X1338" i="41" s="1"/>
  <c r="V1330" i="41"/>
  <c r="X1330" i="41" s="1"/>
  <c r="V1322" i="41"/>
  <c r="X1322" i="41" s="1"/>
  <c r="V1314" i="41"/>
  <c r="X1314" i="41" s="1"/>
  <c r="V1306" i="41"/>
  <c r="X1306" i="41" s="1"/>
  <c r="V1298" i="41"/>
  <c r="X1298" i="41" s="1"/>
  <c r="V1290" i="41"/>
  <c r="X1290" i="41" s="1"/>
  <c r="V1282" i="41"/>
  <c r="X1282" i="41" s="1"/>
  <c r="V1274" i="41"/>
  <c r="X1274" i="41" s="1"/>
  <c r="V1266" i="41"/>
  <c r="X1266" i="41" s="1"/>
  <c r="V1262" i="41"/>
  <c r="X1262" i="41" s="1"/>
  <c r="V1250" i="41"/>
  <c r="X1250" i="41" s="1"/>
  <c r="V1246" i="41"/>
  <c r="X1246" i="41" s="1"/>
  <c r="V1234" i="41"/>
  <c r="X1234" i="41" s="1"/>
  <c r="V1230" i="41"/>
  <c r="X1230" i="41" s="1"/>
  <c r="V1218" i="41"/>
  <c r="X1218" i="41" s="1"/>
  <c r="V1214" i="41"/>
  <c r="X1214" i="41" s="1"/>
  <c r="V1202" i="41"/>
  <c r="X1202" i="41" s="1"/>
  <c r="V1198" i="41"/>
  <c r="X1198" i="41" s="1"/>
  <c r="V1186" i="41"/>
  <c r="X1186" i="41" s="1"/>
  <c r="V1182" i="41"/>
  <c r="X1182" i="41" s="1"/>
  <c r="V1170" i="41"/>
  <c r="X1170" i="41" s="1"/>
  <c r="V1166" i="41"/>
  <c r="X1166" i="41" s="1"/>
  <c r="V1154" i="41"/>
  <c r="X1154" i="41" s="1"/>
  <c r="V1150" i="41"/>
  <c r="X1150" i="41" s="1"/>
  <c r="V1138" i="41"/>
  <c r="X1138" i="41" s="1"/>
  <c r="V1134" i="41"/>
  <c r="X1134" i="41" s="1"/>
  <c r="V1122" i="41"/>
  <c r="X1122" i="41" s="1"/>
  <c r="V1118" i="41"/>
  <c r="X1118" i="41" s="1"/>
  <c r="V1106" i="41"/>
  <c r="X1106" i="41" s="1"/>
  <c r="V1102" i="41"/>
  <c r="X1102" i="41" s="1"/>
  <c r="V1090" i="41"/>
  <c r="X1090" i="41" s="1"/>
  <c r="V1086" i="41"/>
  <c r="X1086" i="41" s="1"/>
  <c r="V1074" i="41"/>
  <c r="X1074" i="41" s="1"/>
  <c r="V1070" i="41"/>
  <c r="X1070" i="41" s="1"/>
  <c r="V1058" i="41"/>
  <c r="X1058" i="41" s="1"/>
  <c r="V1054" i="41"/>
  <c r="X1054" i="41" s="1"/>
  <c r="V1042" i="41"/>
  <c r="X1042" i="41" s="1"/>
  <c r="V1038" i="41"/>
  <c r="X1038" i="41" s="1"/>
  <c r="V1026" i="41"/>
  <c r="X1026" i="41" s="1"/>
  <c r="V1022" i="41"/>
  <c r="X1022" i="41" s="1"/>
  <c r="V1010" i="41"/>
  <c r="X1010" i="41" s="1"/>
  <c r="V1006" i="41"/>
  <c r="X1006" i="41" s="1"/>
  <c r="V994" i="41"/>
  <c r="X994" i="41" s="1"/>
  <c r="V990" i="41"/>
  <c r="X990" i="41" s="1"/>
  <c r="V978" i="41"/>
  <c r="X978" i="41" s="1"/>
  <c r="V974" i="41"/>
  <c r="X974" i="41" s="1"/>
  <c r="V962" i="41"/>
  <c r="X962" i="41" s="1"/>
  <c r="V958" i="41"/>
  <c r="X958" i="41" s="1"/>
  <c r="V946" i="41"/>
  <c r="X946" i="41" s="1"/>
  <c r="V942" i="41"/>
  <c r="X942" i="41" s="1"/>
  <c r="V930" i="41"/>
  <c r="X930" i="41" s="1"/>
  <c r="V926" i="41"/>
  <c r="X926" i="41" s="1"/>
  <c r="V914" i="41"/>
  <c r="X914" i="41" s="1"/>
  <c r="V910" i="41"/>
  <c r="X910" i="41" s="1"/>
  <c r="V898" i="41"/>
  <c r="X898" i="41" s="1"/>
  <c r="V894" i="41"/>
  <c r="X894" i="41" s="1"/>
  <c r="V882" i="41"/>
  <c r="X882" i="41" s="1"/>
  <c r="V878" i="41"/>
  <c r="X878" i="41" s="1"/>
  <c r="V866" i="41"/>
  <c r="X866" i="41" s="1"/>
  <c r="V862" i="41"/>
  <c r="X862" i="41" s="1"/>
  <c r="V850" i="41"/>
  <c r="X850" i="41" s="1"/>
  <c r="V846" i="41"/>
  <c r="X846" i="41" s="1"/>
  <c r="V834" i="41"/>
  <c r="X834" i="41" s="1"/>
  <c r="V830" i="41"/>
  <c r="X830" i="41" s="1"/>
  <c r="V818" i="41"/>
  <c r="X818" i="41" s="1"/>
  <c r="V814" i="41"/>
  <c r="X814" i="41" s="1"/>
  <c r="V802" i="41"/>
  <c r="X802" i="41" s="1"/>
  <c r="V798" i="41"/>
  <c r="X798" i="41" s="1"/>
  <c r="V786" i="41"/>
  <c r="X786" i="41" s="1"/>
  <c r="V782" i="41"/>
  <c r="X782" i="41" s="1"/>
  <c r="V770" i="41"/>
  <c r="X770" i="41" s="1"/>
  <c r="V766" i="41"/>
  <c r="X766" i="41" s="1"/>
  <c r="V754" i="41"/>
  <c r="X754" i="41" s="1"/>
  <c r="V750" i="41"/>
  <c r="X750" i="41" s="1"/>
  <c r="V738" i="41"/>
  <c r="X738" i="41" s="1"/>
  <c r="V734" i="41"/>
  <c r="X734" i="41" s="1"/>
  <c r="V722" i="41"/>
  <c r="X722" i="41" s="1"/>
  <c r="V718" i="41"/>
  <c r="X718" i="41" s="1"/>
  <c r="V706" i="41"/>
  <c r="X706" i="41" s="1"/>
  <c r="V702" i="41"/>
  <c r="X702" i="41" s="1"/>
  <c r="V690" i="41"/>
  <c r="X690" i="41" s="1"/>
  <c r="V686" i="41"/>
  <c r="X686" i="41" s="1"/>
  <c r="V674" i="41"/>
  <c r="X674" i="41" s="1"/>
  <c r="V670" i="41"/>
  <c r="X670" i="41" s="1"/>
  <c r="V658" i="41"/>
  <c r="X658" i="41" s="1"/>
  <c r="V654" i="41"/>
  <c r="X654" i="41" s="1"/>
  <c r="V634" i="41"/>
  <c r="X634" i="41" s="1"/>
  <c r="V618" i="41"/>
  <c r="X618" i="41" s="1"/>
  <c r="V570" i="41"/>
  <c r="X570" i="41" s="1"/>
  <c r="V554" i="41"/>
  <c r="X554" i="41" s="1"/>
  <c r="V506" i="41"/>
  <c r="X506" i="41" s="1"/>
  <c r="V490" i="41"/>
  <c r="X490" i="41" s="1"/>
  <c r="V442" i="41"/>
  <c r="X442" i="41" s="1"/>
  <c r="V426" i="41"/>
  <c r="X426" i="41" s="1"/>
  <c r="V378" i="41"/>
  <c r="X378" i="41" s="1"/>
  <c r="V362" i="41"/>
  <c r="X362" i="41" s="1"/>
  <c r="V314" i="41"/>
  <c r="X314" i="41" s="1"/>
  <c r="V298" i="41"/>
  <c r="X298" i="41" s="1"/>
  <c r="V250" i="41"/>
  <c r="X250" i="41" s="1"/>
  <c r="V234" i="41"/>
  <c r="X234" i="41" s="1"/>
  <c r="V186" i="41"/>
  <c r="X186" i="41" s="1"/>
  <c r="V170" i="41"/>
  <c r="X170" i="41" s="1"/>
  <c r="V122" i="41"/>
  <c r="X122" i="41" s="1"/>
  <c r="V106" i="41"/>
  <c r="X106" i="41" s="1"/>
  <c r="V58" i="41"/>
  <c r="X58" i="41" s="1"/>
  <c r="V42" i="41"/>
  <c r="X42" i="41" s="1"/>
  <c r="V1605" i="41"/>
  <c r="X1605" i="41" s="1"/>
  <c r="V1601" i="41"/>
  <c r="X1601" i="41" s="1"/>
  <c r="V1589" i="41"/>
  <c r="X1589" i="41" s="1"/>
  <c r="V1585" i="41"/>
  <c r="X1585" i="41" s="1"/>
  <c r="V1581" i="41"/>
  <c r="X1581" i="41" s="1"/>
  <c r="V1577" i="41"/>
  <c r="X1577" i="41" s="1"/>
  <c r="V1573" i="41"/>
  <c r="X1573" i="41" s="1"/>
  <c r="V1569" i="41"/>
  <c r="X1569" i="41" s="1"/>
  <c r="V1565" i="41"/>
  <c r="X1565" i="41" s="1"/>
  <c r="V1561" i="41"/>
  <c r="X1561" i="41" s="1"/>
  <c r="V1557" i="41"/>
  <c r="X1557" i="41" s="1"/>
  <c r="V1553" i="41"/>
  <c r="X1553" i="41" s="1"/>
  <c r="V1549" i="41"/>
  <c r="X1549" i="41" s="1"/>
  <c r="V1545" i="41"/>
  <c r="X1545" i="41" s="1"/>
  <c r="V1541" i="41"/>
  <c r="X1541" i="41" s="1"/>
  <c r="V1537" i="41"/>
  <c r="X1537" i="41" s="1"/>
  <c r="V1533" i="41"/>
  <c r="X1533" i="41" s="1"/>
  <c r="V1529" i="41"/>
  <c r="X1529" i="41" s="1"/>
  <c r="V1525" i="41"/>
  <c r="X1525" i="41" s="1"/>
  <c r="V1521" i="41"/>
  <c r="X1521" i="41" s="1"/>
  <c r="V1517" i="41"/>
  <c r="X1517" i="41" s="1"/>
  <c r="V1513" i="41"/>
  <c r="X1513" i="41" s="1"/>
  <c r="V1509" i="41"/>
  <c r="X1509" i="41" s="1"/>
  <c r="V1505" i="41"/>
  <c r="X1505" i="41" s="1"/>
  <c r="V1501" i="41"/>
  <c r="X1501" i="41" s="1"/>
  <c r="V1497" i="41"/>
  <c r="X1497" i="41" s="1"/>
  <c r="V1493" i="41"/>
  <c r="X1493" i="41" s="1"/>
  <c r="V1489" i="41"/>
  <c r="X1489" i="41" s="1"/>
  <c r="V1485" i="41"/>
  <c r="X1485" i="41" s="1"/>
  <c r="V1481" i="41"/>
  <c r="X1481" i="41" s="1"/>
  <c r="V1477" i="41"/>
  <c r="X1477" i="41" s="1"/>
  <c r="V1473" i="41"/>
  <c r="X1473" i="41" s="1"/>
  <c r="V1469" i="41"/>
  <c r="X1469" i="41" s="1"/>
  <c r="V1465" i="41"/>
  <c r="X1465" i="41" s="1"/>
  <c r="V1461" i="41"/>
  <c r="X1461" i="41" s="1"/>
  <c r="V1457" i="41"/>
  <c r="X1457" i="41" s="1"/>
  <c r="V1453" i="41"/>
  <c r="X1453" i="41" s="1"/>
  <c r="V1449" i="41"/>
  <c r="X1449" i="41" s="1"/>
  <c r="V1445" i="41"/>
  <c r="X1445" i="41" s="1"/>
  <c r="V1441" i="41"/>
  <c r="X1441" i="41" s="1"/>
  <c r="V1437" i="41"/>
  <c r="X1437" i="41" s="1"/>
  <c r="V1433" i="41"/>
  <c r="X1433" i="41" s="1"/>
  <c r="V1429" i="41"/>
  <c r="X1429" i="41" s="1"/>
  <c r="V1425" i="41"/>
  <c r="X1425" i="41" s="1"/>
  <c r="V1421" i="41"/>
  <c r="X1421" i="41" s="1"/>
  <c r="V1417" i="41"/>
  <c r="X1417" i="41" s="1"/>
  <c r="V1413" i="41"/>
  <c r="X1413" i="41" s="1"/>
  <c r="V1409" i="41"/>
  <c r="X1409" i="41" s="1"/>
  <c r="V1405" i="41"/>
  <c r="X1405" i="41" s="1"/>
  <c r="V1401" i="41"/>
  <c r="X1401" i="41" s="1"/>
  <c r="V1397" i="41"/>
  <c r="X1397" i="41" s="1"/>
  <c r="V1393" i="41"/>
  <c r="X1393" i="41" s="1"/>
  <c r="V1389" i="41"/>
  <c r="X1389" i="41" s="1"/>
  <c r="V1385" i="41"/>
  <c r="X1385" i="41" s="1"/>
  <c r="V1381" i="41"/>
  <c r="X1381" i="41" s="1"/>
  <c r="V1377" i="41"/>
  <c r="X1377" i="41" s="1"/>
  <c r="V1373" i="41"/>
  <c r="X1373" i="41" s="1"/>
  <c r="V1369" i="41"/>
  <c r="X1369" i="41" s="1"/>
  <c r="V1365" i="41"/>
  <c r="X1365" i="41" s="1"/>
  <c r="V1361" i="41"/>
  <c r="X1361" i="41" s="1"/>
  <c r="V1357" i="41"/>
  <c r="X1357" i="41" s="1"/>
  <c r="V1353" i="41"/>
  <c r="X1353" i="41" s="1"/>
  <c r="V1349" i="41"/>
  <c r="X1349" i="41" s="1"/>
  <c r="V1345" i="41"/>
  <c r="X1345" i="41" s="1"/>
  <c r="V1341" i="41"/>
  <c r="X1341" i="41" s="1"/>
  <c r="V1337" i="41"/>
  <c r="X1337" i="41" s="1"/>
  <c r="V1333" i="41"/>
  <c r="X1333" i="41" s="1"/>
  <c r="V1329" i="41"/>
  <c r="X1329" i="41" s="1"/>
  <c r="V1325" i="41"/>
  <c r="X1325" i="41" s="1"/>
  <c r="V1321" i="41"/>
  <c r="X1321" i="41" s="1"/>
  <c r="V1317" i="41"/>
  <c r="X1317" i="41" s="1"/>
  <c r="V1313" i="41"/>
  <c r="X1313" i="41" s="1"/>
  <c r="V1309" i="41"/>
  <c r="X1309" i="41" s="1"/>
  <c r="V1305" i="41"/>
  <c r="X1305" i="41" s="1"/>
  <c r="V1301" i="41"/>
  <c r="X1301" i="41" s="1"/>
  <c r="V1297" i="41"/>
  <c r="X1297" i="41" s="1"/>
  <c r="V1293" i="41"/>
  <c r="X1293" i="41" s="1"/>
  <c r="V1289" i="41"/>
  <c r="X1289" i="41" s="1"/>
  <c r="V1285" i="41"/>
  <c r="X1285" i="41" s="1"/>
  <c r="V1281" i="41"/>
  <c r="X1281" i="41" s="1"/>
  <c r="V1277" i="41"/>
  <c r="X1277" i="41" s="1"/>
  <c r="V1273" i="41"/>
  <c r="X1273" i="41" s="1"/>
  <c r="V1269" i="41"/>
  <c r="X1269" i="41" s="1"/>
  <c r="V1265" i="41"/>
  <c r="X1265" i="41" s="1"/>
  <c r="V1261" i="41"/>
  <c r="X1261" i="41" s="1"/>
  <c r="V1257" i="41"/>
  <c r="X1257" i="41" s="1"/>
  <c r="V1253" i="41"/>
  <c r="X1253" i="41" s="1"/>
  <c r="V1249" i="41"/>
  <c r="X1249" i="41" s="1"/>
  <c r="V1245" i="41"/>
  <c r="X1245" i="41" s="1"/>
  <c r="V1241" i="41"/>
  <c r="X1241" i="41" s="1"/>
  <c r="V1237" i="41"/>
  <c r="X1237" i="41" s="1"/>
  <c r="V1233" i="41"/>
  <c r="X1233" i="41" s="1"/>
  <c r="V1229" i="41"/>
  <c r="X1229" i="41" s="1"/>
  <c r="V1225" i="41"/>
  <c r="X1225" i="41" s="1"/>
  <c r="V1221" i="41"/>
  <c r="X1221" i="41" s="1"/>
  <c r="V1217" i="41"/>
  <c r="X1217" i="41" s="1"/>
  <c r="V1213" i="41"/>
  <c r="X1213" i="41" s="1"/>
  <c r="V1209" i="41"/>
  <c r="X1209" i="41" s="1"/>
  <c r="V1205" i="41"/>
  <c r="X1205" i="41" s="1"/>
  <c r="V1201" i="41"/>
  <c r="X1201" i="41" s="1"/>
  <c r="V1197" i="41"/>
  <c r="X1197" i="41" s="1"/>
  <c r="V1193" i="41"/>
  <c r="X1193" i="41" s="1"/>
  <c r="V1189" i="41"/>
  <c r="X1189" i="41" s="1"/>
  <c r="V1185" i="41"/>
  <c r="X1185" i="41" s="1"/>
  <c r="V1181" i="41"/>
  <c r="X1181" i="41" s="1"/>
  <c r="V1177" i="41"/>
  <c r="X1177" i="41" s="1"/>
  <c r="V1173" i="41"/>
  <c r="X1173" i="41" s="1"/>
  <c r="V1169" i="41"/>
  <c r="X1169" i="41" s="1"/>
  <c r="V1165" i="41"/>
  <c r="X1165" i="41" s="1"/>
  <c r="V1161" i="41"/>
  <c r="X1161" i="41" s="1"/>
  <c r="V1157" i="41"/>
  <c r="X1157" i="41" s="1"/>
  <c r="V1153" i="41"/>
  <c r="X1153" i="41" s="1"/>
  <c r="V1149" i="41"/>
  <c r="X1149" i="41" s="1"/>
  <c r="V1145" i="41"/>
  <c r="X1145" i="41" s="1"/>
  <c r="V1141" i="41"/>
  <c r="X1141" i="41" s="1"/>
  <c r="V1137" i="41"/>
  <c r="X1137" i="41" s="1"/>
  <c r="V1133" i="41"/>
  <c r="X1133" i="41" s="1"/>
  <c r="V1129" i="41"/>
  <c r="X1129" i="41" s="1"/>
  <c r="V1125" i="41"/>
  <c r="X1125" i="41" s="1"/>
  <c r="V1121" i="41"/>
  <c r="X1121" i="41" s="1"/>
  <c r="V1117" i="41"/>
  <c r="X1117" i="41" s="1"/>
  <c r="V1113" i="41"/>
  <c r="X1113" i="41" s="1"/>
  <c r="V1109" i="41"/>
  <c r="X1109" i="41" s="1"/>
  <c r="V1105" i="41"/>
  <c r="X1105" i="41" s="1"/>
  <c r="V1101" i="41"/>
  <c r="X1101" i="41" s="1"/>
  <c r="V1097" i="41"/>
  <c r="X1097" i="41" s="1"/>
  <c r="V1093" i="41"/>
  <c r="X1093" i="41" s="1"/>
  <c r="V1089" i="41"/>
  <c r="X1089" i="41" s="1"/>
  <c r="V1085" i="41"/>
  <c r="X1085" i="41" s="1"/>
  <c r="V1081" i="41"/>
  <c r="X1081" i="41" s="1"/>
  <c r="V1077" i="41"/>
  <c r="X1077" i="41" s="1"/>
  <c r="V1073" i="41"/>
  <c r="X1073" i="41" s="1"/>
  <c r="V1069" i="41"/>
  <c r="X1069" i="41" s="1"/>
  <c r="V1065" i="41"/>
  <c r="X1065" i="41" s="1"/>
  <c r="V1061" i="41"/>
  <c r="X1061" i="41" s="1"/>
  <c r="V1057" i="41"/>
  <c r="X1057" i="41" s="1"/>
  <c r="V1053" i="41"/>
  <c r="X1053" i="41" s="1"/>
  <c r="V1049" i="41"/>
  <c r="X1049" i="41" s="1"/>
  <c r="V1045" i="41"/>
  <c r="X1045" i="41" s="1"/>
  <c r="V1041" i="41"/>
  <c r="X1041" i="41" s="1"/>
  <c r="V1037" i="41"/>
  <c r="X1037" i="41" s="1"/>
  <c r="V1033" i="41"/>
  <c r="X1033" i="41" s="1"/>
  <c r="V1029" i="41"/>
  <c r="X1029" i="41" s="1"/>
  <c r="V1025" i="41"/>
  <c r="X1025" i="41" s="1"/>
  <c r="V1021" i="41"/>
  <c r="X1021" i="41" s="1"/>
  <c r="V1017" i="41"/>
  <c r="X1017" i="41" s="1"/>
  <c r="V1013" i="41"/>
  <c r="X1013" i="41" s="1"/>
  <c r="V1009" i="41"/>
  <c r="X1009" i="41" s="1"/>
  <c r="V1005" i="41"/>
  <c r="X1005" i="41" s="1"/>
  <c r="V1001" i="41"/>
  <c r="X1001" i="41" s="1"/>
  <c r="V997" i="41"/>
  <c r="X997" i="41" s="1"/>
  <c r="V993" i="41"/>
  <c r="X993" i="41" s="1"/>
  <c r="V989" i="41"/>
  <c r="X989" i="41" s="1"/>
  <c r="V985" i="41"/>
  <c r="X985" i="41" s="1"/>
  <c r="V981" i="41"/>
  <c r="X981" i="41" s="1"/>
  <c r="V977" i="41"/>
  <c r="X977" i="41" s="1"/>
  <c r="V973" i="41"/>
  <c r="X973" i="41" s="1"/>
  <c r="V969" i="41"/>
  <c r="X969" i="41" s="1"/>
  <c r="V965" i="41"/>
  <c r="X965" i="41" s="1"/>
  <c r="V961" i="41"/>
  <c r="X961" i="41" s="1"/>
  <c r="V957" i="41"/>
  <c r="X957" i="41" s="1"/>
  <c r="V953" i="41"/>
  <c r="X953" i="41" s="1"/>
  <c r="V949" i="41"/>
  <c r="X949" i="41" s="1"/>
  <c r="V945" i="41"/>
  <c r="X945" i="41" s="1"/>
  <c r="V941" i="41"/>
  <c r="X941" i="41" s="1"/>
  <c r="V937" i="41"/>
  <c r="X937" i="41" s="1"/>
  <c r="V933" i="41"/>
  <c r="X933" i="41" s="1"/>
  <c r="V929" i="41"/>
  <c r="X929" i="41" s="1"/>
  <c r="V925" i="41"/>
  <c r="X925" i="41" s="1"/>
  <c r="V921" i="41"/>
  <c r="X921" i="41" s="1"/>
  <c r="V917" i="41"/>
  <c r="X917" i="41" s="1"/>
  <c r="V913" i="41"/>
  <c r="X913" i="41" s="1"/>
  <c r="V909" i="41"/>
  <c r="X909" i="41" s="1"/>
  <c r="V905" i="41"/>
  <c r="X905" i="41" s="1"/>
  <c r="V901" i="41"/>
  <c r="X901" i="41" s="1"/>
  <c r="V897" i="41"/>
  <c r="X897" i="41" s="1"/>
  <c r="V893" i="41"/>
  <c r="X893" i="41" s="1"/>
  <c r="V889" i="41"/>
  <c r="X889" i="41" s="1"/>
  <c r="V885" i="41"/>
  <c r="X885" i="41" s="1"/>
  <c r="V881" i="41"/>
  <c r="X881" i="41" s="1"/>
  <c r="V877" i="41"/>
  <c r="X877" i="41" s="1"/>
  <c r="V873" i="41"/>
  <c r="X873" i="41" s="1"/>
  <c r="V869" i="41"/>
  <c r="X869" i="41" s="1"/>
  <c r="V865" i="41"/>
  <c r="X865" i="41" s="1"/>
  <c r="V861" i="41"/>
  <c r="X861" i="41" s="1"/>
  <c r="V857" i="41"/>
  <c r="X857" i="41" s="1"/>
  <c r="V853" i="41"/>
  <c r="X853" i="41" s="1"/>
  <c r="V849" i="41"/>
  <c r="X849" i="41" s="1"/>
  <c r="V845" i="41"/>
  <c r="X845" i="41" s="1"/>
  <c r="V841" i="41"/>
  <c r="X841" i="41" s="1"/>
  <c r="V837" i="41"/>
  <c r="X837" i="41" s="1"/>
  <c r="V833" i="41"/>
  <c r="X833" i="41" s="1"/>
  <c r="V829" i="41"/>
  <c r="X829" i="41" s="1"/>
  <c r="V825" i="41"/>
  <c r="X825" i="41" s="1"/>
  <c r="V821" i="41"/>
  <c r="X821" i="41" s="1"/>
  <c r="V817" i="41"/>
  <c r="X817" i="41" s="1"/>
  <c r="V813" i="41"/>
  <c r="X813" i="41" s="1"/>
  <c r="V809" i="41"/>
  <c r="X809" i="41" s="1"/>
  <c r="V805" i="41"/>
  <c r="X805" i="41" s="1"/>
  <c r="V801" i="41"/>
  <c r="X801" i="41" s="1"/>
  <c r="V797" i="41"/>
  <c r="X797" i="41" s="1"/>
  <c r="V793" i="41"/>
  <c r="X793" i="41" s="1"/>
  <c r="V789" i="41"/>
  <c r="X789" i="41" s="1"/>
  <c r="V785" i="41"/>
  <c r="X785" i="41" s="1"/>
  <c r="V781" i="41"/>
  <c r="X781" i="41" s="1"/>
  <c r="V777" i="41"/>
  <c r="X777" i="41" s="1"/>
  <c r="V773" i="41"/>
  <c r="X773" i="41" s="1"/>
  <c r="V769" i="41"/>
  <c r="X769" i="41" s="1"/>
  <c r="V765" i="41"/>
  <c r="X765" i="41" s="1"/>
  <c r="V761" i="41"/>
  <c r="X761" i="41" s="1"/>
  <c r="V757" i="41"/>
  <c r="X757" i="41" s="1"/>
  <c r="V753" i="41"/>
  <c r="X753" i="41" s="1"/>
  <c r="V749" i="41"/>
  <c r="X749" i="41" s="1"/>
  <c r="V745" i="41"/>
  <c r="X745" i="41" s="1"/>
  <c r="V741" i="41"/>
  <c r="X741" i="41" s="1"/>
  <c r="V737" i="41"/>
  <c r="X737" i="41" s="1"/>
  <c r="V733" i="41"/>
  <c r="X733" i="41" s="1"/>
  <c r="V729" i="41"/>
  <c r="X729" i="41" s="1"/>
  <c r="V725" i="41"/>
  <c r="X725" i="41" s="1"/>
  <c r="V721" i="41"/>
  <c r="X721" i="41" s="1"/>
  <c r="V717" i="41"/>
  <c r="X717" i="41" s="1"/>
  <c r="V713" i="41"/>
  <c r="X713" i="41" s="1"/>
  <c r="V709" i="41"/>
  <c r="X709" i="41" s="1"/>
  <c r="V705" i="41"/>
  <c r="X705" i="41" s="1"/>
  <c r="V701" i="41"/>
  <c r="X701" i="41" s="1"/>
  <c r="V697" i="41"/>
  <c r="X697" i="41" s="1"/>
  <c r="V693" i="41"/>
  <c r="X693" i="41" s="1"/>
  <c r="V689" i="41"/>
  <c r="X689" i="41" s="1"/>
  <c r="V685" i="41"/>
  <c r="X685" i="41" s="1"/>
  <c r="V681" i="41"/>
  <c r="X681" i="41" s="1"/>
  <c r="V677" i="41"/>
  <c r="X677" i="41" s="1"/>
  <c r="V673" i="41"/>
  <c r="X673" i="41" s="1"/>
  <c r="V669" i="41"/>
  <c r="X669" i="41" s="1"/>
  <c r="V665" i="41"/>
  <c r="X665" i="41" s="1"/>
  <c r="V661" i="41"/>
  <c r="X661" i="41" s="1"/>
  <c r="V657" i="41"/>
  <c r="X657" i="41" s="1"/>
  <c r="V653" i="41"/>
  <c r="X653" i="41" s="1"/>
  <c r="V649" i="41"/>
  <c r="X649" i="41" s="1"/>
  <c r="V645" i="41"/>
  <c r="X645" i="41" s="1"/>
  <c r="V641" i="41"/>
  <c r="X641" i="41" s="1"/>
  <c r="V637" i="41"/>
  <c r="X637" i="41" s="1"/>
  <c r="V633" i="41"/>
  <c r="X633" i="41" s="1"/>
  <c r="V629" i="41"/>
  <c r="X629" i="41" s="1"/>
  <c r="V625" i="41"/>
  <c r="X625" i="41" s="1"/>
  <c r="V621" i="41"/>
  <c r="X621" i="41" s="1"/>
  <c r="V617" i="41"/>
  <c r="X617" i="41" s="1"/>
  <c r="V613" i="41"/>
  <c r="X613" i="41" s="1"/>
  <c r="V609" i="41"/>
  <c r="X609" i="41" s="1"/>
  <c r="V605" i="41"/>
  <c r="X605" i="41" s="1"/>
  <c r="V601" i="41"/>
  <c r="X601" i="41" s="1"/>
  <c r="V597" i="41"/>
  <c r="X597" i="41" s="1"/>
  <c r="V593" i="41"/>
  <c r="X593" i="41" s="1"/>
  <c r="V589" i="41"/>
  <c r="X589" i="41" s="1"/>
  <c r="V585" i="41"/>
  <c r="X585" i="41" s="1"/>
  <c r="V581" i="41"/>
  <c r="X581" i="41" s="1"/>
  <c r="V577" i="41"/>
  <c r="X577" i="41" s="1"/>
  <c r="V573" i="41"/>
  <c r="X573" i="41" s="1"/>
  <c r="V569" i="41"/>
  <c r="X569" i="41" s="1"/>
  <c r="V565" i="41"/>
  <c r="X565" i="41" s="1"/>
  <c r="V561" i="41"/>
  <c r="X561" i="41" s="1"/>
  <c r="V557" i="41"/>
  <c r="X557" i="41" s="1"/>
  <c r="V553" i="41"/>
  <c r="X553" i="41" s="1"/>
  <c r="V549" i="41"/>
  <c r="X549" i="41" s="1"/>
  <c r="V545" i="41"/>
  <c r="X545" i="41" s="1"/>
  <c r="V541" i="41"/>
  <c r="X541" i="41" s="1"/>
  <c r="V537" i="41"/>
  <c r="X537" i="41" s="1"/>
  <c r="V533" i="41"/>
  <c r="X533" i="41" s="1"/>
  <c r="V529" i="41"/>
  <c r="X529" i="41" s="1"/>
  <c r="V525" i="41"/>
  <c r="X525" i="41" s="1"/>
  <c r="V521" i="41"/>
  <c r="X521" i="41" s="1"/>
  <c r="V517" i="41"/>
  <c r="X517" i="41" s="1"/>
  <c r="V513" i="41"/>
  <c r="X513" i="41" s="1"/>
  <c r="V509" i="41"/>
  <c r="X509" i="41" s="1"/>
  <c r="V505" i="41"/>
  <c r="X505" i="41" s="1"/>
  <c r="V501" i="41"/>
  <c r="X501" i="41" s="1"/>
  <c r="V497" i="41"/>
  <c r="X497" i="41" s="1"/>
  <c r="V493" i="41"/>
  <c r="X493" i="41" s="1"/>
  <c r="V489" i="41"/>
  <c r="X489" i="41" s="1"/>
  <c r="V485" i="41"/>
  <c r="X485" i="41" s="1"/>
  <c r="V481" i="41"/>
  <c r="X481" i="41" s="1"/>
  <c r="V477" i="41"/>
  <c r="X477" i="41" s="1"/>
  <c r="V473" i="41"/>
  <c r="X473" i="41" s="1"/>
  <c r="V469" i="41"/>
  <c r="X469" i="41" s="1"/>
  <c r="V465" i="41"/>
  <c r="X465" i="41" s="1"/>
  <c r="V461" i="41"/>
  <c r="X461" i="41" s="1"/>
  <c r="V457" i="41"/>
  <c r="X457" i="41" s="1"/>
  <c r="V453" i="41"/>
  <c r="X453" i="41" s="1"/>
  <c r="V449" i="41"/>
  <c r="X449" i="41" s="1"/>
  <c r="V445" i="41"/>
  <c r="X445" i="41" s="1"/>
  <c r="V441" i="41"/>
  <c r="X441" i="41" s="1"/>
  <c r="V437" i="41"/>
  <c r="X437" i="41" s="1"/>
  <c r="V433" i="41"/>
  <c r="X433" i="41" s="1"/>
  <c r="V429" i="41"/>
  <c r="X429" i="41" s="1"/>
  <c r="V425" i="41"/>
  <c r="X425" i="41" s="1"/>
  <c r="V421" i="41"/>
  <c r="X421" i="41" s="1"/>
  <c r="V417" i="41"/>
  <c r="X417" i="41" s="1"/>
  <c r="V413" i="41"/>
  <c r="X413" i="41" s="1"/>
  <c r="V409" i="41"/>
  <c r="X409" i="41" s="1"/>
  <c r="V405" i="41"/>
  <c r="X405" i="41" s="1"/>
  <c r="V401" i="41"/>
  <c r="X401" i="41" s="1"/>
  <c r="V397" i="41"/>
  <c r="X397" i="41" s="1"/>
  <c r="V393" i="41"/>
  <c r="X393" i="41" s="1"/>
  <c r="V389" i="41"/>
  <c r="X389" i="41" s="1"/>
  <c r="V385" i="41"/>
  <c r="X385" i="41" s="1"/>
  <c r="V381" i="41"/>
  <c r="X381" i="41" s="1"/>
  <c r="V377" i="41"/>
  <c r="X377" i="41" s="1"/>
  <c r="V373" i="41"/>
  <c r="X373" i="41" s="1"/>
  <c r="V369" i="41"/>
  <c r="X369" i="41" s="1"/>
  <c r="V365" i="41"/>
  <c r="X365" i="41" s="1"/>
  <c r="V361" i="41"/>
  <c r="X361" i="41" s="1"/>
  <c r="V357" i="41"/>
  <c r="X357" i="41" s="1"/>
  <c r="V353" i="41"/>
  <c r="X353" i="41" s="1"/>
  <c r="V349" i="41"/>
  <c r="X349" i="41" s="1"/>
  <c r="V345" i="41"/>
  <c r="X345" i="41" s="1"/>
  <c r="V341" i="41"/>
  <c r="X341" i="41" s="1"/>
  <c r="V337" i="41"/>
  <c r="X337" i="41" s="1"/>
  <c r="V333" i="41"/>
  <c r="X333" i="41" s="1"/>
  <c r="V329" i="41"/>
  <c r="X329" i="41" s="1"/>
  <c r="V325" i="41"/>
  <c r="X325" i="41" s="1"/>
  <c r="V321" i="41"/>
  <c r="X321" i="41" s="1"/>
  <c r="V317" i="41"/>
  <c r="X317" i="41" s="1"/>
  <c r="V313" i="41"/>
  <c r="X313" i="41" s="1"/>
  <c r="V309" i="41"/>
  <c r="X309" i="41" s="1"/>
  <c r="V305" i="41"/>
  <c r="X305" i="41" s="1"/>
  <c r="V301" i="41"/>
  <c r="X301" i="41" s="1"/>
  <c r="V297" i="41"/>
  <c r="X297" i="41" s="1"/>
  <c r="V293" i="41"/>
  <c r="X293" i="41" s="1"/>
  <c r="V289" i="41"/>
  <c r="X289" i="41" s="1"/>
  <c r="V285" i="41"/>
  <c r="X285" i="41" s="1"/>
  <c r="V281" i="41"/>
  <c r="X281" i="41" s="1"/>
  <c r="V277" i="41"/>
  <c r="X277" i="41" s="1"/>
  <c r="V273" i="41"/>
  <c r="X273" i="41" s="1"/>
  <c r="V269" i="41"/>
  <c r="X269" i="41" s="1"/>
  <c r="V265" i="41"/>
  <c r="X265" i="41" s="1"/>
  <c r="V261" i="41"/>
  <c r="X261" i="41" s="1"/>
  <c r="V257" i="41"/>
  <c r="X257" i="41" s="1"/>
  <c r="V253" i="41"/>
  <c r="X253" i="41" s="1"/>
  <c r="V249" i="41"/>
  <c r="X249" i="41" s="1"/>
  <c r="V245" i="41"/>
  <c r="X245" i="41" s="1"/>
  <c r="V241" i="41"/>
  <c r="X241" i="41" s="1"/>
  <c r="V237" i="41"/>
  <c r="X237" i="41" s="1"/>
  <c r="V233" i="41"/>
  <c r="X233" i="41" s="1"/>
  <c r="V229" i="41"/>
  <c r="X229" i="41" s="1"/>
  <c r="V225" i="41"/>
  <c r="X225" i="41" s="1"/>
  <c r="V221" i="41"/>
  <c r="X221" i="41" s="1"/>
  <c r="V217" i="41"/>
  <c r="X217" i="41" s="1"/>
  <c r="V213" i="41"/>
  <c r="X213" i="41" s="1"/>
  <c r="V209" i="41"/>
  <c r="X209" i="41" s="1"/>
  <c r="V205" i="41"/>
  <c r="X205" i="41" s="1"/>
  <c r="V201" i="41"/>
  <c r="X201" i="41" s="1"/>
  <c r="V197" i="41"/>
  <c r="X197" i="41" s="1"/>
  <c r="V193" i="41"/>
  <c r="X193" i="41" s="1"/>
  <c r="V189" i="41"/>
  <c r="X189" i="41" s="1"/>
  <c r="V185" i="41"/>
  <c r="X185" i="41" s="1"/>
  <c r="V181" i="41"/>
  <c r="X181" i="41" s="1"/>
  <c r="V177" i="41"/>
  <c r="X177" i="41" s="1"/>
  <c r="V173" i="41"/>
  <c r="X173" i="41" s="1"/>
  <c r="V169" i="41"/>
  <c r="X169" i="41" s="1"/>
  <c r="V165" i="41"/>
  <c r="X165" i="41" s="1"/>
  <c r="V161" i="41"/>
  <c r="X161" i="41" s="1"/>
  <c r="V157" i="41"/>
  <c r="X157" i="41" s="1"/>
  <c r="V153" i="41"/>
  <c r="X153" i="41" s="1"/>
  <c r="V149" i="41"/>
  <c r="X149" i="41" s="1"/>
  <c r="V145" i="41"/>
  <c r="X145" i="41" s="1"/>
  <c r="V141" i="41"/>
  <c r="X141" i="41" s="1"/>
  <c r="V137" i="41"/>
  <c r="X137" i="41" s="1"/>
  <c r="V133" i="41"/>
  <c r="X133" i="41" s="1"/>
  <c r="V129" i="41"/>
  <c r="X129" i="41" s="1"/>
  <c r="V125" i="41"/>
  <c r="X125" i="41" s="1"/>
  <c r="V121" i="41"/>
  <c r="X121" i="41" s="1"/>
  <c r="V117" i="41"/>
  <c r="X117" i="41" s="1"/>
  <c r="V113" i="41"/>
  <c r="X113" i="41" s="1"/>
  <c r="V109" i="41"/>
  <c r="X109" i="41" s="1"/>
  <c r="V105" i="41"/>
  <c r="X105" i="41" s="1"/>
  <c r="V101" i="41"/>
  <c r="X101" i="41" s="1"/>
  <c r="V97" i="41"/>
  <c r="X97" i="41" s="1"/>
  <c r="V93" i="41"/>
  <c r="X93" i="41" s="1"/>
  <c r="V89" i="41"/>
  <c r="X89" i="41" s="1"/>
  <c r="V85" i="41"/>
  <c r="X85" i="41" s="1"/>
  <c r="V81" i="41"/>
  <c r="X81" i="41" s="1"/>
  <c r="V77" i="41"/>
  <c r="X77" i="41" s="1"/>
  <c r="V73" i="41"/>
  <c r="X73" i="41" s="1"/>
  <c r="V69" i="41"/>
  <c r="X69" i="41" s="1"/>
  <c r="V65" i="41"/>
  <c r="X65" i="41" s="1"/>
  <c r="V61" i="41"/>
  <c r="X61" i="41" s="1"/>
  <c r="V57" i="41"/>
  <c r="X57" i="41" s="1"/>
  <c r="V53" i="41"/>
  <c r="X53" i="41" s="1"/>
  <c r="V49" i="41"/>
  <c r="X49" i="41" s="1"/>
  <c r="V45" i="41"/>
  <c r="X45" i="41" s="1"/>
  <c r="V41" i="41"/>
  <c r="X41" i="41" s="1"/>
  <c r="V37" i="41"/>
  <c r="X37" i="41" s="1"/>
  <c r="V33" i="41"/>
  <c r="X33" i="41" s="1"/>
  <c r="V29" i="41"/>
  <c r="X29" i="41" s="1"/>
  <c r="V25" i="41"/>
  <c r="X25" i="41" s="1"/>
  <c r="V21" i="41"/>
  <c r="X21" i="41" s="1"/>
  <c r="V17" i="41"/>
  <c r="X17" i="41" s="1"/>
  <c r="V13" i="41"/>
  <c r="X13" i="41" s="1"/>
  <c r="V9" i="41"/>
  <c r="X9" i="41" s="1"/>
  <c r="V5" i="41"/>
  <c r="X5" i="41" s="1"/>
  <c r="V2120" i="41"/>
  <c r="X2120" i="41" s="1"/>
  <c r="V2116" i="41"/>
  <c r="X2116" i="41" s="1"/>
  <c r="V2112" i="41"/>
  <c r="X2112" i="41" s="1"/>
  <c r="V2108" i="41"/>
  <c r="X2108" i="41" s="1"/>
  <c r="V2104" i="41"/>
  <c r="X2104" i="41" s="1"/>
  <c r="V2100" i="41"/>
  <c r="X2100" i="41" s="1"/>
  <c r="V2096" i="41"/>
  <c r="X2096" i="41" s="1"/>
  <c r="V2092" i="41"/>
  <c r="X2092" i="41" s="1"/>
  <c r="V2088" i="41"/>
  <c r="X2088" i="41" s="1"/>
  <c r="V2084" i="41"/>
  <c r="X2084" i="41" s="1"/>
  <c r="V2080" i="41"/>
  <c r="X2080" i="41" s="1"/>
  <c r="V2076" i="41"/>
  <c r="X2076" i="41" s="1"/>
  <c r="V2072" i="41"/>
  <c r="X2072" i="41" s="1"/>
  <c r="V2068" i="41"/>
  <c r="X2068" i="41" s="1"/>
  <c r="V2064" i="41"/>
  <c r="X2064" i="41" s="1"/>
  <c r="V2060" i="41"/>
  <c r="X2060" i="41" s="1"/>
  <c r="V2056" i="41"/>
  <c r="X2056" i="41" s="1"/>
  <c r="V2052" i="41"/>
  <c r="X2052" i="41" s="1"/>
  <c r="V2048" i="41"/>
  <c r="X2048" i="41" s="1"/>
  <c r="V2044" i="41"/>
  <c r="X2044" i="41" s="1"/>
  <c r="V2040" i="41"/>
  <c r="X2040" i="41" s="1"/>
  <c r="V2036" i="41"/>
  <c r="X2036" i="41" s="1"/>
  <c r="V2032" i="41"/>
  <c r="X2032" i="41" s="1"/>
  <c r="V2028" i="41"/>
  <c r="X2028" i="41" s="1"/>
  <c r="V2024" i="41"/>
  <c r="X2024" i="41" s="1"/>
  <c r="V2020" i="41"/>
  <c r="X2020" i="41" s="1"/>
  <c r="V2016" i="41"/>
  <c r="X2016" i="41" s="1"/>
  <c r="V2012" i="41"/>
  <c r="X2012" i="41" s="1"/>
  <c r="V2008" i="41"/>
  <c r="X2008" i="41" s="1"/>
  <c r="V2004" i="41"/>
  <c r="X2004" i="41" s="1"/>
  <c r="V2000" i="41"/>
  <c r="X2000" i="41" s="1"/>
  <c r="V1996" i="41"/>
  <c r="X1996" i="41" s="1"/>
  <c r="V1992" i="41"/>
  <c r="X1992" i="41" s="1"/>
  <c r="V1988" i="41"/>
  <c r="X1988" i="41" s="1"/>
  <c r="V1984" i="41"/>
  <c r="X1984" i="41" s="1"/>
  <c r="V1980" i="41"/>
  <c r="X1980" i="41" s="1"/>
  <c r="V1976" i="41"/>
  <c r="X1976" i="41" s="1"/>
  <c r="V1972" i="41"/>
  <c r="X1972" i="41" s="1"/>
  <c r="V1968" i="41"/>
  <c r="X1968" i="41" s="1"/>
  <c r="V1964" i="41"/>
  <c r="X1964" i="41" s="1"/>
  <c r="V1960" i="41"/>
  <c r="X1960" i="41" s="1"/>
  <c r="V1956" i="41"/>
  <c r="X1956" i="41" s="1"/>
  <c r="V1952" i="41"/>
  <c r="X1952" i="41" s="1"/>
  <c r="V1948" i="41"/>
  <c r="X1948" i="41" s="1"/>
  <c r="V1944" i="41"/>
  <c r="X1944" i="41" s="1"/>
  <c r="V1940" i="41"/>
  <c r="X1940" i="41" s="1"/>
  <c r="V1936" i="41"/>
  <c r="X1936" i="41" s="1"/>
  <c r="V1932" i="41"/>
  <c r="X1932" i="41" s="1"/>
  <c r="V1928" i="41"/>
  <c r="X1928" i="41" s="1"/>
  <c r="V1924" i="41"/>
  <c r="X1924" i="41" s="1"/>
  <c r="V1920" i="41"/>
  <c r="X1920" i="41" s="1"/>
  <c r="V1916" i="41"/>
  <c r="X1916" i="41" s="1"/>
  <c r="V1912" i="41"/>
  <c r="X1912" i="41" s="1"/>
  <c r="V1908" i="41"/>
  <c r="X1908" i="41" s="1"/>
  <c r="V1904" i="41"/>
  <c r="X1904" i="41" s="1"/>
  <c r="V1900" i="41"/>
  <c r="X1900" i="41" s="1"/>
  <c r="V1896" i="41"/>
  <c r="X1896" i="41" s="1"/>
  <c r="V1892" i="41"/>
  <c r="X1892" i="41" s="1"/>
  <c r="V1888" i="41"/>
  <c r="X1888" i="41" s="1"/>
  <c r="V1884" i="41"/>
  <c r="X1884" i="41" s="1"/>
  <c r="V1880" i="41"/>
  <c r="X1880" i="41" s="1"/>
  <c r="V1876" i="41"/>
  <c r="X1876" i="41" s="1"/>
  <c r="V1872" i="41"/>
  <c r="X1872" i="41" s="1"/>
  <c r="V1868" i="41"/>
  <c r="X1868" i="41" s="1"/>
  <c r="V1864" i="41"/>
  <c r="X1864" i="41" s="1"/>
  <c r="V1860" i="41"/>
  <c r="X1860" i="41" s="1"/>
  <c r="V1856" i="41"/>
  <c r="X1856" i="41" s="1"/>
  <c r="V1852" i="41"/>
  <c r="X1852" i="41" s="1"/>
  <c r="V1848" i="41"/>
  <c r="X1848" i="41" s="1"/>
  <c r="V1844" i="41"/>
  <c r="X1844" i="41" s="1"/>
  <c r="V1840" i="41"/>
  <c r="X1840" i="41" s="1"/>
  <c r="V1836" i="41"/>
  <c r="X1836" i="41" s="1"/>
  <c r="V1832" i="41"/>
  <c r="X1832" i="41" s="1"/>
  <c r="V1828" i="41"/>
  <c r="X1828" i="41" s="1"/>
  <c r="V1824" i="41"/>
  <c r="X1824" i="41" s="1"/>
  <c r="V1820" i="41"/>
  <c r="X1820" i="41" s="1"/>
  <c r="V1816" i="41"/>
  <c r="X1816" i="41" s="1"/>
  <c r="V1812" i="41"/>
  <c r="X1812" i="41" s="1"/>
  <c r="V1808" i="41"/>
  <c r="X1808" i="41" s="1"/>
  <c r="V1804" i="41"/>
  <c r="X1804" i="41" s="1"/>
  <c r="V1800" i="41"/>
  <c r="X1800" i="41" s="1"/>
  <c r="V1796" i="41"/>
  <c r="X1796" i="41" s="1"/>
  <c r="V1792" i="41"/>
  <c r="X1792" i="41" s="1"/>
  <c r="V1788" i="41"/>
  <c r="X1788" i="41" s="1"/>
  <c r="V1784" i="41"/>
  <c r="X1784" i="41" s="1"/>
  <c r="V1780" i="41"/>
  <c r="X1780" i="41" s="1"/>
  <c r="V1776" i="41"/>
  <c r="X1776" i="41" s="1"/>
  <c r="V1772" i="41"/>
  <c r="X1772" i="41" s="1"/>
  <c r="V1768" i="41"/>
  <c r="X1768" i="41" s="1"/>
  <c r="V1764" i="41"/>
  <c r="X1764" i="41" s="1"/>
  <c r="V1760" i="41"/>
  <c r="X1760" i="41" s="1"/>
  <c r="V1756" i="41"/>
  <c r="X1756" i="41" s="1"/>
  <c r="V1752" i="41"/>
  <c r="X1752" i="41" s="1"/>
  <c r="V1748" i="41"/>
  <c r="X1748" i="41" s="1"/>
  <c r="V1744" i="41"/>
  <c r="X1744" i="41" s="1"/>
  <c r="V1740" i="41"/>
  <c r="X1740" i="41" s="1"/>
  <c r="V1736" i="41"/>
  <c r="X1736" i="41" s="1"/>
  <c r="V1732" i="41"/>
  <c r="X1732" i="41" s="1"/>
  <c r="V1728" i="41"/>
  <c r="X1728" i="41" s="1"/>
  <c r="V1724" i="41"/>
  <c r="X1724" i="41" s="1"/>
  <c r="V1720" i="41"/>
  <c r="X1720" i="41" s="1"/>
  <c r="V1716" i="41"/>
  <c r="X1716" i="41" s="1"/>
  <c r="V1712" i="41"/>
  <c r="X1712" i="41" s="1"/>
  <c r="V1708" i="41"/>
  <c r="X1708" i="41" s="1"/>
  <c r="V1704" i="41"/>
  <c r="X1704" i="41" s="1"/>
  <c r="V1700" i="41"/>
  <c r="X1700" i="41" s="1"/>
  <c r="V1696" i="41"/>
  <c r="X1696" i="41" s="1"/>
  <c r="V1692" i="41"/>
  <c r="X1692" i="41" s="1"/>
  <c r="V1688" i="41"/>
  <c r="X1688" i="41" s="1"/>
  <c r="V1684" i="41"/>
  <c r="X1684" i="41" s="1"/>
  <c r="V1680" i="41"/>
  <c r="X1680" i="41" s="1"/>
  <c r="V1676" i="41"/>
  <c r="X1676" i="41" s="1"/>
  <c r="V1672" i="41"/>
  <c r="X1672" i="41" s="1"/>
  <c r="V1668" i="41"/>
  <c r="X1668" i="41" s="1"/>
  <c r="V1664" i="41"/>
  <c r="X1664" i="41" s="1"/>
  <c r="V1660" i="41"/>
  <c r="X1660" i="41" s="1"/>
  <c r="V1656" i="41"/>
  <c r="X1656" i="41" s="1"/>
  <c r="V1652" i="41"/>
  <c r="X1652" i="41" s="1"/>
  <c r="V1648" i="41"/>
  <c r="X1648" i="41" s="1"/>
  <c r="V1644" i="41"/>
  <c r="X1644" i="41" s="1"/>
  <c r="V1640" i="41"/>
  <c r="X1640" i="41" s="1"/>
  <c r="V1636" i="41"/>
  <c r="X1636" i="41" s="1"/>
  <c r="V1632" i="41"/>
  <c r="X1632" i="41" s="1"/>
  <c r="V1628" i="41"/>
  <c r="X1628" i="41" s="1"/>
  <c r="V1624" i="41"/>
  <c r="X1624" i="41" s="1"/>
  <c r="V1620" i="41"/>
  <c r="X1620" i="41" s="1"/>
  <c r="V1616" i="41"/>
  <c r="X1616" i="41" s="1"/>
  <c r="V1612" i="41"/>
  <c r="X1612" i="41" s="1"/>
  <c r="V1600" i="41"/>
  <c r="X1600" i="41" s="1"/>
  <c r="V1596" i="41"/>
  <c r="X1596" i="41" s="1"/>
  <c r="V1584" i="41"/>
  <c r="X1584" i="41" s="1"/>
  <c r="V1576" i="41"/>
  <c r="X1576" i="41" s="1"/>
  <c r="V1568" i="41"/>
  <c r="X1568" i="41" s="1"/>
  <c r="V1560" i="41"/>
  <c r="X1560" i="41" s="1"/>
  <c r="V1552" i="41"/>
  <c r="X1552" i="41" s="1"/>
  <c r="V1544" i="41"/>
  <c r="X1544" i="41" s="1"/>
  <c r="V1536" i="41"/>
  <c r="X1536" i="41" s="1"/>
  <c r="V1528" i="41"/>
  <c r="X1528" i="41" s="1"/>
  <c r="V1520" i="41"/>
  <c r="X1520" i="41" s="1"/>
  <c r="V1512" i="41"/>
  <c r="X1512" i="41" s="1"/>
  <c r="V1504" i="41"/>
  <c r="X1504" i="41" s="1"/>
  <c r="V1496" i="41"/>
  <c r="X1496" i="41" s="1"/>
  <c r="V1488" i="41"/>
  <c r="X1488" i="41" s="1"/>
  <c r="V1480" i="41"/>
  <c r="X1480" i="41" s="1"/>
  <c r="V1472" i="41"/>
  <c r="X1472" i="41" s="1"/>
  <c r="V1464" i="41"/>
  <c r="X1464" i="41" s="1"/>
  <c r="V1456" i="41"/>
  <c r="X1456" i="41" s="1"/>
  <c r="V1448" i="41"/>
  <c r="X1448" i="41" s="1"/>
  <c r="V1440" i="41"/>
  <c r="X1440" i="41" s="1"/>
  <c r="V1432" i="41"/>
  <c r="X1432" i="41" s="1"/>
  <c r="V1424" i="41"/>
  <c r="X1424" i="41" s="1"/>
  <c r="V1416" i="41"/>
  <c r="X1416" i="41" s="1"/>
  <c r="V1408" i="41"/>
  <c r="X1408" i="41" s="1"/>
  <c r="V1400" i="41"/>
  <c r="X1400" i="41" s="1"/>
  <c r="V1392" i="41"/>
  <c r="X1392" i="41" s="1"/>
  <c r="V1384" i="41"/>
  <c r="X1384" i="41" s="1"/>
  <c r="V1376" i="41"/>
  <c r="X1376" i="41" s="1"/>
  <c r="V1368" i="41"/>
  <c r="X1368" i="41" s="1"/>
  <c r="V1360" i="41"/>
  <c r="X1360" i="41" s="1"/>
  <c r="V1352" i="41"/>
  <c r="X1352" i="41" s="1"/>
  <c r="V1344" i="41"/>
  <c r="X1344" i="41" s="1"/>
  <c r="V1336" i="41"/>
  <c r="X1336" i="41" s="1"/>
  <c r="V1328" i="41"/>
  <c r="X1328" i="41" s="1"/>
  <c r="V1320" i="41"/>
  <c r="X1320" i="41" s="1"/>
  <c r="V1312" i="41"/>
  <c r="X1312" i="41" s="1"/>
  <c r="V1304" i="41"/>
  <c r="X1304" i="41" s="1"/>
  <c r="V1296" i="41"/>
  <c r="X1296" i="41" s="1"/>
  <c r="V1288" i="41"/>
  <c r="X1288" i="41" s="1"/>
  <c r="V1280" i="41"/>
  <c r="X1280" i="41" s="1"/>
  <c r="V1272" i="41"/>
  <c r="X1272" i="41" s="1"/>
  <c r="V1264" i="41"/>
  <c r="X1264" i="41" s="1"/>
  <c r="V1260" i="41"/>
  <c r="X1260" i="41" s="1"/>
  <c r="V1256" i="41"/>
  <c r="X1256" i="41" s="1"/>
  <c r="V1252" i="41"/>
  <c r="X1252" i="41" s="1"/>
  <c r="V1248" i="41"/>
  <c r="X1248" i="41" s="1"/>
  <c r="V1244" i="41"/>
  <c r="X1244" i="41" s="1"/>
  <c r="V1240" i="41"/>
  <c r="X1240" i="41" s="1"/>
  <c r="V1236" i="41"/>
  <c r="X1236" i="41" s="1"/>
  <c r="V1232" i="41"/>
  <c r="X1232" i="41" s="1"/>
  <c r="V1228" i="41"/>
  <c r="X1228" i="41" s="1"/>
  <c r="V1224" i="41"/>
  <c r="X1224" i="41" s="1"/>
  <c r="V1220" i="41"/>
  <c r="X1220" i="41" s="1"/>
  <c r="V1216" i="41"/>
  <c r="X1216" i="41" s="1"/>
  <c r="V1212" i="41"/>
  <c r="X1212" i="41" s="1"/>
  <c r="V1208" i="41"/>
  <c r="X1208" i="41" s="1"/>
  <c r="V1204" i="41"/>
  <c r="X1204" i="41" s="1"/>
  <c r="V1200" i="41"/>
  <c r="X1200" i="41" s="1"/>
  <c r="V1196" i="41"/>
  <c r="X1196" i="41" s="1"/>
  <c r="V1192" i="41"/>
  <c r="X1192" i="41" s="1"/>
  <c r="V1188" i="41"/>
  <c r="X1188" i="41" s="1"/>
  <c r="V1184" i="41"/>
  <c r="X1184" i="41" s="1"/>
  <c r="V1180" i="41"/>
  <c r="X1180" i="41" s="1"/>
  <c r="V1176" i="41"/>
  <c r="X1176" i="41" s="1"/>
  <c r="V1172" i="41"/>
  <c r="X1172" i="41" s="1"/>
  <c r="V1168" i="41"/>
  <c r="X1168" i="41" s="1"/>
  <c r="V1164" i="41"/>
  <c r="X1164" i="41" s="1"/>
  <c r="V1160" i="41"/>
  <c r="X1160" i="41" s="1"/>
  <c r="V1156" i="41"/>
  <c r="X1156" i="41" s="1"/>
  <c r="V1152" i="41"/>
  <c r="X1152" i="41" s="1"/>
  <c r="V1148" i="41"/>
  <c r="X1148" i="41" s="1"/>
  <c r="V1144" i="41"/>
  <c r="X1144" i="41" s="1"/>
  <c r="V1140" i="41"/>
  <c r="X1140" i="41" s="1"/>
  <c r="V1136" i="41"/>
  <c r="X1136" i="41" s="1"/>
  <c r="V1132" i="41"/>
  <c r="X1132" i="41" s="1"/>
  <c r="V1128" i="41"/>
  <c r="X1128" i="41" s="1"/>
  <c r="V1124" i="41"/>
  <c r="X1124" i="41" s="1"/>
  <c r="V1120" i="41"/>
  <c r="X1120" i="41" s="1"/>
  <c r="V1116" i="41"/>
  <c r="X1116" i="41" s="1"/>
  <c r="V1112" i="41"/>
  <c r="X1112" i="41" s="1"/>
  <c r="V1108" i="41"/>
  <c r="X1108" i="41" s="1"/>
  <c r="V1104" i="41"/>
  <c r="X1104" i="41" s="1"/>
  <c r="V1100" i="41"/>
  <c r="X1100" i="41" s="1"/>
  <c r="V1096" i="41"/>
  <c r="X1096" i="41" s="1"/>
  <c r="V1092" i="41"/>
  <c r="X1092" i="41" s="1"/>
  <c r="V1088" i="41"/>
  <c r="X1088" i="41" s="1"/>
  <c r="V1084" i="41"/>
  <c r="X1084" i="41" s="1"/>
  <c r="V1080" i="41"/>
  <c r="X1080" i="41" s="1"/>
  <c r="V1076" i="41"/>
  <c r="X1076" i="41" s="1"/>
  <c r="V1072" i="41"/>
  <c r="X1072" i="41" s="1"/>
  <c r="V1068" i="41"/>
  <c r="X1068" i="41" s="1"/>
  <c r="V1064" i="41"/>
  <c r="X1064" i="41" s="1"/>
  <c r="V1060" i="41"/>
  <c r="X1060" i="41" s="1"/>
  <c r="V1056" i="41"/>
  <c r="X1056" i="41" s="1"/>
  <c r="V1052" i="41"/>
  <c r="X1052" i="41" s="1"/>
  <c r="V1048" i="41"/>
  <c r="X1048" i="41" s="1"/>
  <c r="V1044" i="41"/>
  <c r="X1044" i="41" s="1"/>
  <c r="V1040" i="41"/>
  <c r="X1040" i="41" s="1"/>
  <c r="V1036" i="41"/>
  <c r="X1036" i="41" s="1"/>
  <c r="V1032" i="41"/>
  <c r="X1032" i="41" s="1"/>
  <c r="V1028" i="41"/>
  <c r="X1028" i="41" s="1"/>
  <c r="V1024" i="41"/>
  <c r="X1024" i="41" s="1"/>
  <c r="V1020" i="41"/>
  <c r="X1020" i="41" s="1"/>
  <c r="V1016" i="41"/>
  <c r="X1016" i="41" s="1"/>
  <c r="V1012" i="41"/>
  <c r="X1012" i="41" s="1"/>
  <c r="V1008" i="41"/>
  <c r="X1008" i="41" s="1"/>
  <c r="V1004" i="41"/>
  <c r="X1004" i="41" s="1"/>
  <c r="V1000" i="41"/>
  <c r="X1000" i="41" s="1"/>
  <c r="V996" i="41"/>
  <c r="X996" i="41" s="1"/>
  <c r="V992" i="41"/>
  <c r="X992" i="41" s="1"/>
  <c r="V988" i="41"/>
  <c r="X988" i="41" s="1"/>
  <c r="V984" i="41"/>
  <c r="X984" i="41" s="1"/>
  <c r="V980" i="41"/>
  <c r="X980" i="41" s="1"/>
  <c r="V976" i="41"/>
  <c r="X976" i="41" s="1"/>
  <c r="V972" i="41"/>
  <c r="X972" i="41" s="1"/>
  <c r="V968" i="41"/>
  <c r="X968" i="41" s="1"/>
  <c r="V964" i="41"/>
  <c r="X964" i="41" s="1"/>
  <c r="V960" i="41"/>
  <c r="X960" i="41" s="1"/>
  <c r="V956" i="41"/>
  <c r="X956" i="41" s="1"/>
  <c r="V952" i="41"/>
  <c r="X952" i="41" s="1"/>
  <c r="V948" i="41"/>
  <c r="X948" i="41" s="1"/>
  <c r="V944" i="41"/>
  <c r="X944" i="41" s="1"/>
  <c r="V940" i="41"/>
  <c r="X940" i="41" s="1"/>
  <c r="V936" i="41"/>
  <c r="X936" i="41" s="1"/>
  <c r="V932" i="41"/>
  <c r="X932" i="41" s="1"/>
  <c r="V928" i="41"/>
  <c r="X928" i="41" s="1"/>
  <c r="V924" i="41"/>
  <c r="X924" i="41" s="1"/>
  <c r="V920" i="41"/>
  <c r="X920" i="41" s="1"/>
  <c r="V916" i="41"/>
  <c r="X916" i="41" s="1"/>
  <c r="V912" i="41"/>
  <c r="X912" i="41" s="1"/>
  <c r="V908" i="41"/>
  <c r="X908" i="41" s="1"/>
  <c r="V904" i="41"/>
  <c r="X904" i="41" s="1"/>
  <c r="V900" i="41"/>
  <c r="X900" i="41" s="1"/>
  <c r="V896" i="41"/>
  <c r="X896" i="41" s="1"/>
  <c r="V892" i="41"/>
  <c r="X892" i="41" s="1"/>
  <c r="V888" i="41"/>
  <c r="X888" i="41" s="1"/>
  <c r="V884" i="41"/>
  <c r="X884" i="41" s="1"/>
  <c r="V880" i="41"/>
  <c r="X880" i="41" s="1"/>
  <c r="V876" i="41"/>
  <c r="X876" i="41" s="1"/>
  <c r="V872" i="41"/>
  <c r="X872" i="41" s="1"/>
  <c r="V868" i="41"/>
  <c r="X868" i="41" s="1"/>
  <c r="V864" i="41"/>
  <c r="X864" i="41" s="1"/>
  <c r="V860" i="41"/>
  <c r="X860" i="41" s="1"/>
  <c r="V856" i="41"/>
  <c r="X856" i="41" s="1"/>
  <c r="V852" i="41"/>
  <c r="X852" i="41" s="1"/>
  <c r="V848" i="41"/>
  <c r="X848" i="41" s="1"/>
  <c r="V844" i="41"/>
  <c r="X844" i="41" s="1"/>
  <c r="V840" i="41"/>
  <c r="X840" i="41" s="1"/>
  <c r="V836" i="41"/>
  <c r="X836" i="41" s="1"/>
  <c r="V832" i="41"/>
  <c r="X832" i="41" s="1"/>
  <c r="V828" i="41"/>
  <c r="X828" i="41" s="1"/>
  <c r="V824" i="41"/>
  <c r="X824" i="41" s="1"/>
  <c r="V820" i="41"/>
  <c r="X820" i="41" s="1"/>
  <c r="V816" i="41"/>
  <c r="X816" i="41" s="1"/>
  <c r="V812" i="41"/>
  <c r="X812" i="41" s="1"/>
  <c r="V808" i="41"/>
  <c r="X808" i="41" s="1"/>
  <c r="V804" i="41"/>
  <c r="X804" i="41" s="1"/>
  <c r="V800" i="41"/>
  <c r="X800" i="41" s="1"/>
  <c r="V796" i="41"/>
  <c r="X796" i="41" s="1"/>
  <c r="V792" i="41"/>
  <c r="X792" i="41" s="1"/>
  <c r="V788" i="41"/>
  <c r="X788" i="41" s="1"/>
  <c r="V784" i="41"/>
  <c r="X784" i="41" s="1"/>
  <c r="V780" i="41"/>
  <c r="X780" i="41" s="1"/>
  <c r="V776" i="41"/>
  <c r="X776" i="41" s="1"/>
  <c r="V772" i="41"/>
  <c r="X772" i="41" s="1"/>
  <c r="V768" i="41"/>
  <c r="X768" i="41" s="1"/>
  <c r="V764" i="41"/>
  <c r="X764" i="41" s="1"/>
  <c r="V760" i="41"/>
  <c r="X760" i="41" s="1"/>
  <c r="V756" i="41"/>
  <c r="X756" i="41" s="1"/>
  <c r="V752" i="41"/>
  <c r="X752" i="41" s="1"/>
  <c r="V748" i="41"/>
  <c r="X748" i="41" s="1"/>
  <c r="V744" i="41"/>
  <c r="X744" i="41" s="1"/>
  <c r="V740" i="41"/>
  <c r="X740" i="41" s="1"/>
  <c r="V736" i="41"/>
  <c r="X736" i="41" s="1"/>
  <c r="V732" i="41"/>
  <c r="X732" i="41" s="1"/>
  <c r="V728" i="41"/>
  <c r="X728" i="41" s="1"/>
  <c r="V724" i="41"/>
  <c r="X724" i="41" s="1"/>
  <c r="V720" i="41"/>
  <c r="X720" i="41" s="1"/>
  <c r="V716" i="41"/>
  <c r="X716" i="41" s="1"/>
  <c r="V712" i="41"/>
  <c r="X712" i="41" s="1"/>
  <c r="V708" i="41"/>
  <c r="X708" i="41" s="1"/>
  <c r="V704" i="41"/>
  <c r="X704" i="41" s="1"/>
  <c r="V700" i="41"/>
  <c r="X700" i="41" s="1"/>
  <c r="V696" i="41"/>
  <c r="X696" i="41" s="1"/>
  <c r="V692" i="41"/>
  <c r="X692" i="41" s="1"/>
  <c r="V688" i="41"/>
  <c r="X688" i="41" s="1"/>
  <c r="V684" i="41"/>
  <c r="X684" i="41" s="1"/>
  <c r="V680" i="41"/>
  <c r="X680" i="41" s="1"/>
  <c r="V676" i="41"/>
  <c r="X676" i="41" s="1"/>
  <c r="V672" i="41"/>
  <c r="X672" i="41" s="1"/>
  <c r="V668" i="41"/>
  <c r="X668" i="41" s="1"/>
  <c r="V664" i="41"/>
  <c r="X664" i="41" s="1"/>
  <c r="V660" i="41"/>
  <c r="X660" i="41" s="1"/>
  <c r="V656" i="41"/>
  <c r="X656" i="41" s="1"/>
  <c r="V652" i="41"/>
  <c r="X652" i="41" s="1"/>
  <c r="V648" i="41"/>
  <c r="X648" i="41" s="1"/>
  <c r="V640" i="41"/>
  <c r="X640" i="41" s="1"/>
  <c r="V636" i="41"/>
  <c r="X636" i="41" s="1"/>
  <c r="V632" i="41"/>
  <c r="X632" i="41" s="1"/>
  <c r="V624" i="41"/>
  <c r="X624" i="41" s="1"/>
  <c r="V620" i="41"/>
  <c r="X620" i="41" s="1"/>
  <c r="V616" i="41"/>
  <c r="X616" i="41" s="1"/>
  <c r="V612" i="41"/>
  <c r="X612" i="41" s="1"/>
  <c r="V608" i="41"/>
  <c r="X608" i="41" s="1"/>
  <c r="V604" i="41"/>
  <c r="X604" i="41" s="1"/>
  <c r="V600" i="41"/>
  <c r="X600" i="41" s="1"/>
  <c r="V596" i="41"/>
  <c r="X596" i="41" s="1"/>
  <c r="V592" i="41"/>
  <c r="X592" i="41" s="1"/>
  <c r="V588" i="41"/>
  <c r="X588" i="41" s="1"/>
  <c r="V584" i="41"/>
  <c r="X584" i="41" s="1"/>
  <c r="V576" i="41"/>
  <c r="X576" i="41" s="1"/>
  <c r="V572" i="41"/>
  <c r="X572" i="41" s="1"/>
  <c r="V568" i="41"/>
  <c r="X568" i="41" s="1"/>
  <c r="V560" i="41"/>
  <c r="X560" i="41" s="1"/>
  <c r="V556" i="41"/>
  <c r="X556" i="41" s="1"/>
  <c r="V552" i="41"/>
  <c r="X552" i="41" s="1"/>
  <c r="V548" i="41"/>
  <c r="X548" i="41" s="1"/>
  <c r="V544" i="41"/>
  <c r="X544" i="41" s="1"/>
  <c r="V540" i="41"/>
  <c r="X540" i="41" s="1"/>
  <c r="V536" i="41"/>
  <c r="X536" i="41" s="1"/>
  <c r="V532" i="41"/>
  <c r="X532" i="41" s="1"/>
  <c r="V528" i="41"/>
  <c r="X528" i="41" s="1"/>
  <c r="V524" i="41"/>
  <c r="X524" i="41" s="1"/>
  <c r="V520" i="41"/>
  <c r="X520" i="41" s="1"/>
  <c r="V512" i="41"/>
  <c r="X512" i="41" s="1"/>
  <c r="V508" i="41"/>
  <c r="X508" i="41" s="1"/>
  <c r="V504" i="41"/>
  <c r="X504" i="41" s="1"/>
  <c r="V496" i="41"/>
  <c r="X496" i="41" s="1"/>
  <c r="V492" i="41"/>
  <c r="X492" i="41" s="1"/>
  <c r="V488" i="41"/>
  <c r="X488" i="41" s="1"/>
  <c r="V484" i="41"/>
  <c r="X484" i="41" s="1"/>
  <c r="V480" i="41"/>
  <c r="X480" i="41" s="1"/>
  <c r="V476" i="41"/>
  <c r="X476" i="41" s="1"/>
  <c r="V472" i="41"/>
  <c r="X472" i="41" s="1"/>
  <c r="V468" i="41"/>
  <c r="X468" i="41" s="1"/>
  <c r="V464" i="41"/>
  <c r="X464" i="41" s="1"/>
  <c r="V460" i="41"/>
  <c r="X460" i="41" s="1"/>
  <c r="V456" i="41"/>
  <c r="X456" i="41" s="1"/>
  <c r="V448" i="41"/>
  <c r="X448" i="41" s="1"/>
  <c r="V444" i="41"/>
  <c r="X444" i="41" s="1"/>
  <c r="V440" i="41"/>
  <c r="X440" i="41" s="1"/>
  <c r="V432" i="41"/>
  <c r="X432" i="41" s="1"/>
  <c r="V428" i="41"/>
  <c r="X428" i="41" s="1"/>
  <c r="V424" i="41"/>
  <c r="X424" i="41" s="1"/>
  <c r="V420" i="41"/>
  <c r="X420" i="41" s="1"/>
  <c r="V416" i="41"/>
  <c r="X416" i="41" s="1"/>
  <c r="V412" i="41"/>
  <c r="X412" i="41" s="1"/>
  <c r="V408" i="41"/>
  <c r="X408" i="41" s="1"/>
  <c r="V404" i="41"/>
  <c r="X404" i="41" s="1"/>
  <c r="V400" i="41"/>
  <c r="X400" i="41" s="1"/>
  <c r="V396" i="41"/>
  <c r="X396" i="41" s="1"/>
  <c r="V392" i="41"/>
  <c r="X392" i="41" s="1"/>
  <c r="V384" i="41"/>
  <c r="X384" i="41" s="1"/>
  <c r="V380" i="41"/>
  <c r="X380" i="41" s="1"/>
  <c r="V376" i="41"/>
  <c r="X376" i="41" s="1"/>
  <c r="V368" i="41"/>
  <c r="X368" i="41" s="1"/>
  <c r="V364" i="41"/>
  <c r="X364" i="41" s="1"/>
  <c r="V360" i="41"/>
  <c r="X360" i="41" s="1"/>
  <c r="V356" i="41"/>
  <c r="X356" i="41" s="1"/>
  <c r="V352" i="41"/>
  <c r="X352" i="41" s="1"/>
  <c r="V348" i="41"/>
  <c r="X348" i="41" s="1"/>
  <c r="V344" i="41"/>
  <c r="X344" i="41" s="1"/>
  <c r="V340" i="41"/>
  <c r="X340" i="41" s="1"/>
  <c r="V336" i="41"/>
  <c r="X336" i="41" s="1"/>
  <c r="V332" i="41"/>
  <c r="X332" i="41" s="1"/>
  <c r="V328" i="41"/>
  <c r="X328" i="41" s="1"/>
  <c r="V320" i="41"/>
  <c r="X320" i="41" s="1"/>
  <c r="V316" i="41"/>
  <c r="X316" i="41" s="1"/>
  <c r="V312" i="41"/>
  <c r="X312" i="41" s="1"/>
  <c r="V304" i="41"/>
  <c r="X304" i="41" s="1"/>
  <c r="V300" i="41"/>
  <c r="X300" i="41" s="1"/>
  <c r="V296" i="41"/>
  <c r="X296" i="41" s="1"/>
  <c r="V292" i="41"/>
  <c r="X292" i="41" s="1"/>
  <c r="V288" i="41"/>
  <c r="X288" i="41" s="1"/>
  <c r="V284" i="41"/>
  <c r="X284" i="41" s="1"/>
  <c r="V280" i="41"/>
  <c r="X280" i="41" s="1"/>
  <c r="V276" i="41"/>
  <c r="X276" i="41" s="1"/>
  <c r="V272" i="41"/>
  <c r="X272" i="41" s="1"/>
  <c r="V268" i="41"/>
  <c r="X268" i="41" s="1"/>
  <c r="V264" i="41"/>
  <c r="X264" i="41" s="1"/>
  <c r="V256" i="41"/>
  <c r="X256" i="41" s="1"/>
  <c r="V252" i="41"/>
  <c r="X252" i="41" s="1"/>
  <c r="V248" i="41"/>
  <c r="X248" i="41" s="1"/>
  <c r="V240" i="41"/>
  <c r="X240" i="41" s="1"/>
  <c r="V236" i="41"/>
  <c r="X236" i="41" s="1"/>
  <c r="V232" i="41"/>
  <c r="X232" i="41" s="1"/>
  <c r="V228" i="41"/>
  <c r="X228" i="41" s="1"/>
  <c r="V224" i="41"/>
  <c r="X224" i="41" s="1"/>
  <c r="V220" i="41"/>
  <c r="X220" i="41" s="1"/>
  <c r="V216" i="41"/>
  <c r="X216" i="41" s="1"/>
  <c r="V212" i="41"/>
  <c r="X212" i="41" s="1"/>
  <c r="V208" i="41"/>
  <c r="X208" i="41" s="1"/>
  <c r="V204" i="41"/>
  <c r="X204" i="41" s="1"/>
  <c r="V200" i="41"/>
  <c r="X200" i="41" s="1"/>
  <c r="V192" i="41"/>
  <c r="X192" i="41" s="1"/>
  <c r="V188" i="41"/>
  <c r="X188" i="41" s="1"/>
  <c r="V184" i="41"/>
  <c r="X184" i="41" s="1"/>
  <c r="V176" i="41"/>
  <c r="X176" i="41" s="1"/>
  <c r="V172" i="41"/>
  <c r="X172" i="41" s="1"/>
  <c r="V168" i="41"/>
  <c r="X168" i="41" s="1"/>
  <c r="V164" i="41"/>
  <c r="X164" i="41" s="1"/>
  <c r="V160" i="41"/>
  <c r="X160" i="41" s="1"/>
  <c r="V156" i="41"/>
  <c r="X156" i="41" s="1"/>
  <c r="V152" i="41"/>
  <c r="X152" i="41" s="1"/>
  <c r="V148" i="41"/>
  <c r="X148" i="41" s="1"/>
  <c r="V144" i="41"/>
  <c r="X144" i="41" s="1"/>
  <c r="V140" i="41"/>
  <c r="X140" i="41" s="1"/>
  <c r="V136" i="41"/>
  <c r="X136" i="41" s="1"/>
  <c r="V128" i="41"/>
  <c r="X128" i="41" s="1"/>
  <c r="V124" i="41"/>
  <c r="X124" i="41" s="1"/>
  <c r="V120" i="41"/>
  <c r="X120" i="41" s="1"/>
  <c r="V112" i="41"/>
  <c r="X112" i="41" s="1"/>
  <c r="V108" i="41"/>
  <c r="X108" i="41" s="1"/>
  <c r="V104" i="41"/>
  <c r="X104" i="41" s="1"/>
  <c r="V100" i="41"/>
  <c r="X100" i="41" s="1"/>
  <c r="V96" i="41"/>
  <c r="X96" i="41" s="1"/>
  <c r="V92" i="41"/>
  <c r="X92" i="41" s="1"/>
  <c r="V88" i="41"/>
  <c r="X88" i="41" s="1"/>
  <c r="V84" i="41"/>
  <c r="X84" i="41" s="1"/>
  <c r="V80" i="41"/>
  <c r="X80" i="41" s="1"/>
  <c r="V76" i="41"/>
  <c r="X76" i="41" s="1"/>
  <c r="V72" i="41"/>
  <c r="X72" i="41" s="1"/>
  <c r="V64" i="41"/>
  <c r="X64" i="41" s="1"/>
  <c r="V60" i="41"/>
  <c r="X60" i="41" s="1"/>
  <c r="V56" i="41"/>
  <c r="X56" i="41" s="1"/>
  <c r="V48" i="41"/>
  <c r="X48" i="41" s="1"/>
  <c r="V44" i="41"/>
  <c r="X44" i="41" s="1"/>
  <c r="V40" i="41"/>
  <c r="X40" i="41" s="1"/>
  <c r="V36" i="41"/>
  <c r="X36" i="41" s="1"/>
  <c r="V32" i="41"/>
  <c r="X32" i="41" s="1"/>
  <c r="V28" i="41"/>
  <c r="X28" i="41" s="1"/>
  <c r="V24" i="41"/>
  <c r="X24" i="41" s="1"/>
  <c r="V20" i="41"/>
  <c r="X20" i="41" s="1"/>
  <c r="V16" i="41"/>
  <c r="X16" i="41" s="1"/>
  <c r="V12" i="41"/>
  <c r="X12" i="41" s="1"/>
  <c r="V8" i="41"/>
  <c r="X8" i="41" s="1"/>
  <c r="V1591" i="41"/>
  <c r="X1591" i="41" s="1"/>
  <c r="V1587" i="41"/>
  <c r="X1587" i="41" s="1"/>
  <c r="V1583" i="41"/>
  <c r="X1583" i="41" s="1"/>
  <c r="V1579" i="41"/>
  <c r="X1579" i="41" s="1"/>
  <c r="V1575" i="41"/>
  <c r="X1575" i="41" s="1"/>
  <c r="V1571" i="41"/>
  <c r="X1571" i="41" s="1"/>
  <c r="V1567" i="41"/>
  <c r="X1567" i="41" s="1"/>
  <c r="V1563" i="41"/>
  <c r="X1563" i="41" s="1"/>
  <c r="V1559" i="41"/>
  <c r="X1559" i="41" s="1"/>
  <c r="V1555" i="41"/>
  <c r="X1555" i="41" s="1"/>
  <c r="V1551" i="41"/>
  <c r="X1551" i="41" s="1"/>
  <c r="V1547" i="41"/>
  <c r="X1547" i="41" s="1"/>
  <c r="V1543" i="41"/>
  <c r="X1543" i="41" s="1"/>
  <c r="V1539" i="41"/>
  <c r="X1539" i="41" s="1"/>
  <c r="V1535" i="41"/>
  <c r="X1535" i="41" s="1"/>
  <c r="V1531" i="41"/>
  <c r="X1531" i="41" s="1"/>
  <c r="V1527" i="41"/>
  <c r="X1527" i="41" s="1"/>
  <c r="V1523" i="41"/>
  <c r="X1523" i="41" s="1"/>
  <c r="V1519" i="41"/>
  <c r="X1519" i="41" s="1"/>
  <c r="V1515" i="41"/>
  <c r="X1515" i="41" s="1"/>
  <c r="V1511" i="41"/>
  <c r="X1511" i="41" s="1"/>
  <c r="V1507" i="41"/>
  <c r="X1507" i="41" s="1"/>
  <c r="V1503" i="41"/>
  <c r="X1503" i="41" s="1"/>
  <c r="V1499" i="41"/>
  <c r="X1499" i="41" s="1"/>
  <c r="V1495" i="41"/>
  <c r="X1495" i="41" s="1"/>
  <c r="V1491" i="41"/>
  <c r="X1491" i="41" s="1"/>
  <c r="V1487" i="41"/>
  <c r="X1487" i="41" s="1"/>
  <c r="V1483" i="41"/>
  <c r="X1483" i="41" s="1"/>
  <c r="V1479" i="41"/>
  <c r="X1479" i="41" s="1"/>
  <c r="V1475" i="41"/>
  <c r="X1475" i="41" s="1"/>
  <c r="V1471" i="41"/>
  <c r="X1471" i="41" s="1"/>
  <c r="V1467" i="41"/>
  <c r="X1467" i="41" s="1"/>
  <c r="V1463" i="41"/>
  <c r="X1463" i="41" s="1"/>
  <c r="V1459" i="41"/>
  <c r="X1459" i="41" s="1"/>
  <c r="V1455" i="41"/>
  <c r="X1455" i="41" s="1"/>
  <c r="V1451" i="41"/>
  <c r="X1451" i="41" s="1"/>
  <c r="V1447" i="41"/>
  <c r="X1447" i="41" s="1"/>
  <c r="V1443" i="41"/>
  <c r="X1443" i="41" s="1"/>
  <c r="V1439" i="41"/>
  <c r="X1439" i="41" s="1"/>
  <c r="V1435" i="41"/>
  <c r="X1435" i="41" s="1"/>
  <c r="V1431" i="41"/>
  <c r="X1431" i="41" s="1"/>
  <c r="V1427" i="41"/>
  <c r="X1427" i="41" s="1"/>
  <c r="V1423" i="41"/>
  <c r="X1423" i="41" s="1"/>
  <c r="V1419" i="41"/>
  <c r="X1419" i="41" s="1"/>
  <c r="V1415" i="41"/>
  <c r="X1415" i="41" s="1"/>
  <c r="V1411" i="41"/>
  <c r="X1411" i="41" s="1"/>
  <c r="V1407" i="41"/>
  <c r="X1407" i="41" s="1"/>
  <c r="V1403" i="41"/>
  <c r="X1403" i="41" s="1"/>
  <c r="V1399" i="41"/>
  <c r="X1399" i="41" s="1"/>
  <c r="V1395" i="41"/>
  <c r="X1395" i="41" s="1"/>
  <c r="V1391" i="41"/>
  <c r="X1391" i="41" s="1"/>
  <c r="V1387" i="41"/>
  <c r="X1387" i="41" s="1"/>
  <c r="V1383" i="41"/>
  <c r="X1383" i="41" s="1"/>
  <c r="V1379" i="41"/>
  <c r="X1379" i="41" s="1"/>
  <c r="V1375" i="41"/>
  <c r="X1375" i="41" s="1"/>
  <c r="V1371" i="41"/>
  <c r="X1371" i="41" s="1"/>
  <c r="V1367" i="41"/>
  <c r="X1367" i="41" s="1"/>
  <c r="V1363" i="41"/>
  <c r="X1363" i="41" s="1"/>
  <c r="V1359" i="41"/>
  <c r="X1359" i="41" s="1"/>
  <c r="V1355" i="41"/>
  <c r="X1355" i="41" s="1"/>
  <c r="V1351" i="41"/>
  <c r="X1351" i="41" s="1"/>
  <c r="V1347" i="41"/>
  <c r="X1347" i="41" s="1"/>
  <c r="V1343" i="41"/>
  <c r="X1343" i="41" s="1"/>
  <c r="V1339" i="41"/>
  <c r="X1339" i="41" s="1"/>
  <c r="V1335" i="41"/>
  <c r="X1335" i="41" s="1"/>
  <c r="V1331" i="41"/>
  <c r="X1331" i="41" s="1"/>
  <c r="V1327" i="41"/>
  <c r="X1327" i="41" s="1"/>
  <c r="V1323" i="41"/>
  <c r="X1323" i="41" s="1"/>
  <c r="V1319" i="41"/>
  <c r="X1319" i="41" s="1"/>
  <c r="V1315" i="41"/>
  <c r="X1315" i="41" s="1"/>
  <c r="V1311" i="41"/>
  <c r="X1311" i="41" s="1"/>
  <c r="V1307" i="41"/>
  <c r="X1307" i="41" s="1"/>
  <c r="V1303" i="41"/>
  <c r="X1303" i="41" s="1"/>
  <c r="V1299" i="41"/>
  <c r="X1299" i="41" s="1"/>
  <c r="V1295" i="41"/>
  <c r="X1295" i="41" s="1"/>
  <c r="V1291" i="41"/>
  <c r="X1291" i="41" s="1"/>
  <c r="V1287" i="41"/>
  <c r="X1287" i="41" s="1"/>
  <c r="V1283" i="41"/>
  <c r="X1283" i="41" s="1"/>
  <c r="V1279" i="41"/>
  <c r="X1279" i="41" s="1"/>
  <c r="V1275" i="41"/>
  <c r="X1275" i="41" s="1"/>
  <c r="V1271" i="41"/>
  <c r="X1271" i="41" s="1"/>
  <c r="V1267" i="41"/>
  <c r="X1267" i="41" s="1"/>
  <c r="V1263" i="41"/>
  <c r="X1263" i="41" s="1"/>
  <c r="V1259" i="41"/>
  <c r="X1259" i="41" s="1"/>
  <c r="V1255" i="41"/>
  <c r="X1255" i="41" s="1"/>
  <c r="V1251" i="41"/>
  <c r="X1251" i="41" s="1"/>
  <c r="V1247" i="41"/>
  <c r="X1247" i="41" s="1"/>
  <c r="V1243" i="41"/>
  <c r="X1243" i="41" s="1"/>
  <c r="V1239" i="41"/>
  <c r="X1239" i="41" s="1"/>
  <c r="V1235" i="41"/>
  <c r="X1235" i="41" s="1"/>
  <c r="V1231" i="41"/>
  <c r="X1231" i="41" s="1"/>
  <c r="V1227" i="41"/>
  <c r="X1227" i="41" s="1"/>
  <c r="V1223" i="41"/>
  <c r="X1223" i="41" s="1"/>
  <c r="V1219" i="41"/>
  <c r="X1219" i="41" s="1"/>
  <c r="V1215" i="41"/>
  <c r="X1215" i="41" s="1"/>
  <c r="V1211" i="41"/>
  <c r="X1211" i="41" s="1"/>
  <c r="V1207" i="41"/>
  <c r="X1207" i="41" s="1"/>
  <c r="V1203" i="41"/>
  <c r="X1203" i="41" s="1"/>
  <c r="V1199" i="41"/>
  <c r="X1199" i="41" s="1"/>
  <c r="V1195" i="41"/>
  <c r="X1195" i="41" s="1"/>
  <c r="V1191" i="41"/>
  <c r="X1191" i="41" s="1"/>
  <c r="V1187" i="41"/>
  <c r="X1187" i="41" s="1"/>
  <c r="V1183" i="41"/>
  <c r="X1183" i="41" s="1"/>
  <c r="V1179" i="41"/>
  <c r="X1179" i="41" s="1"/>
  <c r="V1175" i="41"/>
  <c r="X1175" i="41" s="1"/>
  <c r="V1171" i="41"/>
  <c r="X1171" i="41" s="1"/>
  <c r="V1167" i="41"/>
  <c r="X1167" i="41" s="1"/>
  <c r="V1163" i="41"/>
  <c r="X1163" i="41" s="1"/>
  <c r="V1159" i="41"/>
  <c r="X1159" i="41" s="1"/>
  <c r="V1155" i="41"/>
  <c r="X1155" i="41" s="1"/>
  <c r="V1151" i="41"/>
  <c r="X1151" i="41" s="1"/>
  <c r="V1147" i="41"/>
  <c r="X1147" i="41" s="1"/>
  <c r="V1143" i="41"/>
  <c r="X1143" i="41" s="1"/>
  <c r="V1139" i="41"/>
  <c r="X1139" i="41" s="1"/>
  <c r="V1135" i="41"/>
  <c r="X1135" i="41" s="1"/>
  <c r="V1131" i="41"/>
  <c r="X1131" i="41" s="1"/>
  <c r="V1127" i="41"/>
  <c r="X1127" i="41" s="1"/>
  <c r="V1123" i="41"/>
  <c r="X1123" i="41" s="1"/>
  <c r="V1119" i="41"/>
  <c r="X1119" i="41" s="1"/>
  <c r="V1115" i="41"/>
  <c r="X1115" i="41" s="1"/>
  <c r="V1111" i="41"/>
  <c r="X1111" i="41" s="1"/>
  <c r="V1107" i="41"/>
  <c r="X1107" i="41" s="1"/>
  <c r="V1103" i="41"/>
  <c r="X1103" i="41" s="1"/>
  <c r="V1099" i="41"/>
  <c r="X1099" i="41" s="1"/>
  <c r="V1095" i="41"/>
  <c r="X1095" i="41" s="1"/>
  <c r="V1091" i="41"/>
  <c r="X1091" i="41" s="1"/>
  <c r="V1087" i="41"/>
  <c r="X1087" i="41" s="1"/>
  <c r="V1083" i="41"/>
  <c r="X1083" i="41" s="1"/>
  <c r="V1079" i="41"/>
  <c r="X1079" i="41" s="1"/>
  <c r="V1075" i="41"/>
  <c r="X1075" i="41" s="1"/>
  <c r="V1071" i="41"/>
  <c r="X1071" i="41" s="1"/>
  <c r="V1067" i="41"/>
  <c r="X1067" i="41" s="1"/>
  <c r="V1063" i="41"/>
  <c r="X1063" i="41" s="1"/>
  <c r="V1059" i="41"/>
  <c r="X1059" i="41" s="1"/>
  <c r="V1055" i="41"/>
  <c r="X1055" i="41" s="1"/>
  <c r="V1051" i="41"/>
  <c r="X1051" i="41" s="1"/>
  <c r="V1047" i="41"/>
  <c r="X1047" i="41" s="1"/>
  <c r="V1043" i="41"/>
  <c r="X1043" i="41" s="1"/>
  <c r="V1039" i="41"/>
  <c r="X1039" i="41" s="1"/>
  <c r="V1035" i="41"/>
  <c r="X1035" i="41" s="1"/>
  <c r="V1031" i="41"/>
  <c r="X1031" i="41" s="1"/>
  <c r="V1027" i="41"/>
  <c r="X1027" i="41" s="1"/>
  <c r="V1023" i="41"/>
  <c r="X1023" i="41" s="1"/>
  <c r="V1019" i="41"/>
  <c r="X1019" i="41" s="1"/>
  <c r="V1015" i="41"/>
  <c r="X1015" i="41" s="1"/>
  <c r="V1011" i="41"/>
  <c r="X1011" i="41" s="1"/>
  <c r="V1007" i="41"/>
  <c r="X1007" i="41" s="1"/>
  <c r="V1003" i="41"/>
  <c r="X1003" i="41" s="1"/>
  <c r="V999" i="41"/>
  <c r="X999" i="41" s="1"/>
  <c r="V995" i="41"/>
  <c r="X995" i="41" s="1"/>
  <c r="V991" i="41"/>
  <c r="X991" i="41" s="1"/>
  <c r="V987" i="41"/>
  <c r="X987" i="41" s="1"/>
  <c r="V983" i="41"/>
  <c r="X983" i="41" s="1"/>
  <c r="V979" i="41"/>
  <c r="X979" i="41" s="1"/>
  <c r="V975" i="41"/>
  <c r="X975" i="41" s="1"/>
  <c r="V971" i="41"/>
  <c r="X971" i="41" s="1"/>
  <c r="V967" i="41"/>
  <c r="X967" i="41" s="1"/>
  <c r="V963" i="41"/>
  <c r="X963" i="41" s="1"/>
  <c r="V959" i="41"/>
  <c r="X959" i="41" s="1"/>
  <c r="V955" i="41"/>
  <c r="X955" i="41" s="1"/>
  <c r="V951" i="41"/>
  <c r="X951" i="41" s="1"/>
  <c r="V947" i="41"/>
  <c r="X947" i="41" s="1"/>
  <c r="V943" i="41"/>
  <c r="X943" i="41" s="1"/>
  <c r="V939" i="41"/>
  <c r="X939" i="41" s="1"/>
  <c r="V935" i="41"/>
  <c r="X935" i="41" s="1"/>
  <c r="V931" i="41"/>
  <c r="X931" i="41" s="1"/>
  <c r="V927" i="41"/>
  <c r="X927" i="41" s="1"/>
  <c r="V923" i="41"/>
  <c r="X923" i="41" s="1"/>
  <c r="V919" i="41"/>
  <c r="X919" i="41" s="1"/>
  <c r="V915" i="41"/>
  <c r="X915" i="41" s="1"/>
  <c r="V911" i="41"/>
  <c r="X911" i="41" s="1"/>
  <c r="V907" i="41"/>
  <c r="X907" i="41" s="1"/>
  <c r="V903" i="41"/>
  <c r="X903" i="41" s="1"/>
  <c r="V899" i="41"/>
  <c r="X899" i="41" s="1"/>
  <c r="V895" i="41"/>
  <c r="X895" i="41" s="1"/>
  <c r="V891" i="41"/>
  <c r="X891" i="41" s="1"/>
  <c r="V887" i="41"/>
  <c r="X887" i="41" s="1"/>
  <c r="V883" i="41"/>
  <c r="X883" i="41" s="1"/>
  <c r="V879" i="41"/>
  <c r="X879" i="41" s="1"/>
  <c r="V875" i="41"/>
  <c r="X875" i="41" s="1"/>
  <c r="V871" i="41"/>
  <c r="X871" i="41" s="1"/>
  <c r="V867" i="41"/>
  <c r="X867" i="41" s="1"/>
  <c r="V863" i="41"/>
  <c r="X863" i="41" s="1"/>
  <c r="V859" i="41"/>
  <c r="X859" i="41" s="1"/>
  <c r="V855" i="41"/>
  <c r="X855" i="41" s="1"/>
  <c r="V851" i="41"/>
  <c r="X851" i="41" s="1"/>
  <c r="V847" i="41"/>
  <c r="X847" i="41" s="1"/>
  <c r="V843" i="41"/>
  <c r="X843" i="41" s="1"/>
  <c r="V839" i="41"/>
  <c r="X839" i="41" s="1"/>
  <c r="V835" i="41"/>
  <c r="X835" i="41" s="1"/>
  <c r="V831" i="41"/>
  <c r="X831" i="41" s="1"/>
  <c r="V827" i="41"/>
  <c r="X827" i="41" s="1"/>
  <c r="V823" i="41"/>
  <c r="X823" i="41" s="1"/>
  <c r="V819" i="41"/>
  <c r="X819" i="41" s="1"/>
  <c r="V815" i="41"/>
  <c r="X815" i="41" s="1"/>
  <c r="V811" i="41"/>
  <c r="X811" i="41" s="1"/>
  <c r="V807" i="41"/>
  <c r="X807" i="41" s="1"/>
  <c r="V803" i="41"/>
  <c r="X803" i="41" s="1"/>
  <c r="V799" i="41"/>
  <c r="X799" i="41" s="1"/>
  <c r="V795" i="41"/>
  <c r="X795" i="41" s="1"/>
  <c r="V791" i="41"/>
  <c r="X791" i="41" s="1"/>
  <c r="V787" i="41"/>
  <c r="X787" i="41" s="1"/>
  <c r="V783" i="41"/>
  <c r="X783" i="41" s="1"/>
  <c r="V779" i="41"/>
  <c r="X779" i="41" s="1"/>
  <c r="V775" i="41"/>
  <c r="X775" i="41" s="1"/>
  <c r="V771" i="41"/>
  <c r="X771" i="41" s="1"/>
  <c r="V767" i="41"/>
  <c r="X767" i="41" s="1"/>
  <c r="V763" i="41"/>
  <c r="X763" i="41" s="1"/>
  <c r="V759" i="41"/>
  <c r="X759" i="41" s="1"/>
  <c r="V755" i="41"/>
  <c r="X755" i="41" s="1"/>
  <c r="V751" i="41"/>
  <c r="X751" i="41" s="1"/>
  <c r="V747" i="41"/>
  <c r="X747" i="41" s="1"/>
  <c r="V743" i="41"/>
  <c r="X743" i="41" s="1"/>
  <c r="V739" i="41"/>
  <c r="X739" i="41" s="1"/>
  <c r="V735" i="41"/>
  <c r="X735" i="41" s="1"/>
  <c r="V731" i="41"/>
  <c r="X731" i="41" s="1"/>
  <c r="V727" i="41"/>
  <c r="X727" i="41" s="1"/>
  <c r="V723" i="41"/>
  <c r="X723" i="41" s="1"/>
  <c r="V719" i="41"/>
  <c r="X719" i="41" s="1"/>
  <c r="V715" i="41"/>
  <c r="X715" i="41" s="1"/>
  <c r="V711" i="41"/>
  <c r="X711" i="41" s="1"/>
  <c r="V707" i="41"/>
  <c r="X707" i="41" s="1"/>
  <c r="V703" i="41"/>
  <c r="X703" i="41" s="1"/>
  <c r="V699" i="41"/>
  <c r="X699" i="41" s="1"/>
  <c r="V695" i="41"/>
  <c r="X695" i="41" s="1"/>
  <c r="V691" i="41"/>
  <c r="X691" i="41" s="1"/>
  <c r="V687" i="41"/>
  <c r="X687" i="41" s="1"/>
  <c r="V683" i="41"/>
  <c r="X683" i="41" s="1"/>
  <c r="V679" i="41"/>
  <c r="X679" i="41" s="1"/>
  <c r="V675" i="41"/>
  <c r="X675" i="41" s="1"/>
  <c r="V671" i="41"/>
  <c r="X671" i="41" s="1"/>
  <c r="V667" i="41"/>
  <c r="X667" i="41" s="1"/>
  <c r="V663" i="41"/>
  <c r="X663" i="41" s="1"/>
  <c r="V659" i="41"/>
  <c r="X659" i="41" s="1"/>
  <c r="V655" i="41"/>
  <c r="X655" i="41" s="1"/>
  <c r="V651" i="41"/>
  <c r="X651" i="41" s="1"/>
  <c r="V647" i="41"/>
  <c r="X647" i="41" s="1"/>
  <c r="V643" i="41"/>
  <c r="X643" i="41" s="1"/>
  <c r="V635" i="41"/>
  <c r="X635" i="41" s="1"/>
  <c r="V631" i="41"/>
  <c r="X631" i="41" s="1"/>
  <c r="V627" i="41"/>
  <c r="X627" i="41" s="1"/>
  <c r="V619" i="41"/>
  <c r="X619" i="41" s="1"/>
  <c r="V615" i="41"/>
  <c r="X615" i="41" s="1"/>
  <c r="V611" i="41"/>
  <c r="X611" i="41" s="1"/>
  <c r="V603" i="41"/>
  <c r="X603" i="41" s="1"/>
  <c r="V599" i="41"/>
  <c r="X599" i="41" s="1"/>
  <c r="V595" i="41"/>
  <c r="X595" i="41" s="1"/>
  <c r="V587" i="41"/>
  <c r="X587" i="41" s="1"/>
  <c r="V583" i="41"/>
  <c r="X583" i="41" s="1"/>
  <c r="V579" i="41"/>
  <c r="X579" i="41" s="1"/>
  <c r="V571" i="41"/>
  <c r="X571" i="41" s="1"/>
  <c r="V567" i="41"/>
  <c r="X567" i="41" s="1"/>
  <c r="V563" i="41"/>
  <c r="X563" i="41" s="1"/>
  <c r="V555" i="41"/>
  <c r="X555" i="41" s="1"/>
  <c r="V551" i="41"/>
  <c r="X551" i="41" s="1"/>
  <c r="V547" i="41"/>
  <c r="X547" i="41" s="1"/>
  <c r="V539" i="41"/>
  <c r="X539" i="41" s="1"/>
  <c r="V535" i="41"/>
  <c r="X535" i="41" s="1"/>
  <c r="V531" i="41"/>
  <c r="X531" i="41" s="1"/>
  <c r="V523" i="41"/>
  <c r="X523" i="41" s="1"/>
  <c r="V519" i="41"/>
  <c r="X519" i="41" s="1"/>
  <c r="V515" i="41"/>
  <c r="X515" i="41" s="1"/>
  <c r="V507" i="41"/>
  <c r="X507" i="41" s="1"/>
  <c r="V503" i="41"/>
  <c r="X503" i="41" s="1"/>
  <c r="V499" i="41"/>
  <c r="X499" i="41" s="1"/>
  <c r="V491" i="41"/>
  <c r="X491" i="41" s="1"/>
  <c r="V487" i="41"/>
  <c r="X487" i="41" s="1"/>
  <c r="V483" i="41"/>
  <c r="X483" i="41" s="1"/>
  <c r="V475" i="41"/>
  <c r="X475" i="41" s="1"/>
  <c r="V471" i="41"/>
  <c r="X471" i="41" s="1"/>
  <c r="V467" i="41"/>
  <c r="X467" i="41" s="1"/>
  <c r="V459" i="41"/>
  <c r="X459" i="41" s="1"/>
  <c r="V455" i="41"/>
  <c r="X455" i="41" s="1"/>
  <c r="V451" i="41"/>
  <c r="X451" i="41" s="1"/>
  <c r="V443" i="41"/>
  <c r="X443" i="41" s="1"/>
  <c r="V439" i="41"/>
  <c r="X439" i="41" s="1"/>
  <c r="V435" i="41"/>
  <c r="X435" i="41" s="1"/>
  <c r="V427" i="41"/>
  <c r="X427" i="41" s="1"/>
  <c r="V423" i="41"/>
  <c r="X423" i="41" s="1"/>
  <c r="V419" i="41"/>
  <c r="X419" i="41" s="1"/>
  <c r="V411" i="41"/>
  <c r="X411" i="41" s="1"/>
  <c r="V407" i="41"/>
  <c r="X407" i="41" s="1"/>
  <c r="V403" i="41"/>
  <c r="X403" i="41" s="1"/>
  <c r="V395" i="41"/>
  <c r="X395" i="41" s="1"/>
  <c r="V391" i="41"/>
  <c r="X391" i="41" s="1"/>
  <c r="V387" i="41"/>
  <c r="X387" i="41" s="1"/>
  <c r="V379" i="41"/>
  <c r="X379" i="41" s="1"/>
  <c r="V375" i="41"/>
  <c r="X375" i="41" s="1"/>
  <c r="V371" i="41"/>
  <c r="X371" i="41" s="1"/>
  <c r="V363" i="41"/>
  <c r="X363" i="41" s="1"/>
  <c r="V359" i="41"/>
  <c r="X359" i="41" s="1"/>
  <c r="V355" i="41"/>
  <c r="X355" i="41" s="1"/>
  <c r="V347" i="41"/>
  <c r="X347" i="41" s="1"/>
  <c r="V343" i="41"/>
  <c r="X343" i="41" s="1"/>
  <c r="V339" i="41"/>
  <c r="X339" i="41" s="1"/>
  <c r="V331" i="41"/>
  <c r="X331" i="41" s="1"/>
  <c r="V327" i="41"/>
  <c r="X327" i="41" s="1"/>
  <c r="V323" i="41"/>
  <c r="X323" i="41" s="1"/>
  <c r="V315" i="41"/>
  <c r="X315" i="41" s="1"/>
  <c r="V311" i="41"/>
  <c r="X311" i="41" s="1"/>
  <c r="V307" i="41"/>
  <c r="X307" i="41" s="1"/>
  <c r="V299" i="41"/>
  <c r="X299" i="41" s="1"/>
  <c r="V295" i="41"/>
  <c r="X295" i="41" s="1"/>
  <c r="V291" i="41"/>
  <c r="X291" i="41" s="1"/>
  <c r="V283" i="41"/>
  <c r="X283" i="41" s="1"/>
  <c r="V279" i="41"/>
  <c r="X279" i="41" s="1"/>
  <c r="V275" i="41"/>
  <c r="X275" i="41" s="1"/>
  <c r="V267" i="41"/>
  <c r="X267" i="41" s="1"/>
  <c r="V263" i="41"/>
  <c r="X263" i="41" s="1"/>
  <c r="V259" i="41"/>
  <c r="X259" i="41" s="1"/>
  <c r="V251" i="41"/>
  <c r="X251" i="41" s="1"/>
  <c r="V247" i="41"/>
  <c r="X247" i="41" s="1"/>
  <c r="V243" i="41"/>
  <c r="X243" i="41" s="1"/>
  <c r="V235" i="41"/>
  <c r="X235" i="41" s="1"/>
  <c r="V231" i="41"/>
  <c r="X231" i="41" s="1"/>
  <c r="V227" i="41"/>
  <c r="X227" i="41" s="1"/>
  <c r="V219" i="41"/>
  <c r="X219" i="41" s="1"/>
  <c r="V215" i="41"/>
  <c r="X215" i="41" s="1"/>
  <c r="V211" i="41"/>
  <c r="X211" i="41" s="1"/>
  <c r="V203" i="41"/>
  <c r="X203" i="41" s="1"/>
  <c r="V199" i="41"/>
  <c r="X199" i="41" s="1"/>
  <c r="V195" i="41"/>
  <c r="X195" i="41" s="1"/>
  <c r="V187" i="41"/>
  <c r="X187" i="41" s="1"/>
  <c r="V183" i="41"/>
  <c r="X183" i="41" s="1"/>
  <c r="V179" i="41"/>
  <c r="X179" i="41" s="1"/>
  <c r="V171" i="41"/>
  <c r="X171" i="41" s="1"/>
  <c r="V167" i="41"/>
  <c r="X167" i="41" s="1"/>
  <c r="V163" i="41"/>
  <c r="X163" i="41" s="1"/>
  <c r="V155" i="41"/>
  <c r="X155" i="41" s="1"/>
  <c r="V151" i="41"/>
  <c r="X151" i="41" s="1"/>
  <c r="V147" i="41"/>
  <c r="X147" i="41" s="1"/>
  <c r="V139" i="41"/>
  <c r="X139" i="41" s="1"/>
  <c r="V135" i="41"/>
  <c r="X135" i="41" s="1"/>
  <c r="V131" i="41"/>
  <c r="X131" i="41" s="1"/>
  <c r="V123" i="41"/>
  <c r="X123" i="41" s="1"/>
  <c r="V119" i="41"/>
  <c r="X119" i="41" s="1"/>
  <c r="V115" i="41"/>
  <c r="X115" i="41" s="1"/>
  <c r="V107" i="41"/>
  <c r="X107" i="41" s="1"/>
  <c r="V103" i="41"/>
  <c r="X103" i="41" s="1"/>
  <c r="V99" i="41"/>
  <c r="X99" i="41" s="1"/>
  <c r="V91" i="41"/>
  <c r="X91" i="41" s="1"/>
  <c r="V87" i="41"/>
  <c r="X87" i="41" s="1"/>
  <c r="V83" i="41"/>
  <c r="X83" i="41" s="1"/>
  <c r="V75" i="41"/>
  <c r="X75" i="41" s="1"/>
  <c r="V71" i="41"/>
  <c r="X71" i="41" s="1"/>
  <c r="V67" i="41"/>
  <c r="X67" i="41" s="1"/>
  <c r="V59" i="41"/>
  <c r="X59" i="41" s="1"/>
  <c r="V55" i="41"/>
  <c r="X55" i="41" s="1"/>
  <c r="V51" i="41"/>
  <c r="X51" i="41" s="1"/>
  <c r="V43" i="41"/>
  <c r="X43" i="41" s="1"/>
  <c r="V39" i="41"/>
  <c r="X39" i="41" s="1"/>
  <c r="V35" i="41"/>
  <c r="X35" i="41" s="1"/>
  <c r="V27" i="41"/>
  <c r="X27" i="41" s="1"/>
  <c r="V23" i="41"/>
  <c r="X23" i="41" s="1"/>
  <c r="V19" i="41"/>
  <c r="X19" i="41" s="1"/>
  <c r="V11" i="41"/>
  <c r="X11" i="41" s="1"/>
  <c r="V7" i="41"/>
  <c r="X7" i="41" s="1"/>
  <c r="V3" i="41"/>
  <c r="X3" i="41" s="1"/>
  <c r="V646" i="41"/>
  <c r="X646" i="41" s="1"/>
  <c r="V642" i="41"/>
  <c r="X642" i="41" s="1"/>
  <c r="V638" i="41"/>
  <c r="X638" i="41" s="1"/>
  <c r="V630" i="41"/>
  <c r="X630" i="41" s="1"/>
  <c r="V626" i="41"/>
  <c r="X626" i="41" s="1"/>
  <c r="V622" i="41"/>
  <c r="X622" i="41" s="1"/>
  <c r="V614" i="41"/>
  <c r="X614" i="41" s="1"/>
  <c r="V610" i="41"/>
  <c r="X610" i="41" s="1"/>
  <c r="V606" i="41"/>
  <c r="X606" i="41" s="1"/>
  <c r="V598" i="41"/>
  <c r="X598" i="41" s="1"/>
  <c r="V594" i="41"/>
  <c r="X594" i="41" s="1"/>
  <c r="V590" i="41"/>
  <c r="X590" i="41" s="1"/>
  <c r="V582" i="41"/>
  <c r="X582" i="41" s="1"/>
  <c r="V578" i="41"/>
  <c r="X578" i="41" s="1"/>
  <c r="V574" i="41"/>
  <c r="X574" i="41" s="1"/>
  <c r="V566" i="41"/>
  <c r="X566" i="41" s="1"/>
  <c r="V562" i="41"/>
  <c r="X562" i="41" s="1"/>
  <c r="V558" i="41"/>
  <c r="X558" i="41" s="1"/>
  <c r="V550" i="41"/>
  <c r="X550" i="41" s="1"/>
  <c r="V546" i="41"/>
  <c r="X546" i="41" s="1"/>
  <c r="V542" i="41"/>
  <c r="X542" i="41" s="1"/>
  <c r="V534" i="41"/>
  <c r="X534" i="41" s="1"/>
  <c r="V530" i="41"/>
  <c r="X530" i="41" s="1"/>
  <c r="V526" i="41"/>
  <c r="X526" i="41" s="1"/>
  <c r="V518" i="41"/>
  <c r="X518" i="41" s="1"/>
  <c r="V514" i="41"/>
  <c r="X514" i="41" s="1"/>
  <c r="V510" i="41"/>
  <c r="X510" i="41" s="1"/>
  <c r="V502" i="41"/>
  <c r="X502" i="41" s="1"/>
  <c r="V498" i="41"/>
  <c r="X498" i="41" s="1"/>
  <c r="V494" i="41"/>
  <c r="X494" i="41" s="1"/>
  <c r="V486" i="41"/>
  <c r="X486" i="41" s="1"/>
  <c r="V482" i="41"/>
  <c r="X482" i="41" s="1"/>
  <c r="V478" i="41"/>
  <c r="X478" i="41" s="1"/>
  <c r="V470" i="41"/>
  <c r="X470" i="41" s="1"/>
  <c r="V466" i="41"/>
  <c r="X466" i="41" s="1"/>
  <c r="V462" i="41"/>
  <c r="X462" i="41" s="1"/>
  <c r="V454" i="41"/>
  <c r="X454" i="41" s="1"/>
  <c r="V450" i="41"/>
  <c r="X450" i="41" s="1"/>
  <c r="V446" i="41"/>
  <c r="X446" i="41" s="1"/>
  <c r="V438" i="41"/>
  <c r="X438" i="41" s="1"/>
  <c r="V434" i="41"/>
  <c r="X434" i="41" s="1"/>
  <c r="V430" i="41"/>
  <c r="X430" i="41" s="1"/>
  <c r="V422" i="41"/>
  <c r="X422" i="41" s="1"/>
  <c r="V418" i="41"/>
  <c r="X418" i="41" s="1"/>
  <c r="V414" i="41"/>
  <c r="X414" i="41" s="1"/>
  <c r="V406" i="41"/>
  <c r="X406" i="41" s="1"/>
  <c r="V402" i="41"/>
  <c r="X402" i="41" s="1"/>
  <c r="V398" i="41"/>
  <c r="X398" i="41" s="1"/>
  <c r="V390" i="41"/>
  <c r="X390" i="41" s="1"/>
  <c r="V386" i="41"/>
  <c r="X386" i="41" s="1"/>
  <c r="V382" i="41"/>
  <c r="X382" i="41" s="1"/>
  <c r="V374" i="41"/>
  <c r="X374" i="41" s="1"/>
  <c r="V370" i="41"/>
  <c r="X370" i="41" s="1"/>
  <c r="V366" i="41"/>
  <c r="X366" i="41" s="1"/>
  <c r="V358" i="41"/>
  <c r="X358" i="41" s="1"/>
  <c r="V354" i="41"/>
  <c r="X354" i="41" s="1"/>
  <c r="V350" i="41"/>
  <c r="X350" i="41" s="1"/>
  <c r="V342" i="41"/>
  <c r="X342" i="41" s="1"/>
  <c r="V338" i="41"/>
  <c r="X338" i="41" s="1"/>
  <c r="V334" i="41"/>
  <c r="X334" i="41" s="1"/>
  <c r="V326" i="41"/>
  <c r="X326" i="41" s="1"/>
  <c r="V322" i="41"/>
  <c r="X322" i="41" s="1"/>
  <c r="V318" i="41"/>
  <c r="X318" i="41" s="1"/>
  <c r="V310" i="41"/>
  <c r="X310" i="41" s="1"/>
  <c r="V306" i="41"/>
  <c r="X306" i="41" s="1"/>
  <c r="V302" i="41"/>
  <c r="X302" i="41" s="1"/>
  <c r="V294" i="41"/>
  <c r="X294" i="41" s="1"/>
  <c r="V290" i="41"/>
  <c r="X290" i="41" s="1"/>
  <c r="V286" i="41"/>
  <c r="X286" i="41" s="1"/>
  <c r="V278" i="41"/>
  <c r="X278" i="41" s="1"/>
  <c r="V274" i="41"/>
  <c r="X274" i="41" s="1"/>
  <c r="V270" i="41"/>
  <c r="X270" i="41" s="1"/>
  <c r="V262" i="41"/>
  <c r="X262" i="41" s="1"/>
  <c r="V258" i="41"/>
  <c r="X258" i="41" s="1"/>
  <c r="V254" i="41"/>
  <c r="X254" i="41" s="1"/>
  <c r="V246" i="41"/>
  <c r="X246" i="41" s="1"/>
  <c r="V242" i="41"/>
  <c r="X242" i="41" s="1"/>
  <c r="V238" i="41"/>
  <c r="X238" i="41" s="1"/>
  <c r="V230" i="41"/>
  <c r="X230" i="41" s="1"/>
  <c r="V226" i="41"/>
  <c r="X226" i="41" s="1"/>
  <c r="V222" i="41"/>
  <c r="X222" i="41" s="1"/>
  <c r="V214" i="41"/>
  <c r="X214" i="41" s="1"/>
  <c r="V210" i="41"/>
  <c r="X210" i="41" s="1"/>
  <c r="V206" i="41"/>
  <c r="X206" i="41" s="1"/>
  <c r="V198" i="41"/>
  <c r="X198" i="41" s="1"/>
  <c r="V194" i="41"/>
  <c r="X194" i="41" s="1"/>
  <c r="V190" i="41"/>
  <c r="X190" i="41" s="1"/>
  <c r="V182" i="41"/>
  <c r="X182" i="41" s="1"/>
  <c r="V178" i="41"/>
  <c r="X178" i="41" s="1"/>
  <c r="V174" i="41"/>
  <c r="X174" i="41" s="1"/>
  <c r="V166" i="41"/>
  <c r="X166" i="41" s="1"/>
  <c r="V162" i="41"/>
  <c r="X162" i="41" s="1"/>
  <c r="V158" i="41"/>
  <c r="X158" i="41" s="1"/>
  <c r="V150" i="41"/>
  <c r="X150" i="41" s="1"/>
  <c r="V146" i="41"/>
  <c r="X146" i="41" s="1"/>
  <c r="V142" i="41"/>
  <c r="X142" i="41" s="1"/>
  <c r="V134" i="41"/>
  <c r="X134" i="41" s="1"/>
  <c r="V130" i="41"/>
  <c r="X130" i="41" s="1"/>
  <c r="V126" i="41"/>
  <c r="X126" i="41" s="1"/>
  <c r="V118" i="41"/>
  <c r="X118" i="41" s="1"/>
  <c r="V114" i="41"/>
  <c r="X114" i="41" s="1"/>
  <c r="V110" i="41"/>
  <c r="X110" i="41" s="1"/>
  <c r="V102" i="41"/>
  <c r="X102" i="41" s="1"/>
  <c r="V98" i="41"/>
  <c r="X98" i="41" s="1"/>
  <c r="V94" i="41"/>
  <c r="X94" i="41" s="1"/>
  <c r="V86" i="41"/>
  <c r="X86" i="41" s="1"/>
  <c r="V82" i="41"/>
  <c r="X82" i="41" s="1"/>
  <c r="V78" i="41"/>
  <c r="X78" i="41" s="1"/>
  <c r="V70" i="41"/>
  <c r="X70" i="41" s="1"/>
  <c r="V66" i="41"/>
  <c r="X66" i="41" s="1"/>
  <c r="V62" i="41"/>
  <c r="X62" i="41" s="1"/>
  <c r="V54" i="41"/>
  <c r="X54" i="41" s="1"/>
  <c r="V50" i="41"/>
  <c r="X50" i="41" s="1"/>
  <c r="V46" i="41"/>
  <c r="X46" i="41" s="1"/>
  <c r="V38" i="41"/>
  <c r="X38" i="41" s="1"/>
  <c r="V34" i="41"/>
  <c r="X34" i="41" s="1"/>
  <c r="V30" i="41"/>
  <c r="X30" i="41" s="1"/>
  <c r="V22" i="41"/>
  <c r="X22" i="41" s="1"/>
  <c r="V18" i="41"/>
  <c r="X18" i="41" s="1"/>
  <c r="V14" i="41"/>
  <c r="X14" i="41" s="1"/>
  <c r="V6" i="41"/>
  <c r="X6" i="41" s="1"/>
  <c r="AM165" i="18"/>
  <c r="G250" i="20"/>
  <c r="I251" i="20"/>
  <c r="J251" i="20"/>
  <c r="K251" i="20"/>
  <c r="F246" i="15"/>
  <c r="D245" i="15"/>
  <c r="E173" i="13"/>
  <c r="G174" i="13"/>
  <c r="X118" i="18" l="1"/>
  <c r="W118" i="18"/>
  <c r="U2123" i="41"/>
  <c r="V2123" i="41" s="1"/>
  <c r="X2123" i="41" s="1"/>
  <c r="G249" i="20"/>
  <c r="J250" i="20"/>
  <c r="K250" i="20"/>
  <c r="I250" i="20"/>
  <c r="F245" i="15"/>
  <c r="D244" i="15"/>
  <c r="AN165" i="18"/>
  <c r="AJ170" i="18" s="1"/>
  <c r="E172" i="13"/>
  <c r="G173" i="13"/>
  <c r="D62" i="38"/>
  <c r="AJ174" i="18" l="1"/>
  <c r="J249" i="20"/>
  <c r="I249" i="20"/>
  <c r="K249" i="20"/>
  <c r="G248" i="20"/>
  <c r="F244" i="15"/>
  <c r="D243" i="15"/>
  <c r="AJ173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81" i="16" l="1"/>
  <c r="G77" i="16"/>
  <c r="G84" i="16"/>
  <c r="G80" i="16"/>
  <c r="G76" i="16"/>
  <c r="G83" i="16"/>
  <c r="G79" i="16"/>
  <c r="G82" i="16"/>
  <c r="G78" i="16"/>
  <c r="G75" i="16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M45" i="32"/>
  <c r="R45" i="32" s="1"/>
  <c r="Q45" i="32" l="1"/>
  <c r="I226" i="20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F90" i="32"/>
  <c r="G90" i="32" s="1"/>
  <c r="F83" i="32"/>
  <c r="G83" i="32" s="1"/>
  <c r="F84" i="32"/>
  <c r="G84" i="32" s="1"/>
  <c r="H84" i="32" s="1"/>
  <c r="F85" i="32"/>
  <c r="F86" i="32"/>
  <c r="F87" i="32"/>
  <c r="G87" i="32" s="1"/>
  <c r="F88" i="32"/>
  <c r="F89" i="32"/>
  <c r="F82" i="32"/>
  <c r="G82" i="32" l="1"/>
  <c r="H82" i="32" s="1"/>
  <c r="G89" i="32"/>
  <c r="H89" i="32" s="1"/>
  <c r="G85" i="32"/>
  <c r="H85" i="32" s="1"/>
  <c r="H87" i="32"/>
  <c r="H83" i="32"/>
  <c r="H90" i="32"/>
  <c r="G88" i="32"/>
  <c r="H88" i="32" s="1"/>
  <c r="G86" i="32"/>
  <c r="H86" i="32" s="1"/>
  <c r="I222" i="20"/>
  <c r="G221" i="20"/>
  <c r="J222" i="20"/>
  <c r="K222" i="20"/>
  <c r="E144" i="13"/>
  <c r="G145" i="13"/>
  <c r="AD15" i="32"/>
  <c r="Z34" i="32"/>
  <c r="G45" i="10"/>
  <c r="D42" i="34"/>
  <c r="G220" i="20" l="1"/>
  <c r="J221" i="20"/>
  <c r="I221" i="20"/>
  <c r="K221" i="20"/>
  <c r="E143" i="13"/>
  <c r="G144" i="13"/>
  <c r="AD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l="1"/>
  <c r="S43" i="32"/>
  <c r="K215" i="20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S41" i="32" s="1"/>
  <c r="M29" i="32"/>
  <c r="K29" i="32"/>
  <c r="R29" i="32" l="1"/>
  <c r="S29" i="32"/>
  <c r="K213" i="20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U36" i="33" s="1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U38" i="33" s="1"/>
  <c r="J38" i="33"/>
  <c r="F38" i="33"/>
  <c r="K38" i="33"/>
  <c r="G38" i="33"/>
  <c r="H38" i="33"/>
  <c r="D38" i="33"/>
  <c r="C38" i="33"/>
  <c r="E38" i="33"/>
  <c r="I38" i="33"/>
  <c r="B31" i="33"/>
  <c r="U31" i="33" s="1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U8" i="33" s="1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U35" i="33" s="1"/>
  <c r="I35" i="33"/>
  <c r="E35" i="33"/>
  <c r="J35" i="33"/>
  <c r="F35" i="33"/>
  <c r="K35" i="33"/>
  <c r="G35" i="33"/>
  <c r="D35" i="33"/>
  <c r="C35" i="33"/>
  <c r="H35" i="33"/>
  <c r="B26" i="33"/>
  <c r="U26" i="33" s="1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U29" i="33" s="1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U11" i="33" s="1"/>
  <c r="K11" i="33"/>
  <c r="G11" i="33"/>
  <c r="C11" i="33"/>
  <c r="J11" i="33"/>
  <c r="H11" i="33"/>
  <c r="D11" i="33"/>
  <c r="I11" i="33"/>
  <c r="E11" i="33"/>
  <c r="F11" i="33"/>
  <c r="B37" i="33"/>
  <c r="U37" i="33" s="1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L11" i="33"/>
  <c r="L31" i="33"/>
  <c r="L33" i="33"/>
  <c r="L12" i="33"/>
  <c r="L32" i="33"/>
  <c r="L2" i="33"/>
  <c r="U2" i="33"/>
  <c r="L13" i="33"/>
  <c r="L4" i="33"/>
  <c r="U4" i="33"/>
  <c r="L35" i="33"/>
  <c r="L26" i="33"/>
  <c r="L6" i="33"/>
  <c r="U6" i="33"/>
  <c r="L37" i="33"/>
  <c r="L27" i="33"/>
  <c r="L7" i="33"/>
  <c r="U7" i="33"/>
  <c r="L38" i="33"/>
  <c r="L28" i="33"/>
  <c r="U28" i="33"/>
  <c r="L5" i="33"/>
  <c r="L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R29" i="33"/>
  <c r="R7" i="33"/>
  <c r="R30" i="33"/>
  <c r="R5" i="33"/>
  <c r="R8" i="33"/>
  <c r="R32" i="33"/>
  <c r="R11" i="33"/>
  <c r="G88" i="18"/>
  <c r="I23" i="34"/>
  <c r="H23" i="34"/>
  <c r="G23" i="34"/>
  <c r="H22" i="34"/>
  <c r="G22" i="34"/>
  <c r="D22" i="34"/>
  <c r="I22" i="34" s="1"/>
  <c r="H21" i="34"/>
  <c r="G21" i="34"/>
  <c r="D21" i="34"/>
  <c r="I21" i="34" s="1"/>
  <c r="H20" i="34"/>
  <c r="G20" i="34"/>
  <c r="D20" i="34"/>
  <c r="I20" i="34" s="1"/>
  <c r="H19" i="34"/>
  <c r="G19" i="34"/>
  <c r="D19" i="34"/>
  <c r="I19" i="34" s="1"/>
  <c r="H18" i="34"/>
  <c r="G18" i="34"/>
  <c r="D18" i="34"/>
  <c r="I18" i="34" s="1"/>
  <c r="H17" i="34"/>
  <c r="G17" i="34"/>
  <c r="D17" i="34"/>
  <c r="I17" i="34" s="1"/>
  <c r="H16" i="34"/>
  <c r="G16" i="34"/>
  <c r="D16" i="34"/>
  <c r="I16" i="34" s="1"/>
  <c r="H15" i="34"/>
  <c r="G15" i="34"/>
  <c r="D15" i="34"/>
  <c r="I15" i="34" s="1"/>
  <c r="H14" i="34"/>
  <c r="G14" i="34"/>
  <c r="D14" i="34"/>
  <c r="I14" i="34" s="1"/>
  <c r="H13" i="34"/>
  <c r="G13" i="34"/>
  <c r="D13" i="34"/>
  <c r="I13" i="34" s="1"/>
  <c r="H12" i="34"/>
  <c r="G12" i="34"/>
  <c r="D12" i="34"/>
  <c r="I12" i="34" s="1"/>
  <c r="H11" i="34"/>
  <c r="G11" i="34"/>
  <c r="D11" i="34"/>
  <c r="I11" i="34" s="1"/>
  <c r="H10" i="34"/>
  <c r="G10" i="34"/>
  <c r="D10" i="34"/>
  <c r="I10" i="34" s="1"/>
  <c r="H9" i="34"/>
  <c r="G9" i="34"/>
  <c r="D9" i="34"/>
  <c r="I9" i="34" s="1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G205" i="20" l="1"/>
  <c r="I206" i="20"/>
  <c r="J206" i="20"/>
  <c r="K206" i="20"/>
  <c r="E128" i="13"/>
  <c r="G129" i="13"/>
  <c r="Q41" i="32"/>
  <c r="O41" i="32"/>
  <c r="R41" i="32" s="1"/>
  <c r="I41" i="32"/>
  <c r="K40" i="32"/>
  <c r="L40" i="32" s="1"/>
  <c r="K7" i="32"/>
  <c r="K6" i="32"/>
  <c r="K9" i="32"/>
  <c r="U9" i="32" s="1"/>
  <c r="M39" i="32"/>
  <c r="M17" i="32"/>
  <c r="M55" i="32"/>
  <c r="Q55" i="32" s="1"/>
  <c r="K55" i="32"/>
  <c r="U55" i="32" s="1"/>
  <c r="K54" i="32"/>
  <c r="U54" i="32" s="1"/>
  <c r="I54" i="32"/>
  <c r="L54" i="32" s="1"/>
  <c r="M53" i="32"/>
  <c r="K53" i="32"/>
  <c r="U53" i="32" s="1"/>
  <c r="K52" i="32"/>
  <c r="U52" i="32" s="1"/>
  <c r="I52" i="32"/>
  <c r="L52" i="32" s="1"/>
  <c r="M21" i="32"/>
  <c r="K21" i="32"/>
  <c r="U21" i="32" s="1"/>
  <c r="K20" i="32"/>
  <c r="U20" i="32" s="1"/>
  <c r="I20" i="32"/>
  <c r="M19" i="32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K37" i="32"/>
  <c r="U37" i="32" s="1"/>
  <c r="K36" i="32"/>
  <c r="U36" i="32" s="1"/>
  <c r="I36" i="32"/>
  <c r="M11" i="32"/>
  <c r="K11" i="32"/>
  <c r="U11" i="32" s="1"/>
  <c r="K10" i="32"/>
  <c r="U10" i="32" s="1"/>
  <c r="M27" i="32"/>
  <c r="K27" i="32"/>
  <c r="U27" i="32" s="1"/>
  <c r="K26" i="32"/>
  <c r="U26" i="32" s="1"/>
  <c r="I26" i="32"/>
  <c r="M25" i="32"/>
  <c r="K25" i="32"/>
  <c r="U25" i="32" s="1"/>
  <c r="K24" i="32"/>
  <c r="U24" i="32" s="1"/>
  <c r="I24" i="32"/>
  <c r="K42" i="32"/>
  <c r="M23" i="32"/>
  <c r="K23" i="32"/>
  <c r="U23" i="32" s="1"/>
  <c r="K22" i="32"/>
  <c r="U22" i="32" s="1"/>
  <c r="I22" i="32"/>
  <c r="M7" i="32"/>
  <c r="S7" i="32" s="1"/>
  <c r="U42" i="32" l="1"/>
  <c r="L42" i="32" s="1"/>
  <c r="R25" i="32"/>
  <c r="S25" i="32"/>
  <c r="R27" i="32"/>
  <c r="S27" i="32"/>
  <c r="R23" i="32"/>
  <c r="S23" i="32"/>
  <c r="R11" i="32"/>
  <c r="S11" i="32"/>
  <c r="R39" i="32"/>
  <c r="S39" i="32"/>
  <c r="R19" i="32"/>
  <c r="S19" i="32"/>
  <c r="Q21" i="32"/>
  <c r="S21" i="32"/>
  <c r="R53" i="32"/>
  <c r="M70" i="32"/>
  <c r="R37" i="32"/>
  <c r="S37" i="32"/>
  <c r="R17" i="32"/>
  <c r="S17" i="32"/>
  <c r="G204" i="20"/>
  <c r="K205" i="20"/>
  <c r="J205" i="20"/>
  <c r="I205" i="20"/>
  <c r="E127" i="13"/>
  <c r="G128" i="13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70" i="32" s="1"/>
  <c r="AB15" i="32" s="1"/>
  <c r="AB16" i="32" s="1"/>
  <c r="Q39" i="32"/>
  <c r="Q23" i="32"/>
  <c r="Q37" i="32"/>
  <c r="Q11" i="32"/>
  <c r="Q27" i="32"/>
  <c r="Q25" i="32"/>
  <c r="R70" i="32" l="1"/>
  <c r="AC15" i="32" s="1"/>
  <c r="AC16" i="32" s="1"/>
  <c r="J204" i="20"/>
  <c r="G203" i="20"/>
  <c r="K204" i="20"/>
  <c r="I204" i="20"/>
  <c r="E126" i="13"/>
  <c r="G127" i="13"/>
  <c r="K28" i="32"/>
  <c r="G202" i="20" l="1"/>
  <c r="K203" i="20"/>
  <c r="I203" i="20"/>
  <c r="J203" i="20"/>
  <c r="E125" i="13"/>
  <c r="G126" i="13"/>
  <c r="U28" i="32"/>
  <c r="M5" i="32"/>
  <c r="K5" i="32"/>
  <c r="K4" i="32"/>
  <c r="I4" i="32"/>
  <c r="L4" i="32" s="1"/>
  <c r="I32" i="32"/>
  <c r="L32" i="32" s="1"/>
  <c r="M35" i="32"/>
  <c r="K35" i="32"/>
  <c r="K34" i="32"/>
  <c r="L34" i="32" s="1"/>
  <c r="M33" i="32"/>
  <c r="K33" i="32"/>
  <c r="K32" i="32"/>
  <c r="M31" i="32"/>
  <c r="K31" i="32"/>
  <c r="I31" i="32"/>
  <c r="O31" i="32"/>
  <c r="K30" i="32"/>
  <c r="I30" i="32"/>
  <c r="L30" i="32" s="1"/>
  <c r="M13" i="32"/>
  <c r="S13" i="32" s="1"/>
  <c r="M15" i="32"/>
  <c r="S15" i="32" s="1"/>
  <c r="M9" i="32"/>
  <c r="S9" i="32" s="1"/>
  <c r="M3" i="32"/>
  <c r="S3" i="32" s="1"/>
  <c r="R33" i="32" l="1"/>
  <c r="S33" i="32"/>
  <c r="R5" i="32"/>
  <c r="S5" i="32"/>
  <c r="Q31" i="32"/>
  <c r="S31" i="32"/>
  <c r="R35" i="32"/>
  <c r="S35" i="32"/>
  <c r="J202" i="20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96" i="13" l="1"/>
  <c r="G199" i="13" s="1"/>
  <c r="J199" i="20"/>
  <c r="G198" i="20"/>
  <c r="K199" i="20"/>
  <c r="I199" i="20"/>
  <c r="G102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U8" i="32" s="1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D42" i="31"/>
  <c r="I23" i="31"/>
  <c r="H23" i="31"/>
  <c r="G23" i="31"/>
  <c r="H22" i="31"/>
  <c r="G22" i="31"/>
  <c r="D22" i="31"/>
  <c r="I22" i="31" s="1"/>
  <c r="H21" i="31"/>
  <c r="G21" i="31"/>
  <c r="D21" i="31"/>
  <c r="I21" i="31" s="1"/>
  <c r="H20" i="31"/>
  <c r="G20" i="31"/>
  <c r="D20" i="31"/>
  <c r="I20" i="31" s="1"/>
  <c r="H19" i="31"/>
  <c r="G19" i="31"/>
  <c r="D19" i="31"/>
  <c r="I19" i="31" s="1"/>
  <c r="H18" i="31"/>
  <c r="G18" i="31"/>
  <c r="D18" i="31"/>
  <c r="I18" i="31" s="1"/>
  <c r="H17" i="31"/>
  <c r="G17" i="31"/>
  <c r="D17" i="31"/>
  <c r="I17" i="31" s="1"/>
  <c r="H16" i="31"/>
  <c r="G16" i="31"/>
  <c r="D16" i="31"/>
  <c r="I16" i="31" s="1"/>
  <c r="H15" i="31"/>
  <c r="G15" i="31"/>
  <c r="D15" i="31"/>
  <c r="I15" i="31" s="1"/>
  <c r="H14" i="31"/>
  <c r="G14" i="31"/>
  <c r="D14" i="31"/>
  <c r="I14" i="31" s="1"/>
  <c r="H13" i="31"/>
  <c r="G13" i="31"/>
  <c r="D13" i="31"/>
  <c r="I13" i="31" s="1"/>
  <c r="H12" i="31"/>
  <c r="G12" i="31"/>
  <c r="D12" i="31"/>
  <c r="I12" i="31" s="1"/>
  <c r="H11" i="31"/>
  <c r="G11" i="31"/>
  <c r="D11" i="31"/>
  <c r="I11" i="31" s="1"/>
  <c r="H10" i="31"/>
  <c r="G10" i="31"/>
  <c r="D10" i="31"/>
  <c r="I10" i="31" s="1"/>
  <c r="H9" i="31"/>
  <c r="G9" i="31"/>
  <c r="D9" i="31"/>
  <c r="I9" i="31" s="1"/>
  <c r="H8" i="31"/>
  <c r="G8" i="31"/>
  <c r="D8" i="31"/>
  <c r="I8" i="31" s="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G190" i="20" l="1"/>
  <c r="I191" i="20"/>
  <c r="J191" i="20"/>
  <c r="K191" i="20"/>
  <c r="G44" i="10"/>
  <c r="D143" i="20"/>
  <c r="G189" i="20" l="1"/>
  <c r="K190" i="20"/>
  <c r="I190" i="20"/>
  <c r="J190" i="20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H22" i="29"/>
  <c r="G22" i="29"/>
  <c r="D22" i="29"/>
  <c r="I22" i="29" s="1"/>
  <c r="H21" i="29"/>
  <c r="G21" i="29"/>
  <c r="D21" i="29"/>
  <c r="I21" i="29" s="1"/>
  <c r="H20" i="29"/>
  <c r="G20" i="29"/>
  <c r="D20" i="29"/>
  <c r="I20" i="29" s="1"/>
  <c r="H19" i="29"/>
  <c r="G19" i="29"/>
  <c r="D19" i="29"/>
  <c r="I19" i="29" s="1"/>
  <c r="H18" i="29"/>
  <c r="G18" i="29"/>
  <c r="D18" i="29"/>
  <c r="I18" i="29" s="1"/>
  <c r="H17" i="29"/>
  <c r="G17" i="29"/>
  <c r="D17" i="29"/>
  <c r="I17" i="29" s="1"/>
  <c r="H16" i="29"/>
  <c r="G16" i="29"/>
  <c r="D16" i="29"/>
  <c r="I16" i="29" s="1"/>
  <c r="H15" i="29"/>
  <c r="G15" i="29"/>
  <c r="D15" i="29"/>
  <c r="I15" i="29" s="1"/>
  <c r="H14" i="29"/>
  <c r="G14" i="29"/>
  <c r="D14" i="29"/>
  <c r="I14" i="29" s="1"/>
  <c r="H13" i="29"/>
  <c r="G13" i="29"/>
  <c r="D13" i="29"/>
  <c r="I13" i="29" s="1"/>
  <c r="H12" i="29"/>
  <c r="G12" i="29"/>
  <c r="D12" i="29"/>
  <c r="I12" i="29" s="1"/>
  <c r="H11" i="29"/>
  <c r="G11" i="29"/>
  <c r="D11" i="29"/>
  <c r="I11" i="29" s="1"/>
  <c r="H10" i="29"/>
  <c r="G10" i="29"/>
  <c r="D10" i="29"/>
  <c r="I10" i="29" s="1"/>
  <c r="H9" i="29"/>
  <c r="G9" i="29"/>
  <c r="D9" i="29"/>
  <c r="I9" i="29" s="1"/>
  <c r="H8" i="29"/>
  <c r="G8" i="29"/>
  <c r="D8" i="29"/>
  <c r="I8" i="29" s="1"/>
  <c r="H7" i="29"/>
  <c r="G7" i="29"/>
  <c r="D7" i="29"/>
  <c r="I7" i="29" s="1"/>
  <c r="H6" i="29"/>
  <c r="G6" i="29"/>
  <c r="D6" i="29"/>
  <c r="I6" i="29" s="1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G176" i="20" l="1"/>
  <c r="I177" i="20"/>
  <c r="K177" i="20"/>
  <c r="J177" i="20"/>
  <c r="D136" i="20"/>
  <c r="J176" i="20" l="1"/>
  <c r="G175" i="20"/>
  <c r="I176" i="20"/>
  <c r="K176" i="20"/>
  <c r="D135" i="20"/>
  <c r="D134" i="20"/>
  <c r="K175" i="20" l="1"/>
  <c r="J175" i="20"/>
  <c r="G174" i="20"/>
  <c r="I175" i="20"/>
  <c r="D42" i="27"/>
  <c r="J174" i="20" l="1"/>
  <c r="I174" i="20"/>
  <c r="K174" i="20"/>
  <c r="G173" i="20"/>
  <c r="D133" i="20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D128" i="20"/>
  <c r="K166" i="20" l="1"/>
  <c r="I166" i="20"/>
  <c r="G165" i="20"/>
  <c r="J166" i="20"/>
  <c r="D127" i="20"/>
  <c r="G164" i="20" l="1"/>
  <c r="I165" i="20"/>
  <c r="J165" i="20"/>
  <c r="K165" i="20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125" i="20"/>
  <c r="G160" i="20" l="1"/>
  <c r="I161" i="20"/>
  <c r="J161" i="20"/>
  <c r="K161" i="20"/>
  <c r="D42" i="24"/>
  <c r="K160" i="20" l="1"/>
  <c r="G159" i="20"/>
  <c r="J160" i="20"/>
  <c r="I160" i="20"/>
  <c r="Q74" i="10"/>
  <c r="Q75" i="10"/>
  <c r="Q76" i="10"/>
  <c r="Q73" i="10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Q78" i="10" l="1"/>
  <c r="K159" i="20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I3" i="24" s="1"/>
  <c r="D4" i="24"/>
  <c r="I4" i="24" s="1"/>
  <c r="D5" i="24"/>
  <c r="I5" i="24" s="1"/>
  <c r="D6" i="24"/>
  <c r="I6" i="24" s="1"/>
  <c r="D7" i="24"/>
  <c r="D8" i="24"/>
  <c r="D9" i="24"/>
  <c r="I9" i="24" s="1"/>
  <c r="D10" i="24"/>
  <c r="I10" i="24" s="1"/>
  <c r="D11" i="24"/>
  <c r="I11" i="24" s="1"/>
  <c r="D12" i="24"/>
  <c r="I12" i="24" s="1"/>
  <c r="D13" i="24"/>
  <c r="I13" i="24" s="1"/>
  <c r="D14" i="24"/>
  <c r="I14" i="24" s="1"/>
  <c r="D15" i="24"/>
  <c r="I15" i="24" s="1"/>
  <c r="D16" i="24"/>
  <c r="D17" i="24"/>
  <c r="I17" i="24" s="1"/>
  <c r="D18" i="24"/>
  <c r="I18" i="24" s="1"/>
  <c r="D19" i="24"/>
  <c r="I19" i="24" s="1"/>
  <c r="D20" i="24"/>
  <c r="I20" i="24" s="1"/>
  <c r="D21" i="24"/>
  <c r="I21" i="24" s="1"/>
  <c r="D22" i="24"/>
  <c r="I22" i="24" s="1"/>
  <c r="I23" i="24"/>
  <c r="H23" i="24"/>
  <c r="G23" i="24"/>
  <c r="H22" i="24"/>
  <c r="G22" i="24"/>
  <c r="H21" i="24"/>
  <c r="G21" i="24"/>
  <c r="H20" i="24"/>
  <c r="G20" i="24"/>
  <c r="H19" i="24"/>
  <c r="G19" i="24"/>
  <c r="H18" i="24"/>
  <c r="G18" i="24"/>
  <c r="H17" i="24"/>
  <c r="G17" i="24"/>
  <c r="I16" i="24"/>
  <c r="H16" i="24"/>
  <c r="G16" i="24"/>
  <c r="H15" i="24"/>
  <c r="G15" i="24"/>
  <c r="H14" i="24"/>
  <c r="G14" i="24"/>
  <c r="H13" i="24"/>
  <c r="G13" i="24"/>
  <c r="H12" i="24"/>
  <c r="G12" i="24"/>
  <c r="H11" i="24"/>
  <c r="G11" i="24"/>
  <c r="H10" i="24"/>
  <c r="G10" i="24"/>
  <c r="H9" i="24"/>
  <c r="G9" i="24"/>
  <c r="I8" i="24"/>
  <c r="H8" i="24"/>
  <c r="G8" i="24"/>
  <c r="I7" i="24"/>
  <c r="H7" i="24"/>
  <c r="G7" i="24"/>
  <c r="H6" i="24"/>
  <c r="G6" i="24"/>
  <c r="H5" i="24"/>
  <c r="G5" i="24"/>
  <c r="H4" i="24"/>
  <c r="G4" i="24"/>
  <c r="H3" i="24"/>
  <c r="G3" i="24"/>
  <c r="H122" i="20"/>
  <c r="K153" i="20" l="1"/>
  <c r="G152" i="20"/>
  <c r="J153" i="20"/>
  <c r="I153" i="20"/>
  <c r="H121" i="20"/>
  <c r="G151" i="20" l="1"/>
  <c r="I152" i="20"/>
  <c r="J152" i="20"/>
  <c r="K152" i="20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7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56" i="18" s="1"/>
  <c r="D37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57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56" i="18" l="1"/>
  <c r="F24" i="18" s="1"/>
  <c r="G113" i="20"/>
  <c r="J114" i="20"/>
  <c r="I114" i="20"/>
  <c r="K114" i="20"/>
  <c r="L57" i="18"/>
  <c r="E33" i="13"/>
  <c r="G34" i="13"/>
  <c r="F108" i="15"/>
  <c r="C20" i="18"/>
  <c r="G20" i="14"/>
  <c r="G21" i="14"/>
  <c r="G112" i="20" l="1"/>
  <c r="K113" i="20"/>
  <c r="J113" i="20"/>
  <c r="I113" i="20"/>
  <c r="L58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I4" i="11" s="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l="1"/>
  <c r="S14" i="10"/>
  <c r="G108" i="20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F20" i="10" l="1"/>
  <c r="F22" i="10" s="1"/>
  <c r="G105" i="20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63" i="14"/>
  <c r="G66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25" i="17" l="1"/>
  <c r="G38" i="17" s="1"/>
  <c r="G90" i="20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B2" i="24" s="1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B24" i="24" l="1"/>
  <c r="B2" i="25" s="1"/>
  <c r="G2" i="24"/>
  <c r="G25" i="24" s="1"/>
  <c r="G86" i="20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B24" i="25" l="1"/>
  <c r="B2" i="26" s="1"/>
  <c r="G2" i="25"/>
  <c r="G25" i="25" s="1"/>
  <c r="G85" i="20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B24" i="26" l="1"/>
  <c r="B2" i="27" s="1"/>
  <c r="G2" i="26"/>
  <c r="G25" i="26" s="1"/>
  <c r="G84" i="20"/>
  <c r="J85" i="20"/>
  <c r="I85" i="20"/>
  <c r="K85" i="20"/>
  <c r="E48" i="18"/>
  <c r="I2" i="22"/>
  <c r="I25" i="22" s="1"/>
  <c r="I30" i="22" s="1"/>
  <c r="D24" i="22"/>
  <c r="C24" i="23"/>
  <c r="C2" i="24" s="1"/>
  <c r="H2" i="23"/>
  <c r="D2" i="23"/>
  <c r="G5" i="13"/>
  <c r="E4" i="13"/>
  <c r="F79" i="15"/>
  <c r="C49" i="18"/>
  <c r="H25" i="23" l="1"/>
  <c r="H30" i="23" s="1"/>
  <c r="H2" i="24"/>
  <c r="H25" i="24" s="1"/>
  <c r="H30" i="24" s="1"/>
  <c r="C24" i="24"/>
  <c r="C2" i="25" s="1"/>
  <c r="D2" i="24"/>
  <c r="B24" i="27"/>
  <c r="B2" i="28" s="1"/>
  <c r="G2" i="27"/>
  <c r="G25" i="27" s="1"/>
  <c r="G83" i="20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H2" i="25" l="1"/>
  <c r="H25" i="25" s="1"/>
  <c r="H30" i="25" s="1"/>
  <c r="C24" i="25"/>
  <c r="C2" i="26" s="1"/>
  <c r="D2" i="25"/>
  <c r="B24" i="28"/>
  <c r="B2" i="29" s="1"/>
  <c r="G2" i="28"/>
  <c r="G25" i="28" s="1"/>
  <c r="I2" i="24"/>
  <c r="I25" i="24" s="1"/>
  <c r="I30" i="24" s="1"/>
  <c r="D24" i="24"/>
  <c r="G82" i="20"/>
  <c r="K83" i="20"/>
  <c r="I83" i="20"/>
  <c r="J83" i="20"/>
  <c r="E50" i="18"/>
  <c r="G3" i="13"/>
  <c r="E2" i="13"/>
  <c r="G2" i="13" s="1"/>
  <c r="F77" i="15"/>
  <c r="C51" i="18"/>
  <c r="G2" i="29" l="1"/>
  <c r="G25" i="29" s="1"/>
  <c r="B24" i="29"/>
  <c r="B2" i="30" s="1"/>
  <c r="I2" i="25"/>
  <c r="I25" i="25" s="1"/>
  <c r="I30" i="25" s="1"/>
  <c r="D24" i="25"/>
  <c r="C24" i="26"/>
  <c r="C2" i="27" s="1"/>
  <c r="H2" i="26"/>
  <c r="H25" i="26" s="1"/>
  <c r="H30" i="26" s="1"/>
  <c r="D2" i="26"/>
  <c r="G81" i="20"/>
  <c r="K82" i="20"/>
  <c r="I82" i="20"/>
  <c r="J82" i="20"/>
  <c r="F76" i="15"/>
  <c r="C52" i="18"/>
  <c r="E51" i="18"/>
  <c r="B24" i="30" l="1"/>
  <c r="B2" i="31" s="1"/>
  <c r="G2" i="30"/>
  <c r="G25" i="30" s="1"/>
  <c r="G30" i="30" s="1"/>
  <c r="H2" i="27"/>
  <c r="H25" i="27" s="1"/>
  <c r="H30" i="27" s="1"/>
  <c r="C24" i="27"/>
  <c r="C2" i="28" s="1"/>
  <c r="D2" i="27"/>
  <c r="I2" i="26"/>
  <c r="I25" i="26" s="1"/>
  <c r="I30" i="26" s="1"/>
  <c r="D24" i="26"/>
  <c r="G80" i="20"/>
  <c r="K81" i="20"/>
  <c r="J81" i="20"/>
  <c r="I81" i="20"/>
  <c r="E52" i="18"/>
  <c r="F75" i="15"/>
  <c r="C53" i="18"/>
  <c r="I2" i="27" l="1"/>
  <c r="I25" i="27" s="1"/>
  <c r="I30" i="27" s="1"/>
  <c r="D24" i="27"/>
  <c r="C24" i="28"/>
  <c r="C2" i="29" s="1"/>
  <c r="H2" i="28"/>
  <c r="H25" i="28" s="1"/>
  <c r="H30" i="28" s="1"/>
  <c r="D2" i="28"/>
  <c r="G2" i="31"/>
  <c r="G25" i="31" s="1"/>
  <c r="B24" i="31"/>
  <c r="B2" i="34" s="1"/>
  <c r="G79" i="20"/>
  <c r="I80" i="20"/>
  <c r="J80" i="20"/>
  <c r="K80" i="20"/>
  <c r="F74" i="15"/>
  <c r="C54" i="18"/>
  <c r="E53" i="18"/>
  <c r="H2" i="29" l="1"/>
  <c r="H25" i="29" s="1"/>
  <c r="H30" i="29" s="1"/>
  <c r="C24" i="29"/>
  <c r="C2" i="30" s="1"/>
  <c r="D2" i="29"/>
  <c r="I2" i="28"/>
  <c r="I25" i="28" s="1"/>
  <c r="I30" i="28" s="1"/>
  <c r="D24" i="28"/>
  <c r="B24" i="34"/>
  <c r="B2" i="38" s="1"/>
  <c r="G2" i="34"/>
  <c r="G25" i="34" s="1"/>
  <c r="G78" i="20"/>
  <c r="K79" i="20"/>
  <c r="I79" i="20"/>
  <c r="J79" i="20"/>
  <c r="E54" i="18"/>
  <c r="F73" i="15"/>
  <c r="C55" i="18"/>
  <c r="G2" i="38" l="1"/>
  <c r="G25" i="38" s="1"/>
  <c r="B24" i="38"/>
  <c r="B2" i="42" s="1"/>
  <c r="I2" i="29"/>
  <c r="I25" i="29" s="1"/>
  <c r="I30" i="29" s="1"/>
  <c r="D24" i="29"/>
  <c r="H2" i="30"/>
  <c r="H25" i="30" s="1"/>
  <c r="H30" i="30" s="1"/>
  <c r="C24" i="30"/>
  <c r="C2" i="31" s="1"/>
  <c r="D2" i="30"/>
  <c r="G77" i="20"/>
  <c r="K78" i="20"/>
  <c r="I78" i="20"/>
  <c r="J78" i="20"/>
  <c r="F72" i="15"/>
  <c r="C56" i="18"/>
  <c r="E55" i="18"/>
  <c r="B24" i="42" l="1"/>
  <c r="B2" i="43" s="1"/>
  <c r="G2" i="42"/>
  <c r="G25" i="42" s="1"/>
  <c r="I2" i="30"/>
  <c r="I25" i="30" s="1"/>
  <c r="I30" i="30" s="1"/>
  <c r="D24" i="30"/>
  <c r="C24" i="31"/>
  <c r="C2" i="34" s="1"/>
  <c r="H2" i="31"/>
  <c r="H25" i="31" s="1"/>
  <c r="H30" i="31" s="1"/>
  <c r="D2" i="31"/>
  <c r="G76" i="20"/>
  <c r="J77" i="20"/>
  <c r="K77" i="20"/>
  <c r="I77" i="20"/>
  <c r="E56" i="18"/>
  <c r="F71" i="15"/>
  <c r="C57" i="18"/>
  <c r="I2" i="31" l="1"/>
  <c r="I25" i="31" s="1"/>
  <c r="I30" i="31" s="1"/>
  <c r="D24" i="31"/>
  <c r="H2" i="34"/>
  <c r="H25" i="34" s="1"/>
  <c r="H30" i="34" s="1"/>
  <c r="C24" i="34"/>
  <c r="C2" i="38" s="1"/>
  <c r="D2" i="34"/>
  <c r="B24" i="43"/>
  <c r="B2" i="45" s="1"/>
  <c r="G2" i="43"/>
  <c r="G25" i="43" s="1"/>
  <c r="G30" i="43" s="1"/>
  <c r="G75" i="20"/>
  <c r="J76" i="20"/>
  <c r="K76" i="20"/>
  <c r="I76" i="20"/>
  <c r="E57" i="18"/>
  <c r="F70" i="15"/>
  <c r="C58" i="18"/>
  <c r="H2" i="38" l="1"/>
  <c r="H25" i="38" s="1"/>
  <c r="H30" i="38" s="1"/>
  <c r="C24" i="38"/>
  <c r="C2" i="42" s="1"/>
  <c r="D2" i="38"/>
  <c r="G2" i="45"/>
  <c r="G25" i="45" s="1"/>
  <c r="B24" i="45"/>
  <c r="B2" i="46" s="1"/>
  <c r="D24" i="34"/>
  <c r="I2" i="34"/>
  <c r="I25" i="34" s="1"/>
  <c r="I30" i="34" s="1"/>
  <c r="G74" i="20"/>
  <c r="I75" i="20"/>
  <c r="K75" i="20"/>
  <c r="J75" i="20"/>
  <c r="E58" i="18"/>
  <c r="F69" i="15"/>
  <c r="C59" i="18"/>
  <c r="I2" i="38" l="1"/>
  <c r="I25" i="38" s="1"/>
  <c r="I30" i="38" s="1"/>
  <c r="D24" i="38"/>
  <c r="C24" i="42"/>
  <c r="C2" i="43" s="1"/>
  <c r="H2" i="42"/>
  <c r="H25" i="42" s="1"/>
  <c r="H30" i="42" s="1"/>
  <c r="D2" i="42"/>
  <c r="B29" i="46"/>
  <c r="B2" i="48" s="1"/>
  <c r="G2" i="46"/>
  <c r="G30" i="46" s="1"/>
  <c r="G73" i="20"/>
  <c r="J74" i="20"/>
  <c r="I74" i="20"/>
  <c r="K74" i="20"/>
  <c r="F68" i="15"/>
  <c r="C60" i="18"/>
  <c r="E59" i="18"/>
  <c r="C24" i="43" l="1"/>
  <c r="C2" i="45" s="1"/>
  <c r="H2" i="43"/>
  <c r="H25" i="43" s="1"/>
  <c r="H30" i="43" s="1"/>
  <c r="D2" i="43"/>
  <c r="B27" i="48"/>
  <c r="B2" i="50" s="1"/>
  <c r="G2" i="48"/>
  <c r="G28" i="48" s="1"/>
  <c r="G33" i="48" s="1"/>
  <c r="I2" i="42"/>
  <c r="I25" i="42" s="1"/>
  <c r="I30" i="42" s="1"/>
  <c r="D24" i="42"/>
  <c r="G72" i="20"/>
  <c r="J73" i="20"/>
  <c r="I73" i="20"/>
  <c r="K73" i="20"/>
  <c r="E60" i="18"/>
  <c r="F67" i="15"/>
  <c r="C61" i="18"/>
  <c r="G2" i="50" l="1"/>
  <c r="G28" i="50" s="1"/>
  <c r="G33" i="50" s="1"/>
  <c r="B27" i="50"/>
  <c r="B2" i="51" s="1"/>
  <c r="D24" i="43"/>
  <c r="I2" i="43"/>
  <c r="I25" i="43" s="1"/>
  <c r="I30" i="43" s="1"/>
  <c r="C24" i="45"/>
  <c r="C2" i="46" s="1"/>
  <c r="H2" i="45"/>
  <c r="H25" i="45" s="1"/>
  <c r="H30" i="45" s="1"/>
  <c r="D2" i="45"/>
  <c r="G71" i="20"/>
  <c r="J72" i="20"/>
  <c r="I72" i="20"/>
  <c r="K72" i="20"/>
  <c r="F66" i="15"/>
  <c r="C62" i="18"/>
  <c r="E61" i="18"/>
  <c r="B32" i="51" l="1"/>
  <c r="B2" i="54" s="1"/>
  <c r="G2" i="51"/>
  <c r="G33" i="51" s="1"/>
  <c r="C29" i="46"/>
  <c r="C2" i="48" s="1"/>
  <c r="H2" i="46"/>
  <c r="H30" i="46" s="1"/>
  <c r="H35" i="46" s="1"/>
  <c r="D2" i="46"/>
  <c r="D24" i="45"/>
  <c r="I2" i="45"/>
  <c r="I25" i="45" s="1"/>
  <c r="I30" i="45" s="1"/>
  <c r="G70" i="20"/>
  <c r="K71" i="20"/>
  <c r="I71" i="20"/>
  <c r="J71" i="20"/>
  <c r="E62" i="18"/>
  <c r="F65" i="15"/>
  <c r="H2" i="48" l="1"/>
  <c r="H28" i="48" s="1"/>
  <c r="H33" i="48" s="1"/>
  <c r="C27" i="48"/>
  <c r="C2" i="50" s="1"/>
  <c r="D2" i="48"/>
  <c r="D29" i="46"/>
  <c r="I2" i="46"/>
  <c r="I30" i="46" s="1"/>
  <c r="I35" i="46" s="1"/>
  <c r="B32" i="54"/>
  <c r="B2" i="55" s="1"/>
  <c r="G2" i="54"/>
  <c r="G33" i="54" s="1"/>
  <c r="G69" i="20"/>
  <c r="K70" i="20"/>
  <c r="I70" i="20"/>
  <c r="J70" i="20"/>
  <c r="F64" i="15"/>
  <c r="I2" i="48" l="1"/>
  <c r="I28" i="48" s="1"/>
  <c r="I33" i="48" s="1"/>
  <c r="D27" i="48"/>
  <c r="B32" i="55"/>
  <c r="B2" i="57" s="1"/>
  <c r="G2" i="55"/>
  <c r="G33" i="55" s="1"/>
  <c r="C27" i="50"/>
  <c r="C2" i="51" s="1"/>
  <c r="H2" i="50"/>
  <c r="H28" i="50" s="1"/>
  <c r="H33" i="50" s="1"/>
  <c r="D2" i="50"/>
  <c r="G68" i="20"/>
  <c r="I69" i="20"/>
  <c r="J69" i="20"/>
  <c r="K69" i="20"/>
  <c r="F63" i="15"/>
  <c r="B34" i="57" l="1"/>
  <c r="B2" i="58" s="1"/>
  <c r="G2" i="57"/>
  <c r="G35" i="57" s="1"/>
  <c r="I2" i="50"/>
  <c r="I28" i="50" s="1"/>
  <c r="I33" i="50" s="1"/>
  <c r="D27" i="50"/>
  <c r="H2" i="51"/>
  <c r="H33" i="51" s="1"/>
  <c r="H38" i="51" s="1"/>
  <c r="C32" i="51"/>
  <c r="C2" i="54" s="1"/>
  <c r="D2" i="51"/>
  <c r="G67" i="20"/>
  <c r="J68" i="20"/>
  <c r="K68" i="20"/>
  <c r="I68" i="20"/>
  <c r="F62" i="15"/>
  <c r="D32" i="51" l="1"/>
  <c r="I2" i="51"/>
  <c r="I33" i="51" s="1"/>
  <c r="I38" i="51" s="1"/>
  <c r="H2" i="54"/>
  <c r="H33" i="54" s="1"/>
  <c r="H38" i="54" s="1"/>
  <c r="C32" i="54"/>
  <c r="C2" i="55" s="1"/>
  <c r="D2" i="54"/>
  <c r="B34" i="58"/>
  <c r="G2" i="58"/>
  <c r="G35" i="58" s="1"/>
  <c r="G66" i="20"/>
  <c r="K67" i="20"/>
  <c r="I67" i="20"/>
  <c r="J67" i="20"/>
  <c r="F61" i="15"/>
  <c r="C32" i="55" l="1"/>
  <c r="C2" i="57" s="1"/>
  <c r="H2" i="55"/>
  <c r="H33" i="55" s="1"/>
  <c r="H38" i="55" s="1"/>
  <c r="D2" i="55"/>
  <c r="D32" i="54"/>
  <c r="I2" i="54"/>
  <c r="I33" i="54" s="1"/>
  <c r="I38" i="54" s="1"/>
  <c r="G65" i="20"/>
  <c r="J66" i="20"/>
  <c r="I66" i="20"/>
  <c r="K66" i="20"/>
  <c r="F60" i="15"/>
  <c r="I2" i="55" l="1"/>
  <c r="I33" i="55" s="1"/>
  <c r="I38" i="55" s="1"/>
  <c r="D32" i="55"/>
  <c r="C34" i="57"/>
  <c r="C2" i="58" s="1"/>
  <c r="H2" i="57"/>
  <c r="H35" i="57" s="1"/>
  <c r="H40" i="57" s="1"/>
  <c r="D2" i="57"/>
  <c r="G64" i="20"/>
  <c r="J65" i="20"/>
  <c r="I65" i="20"/>
  <c r="K65" i="20"/>
  <c r="F59" i="15"/>
  <c r="H2" i="58" l="1"/>
  <c r="H35" i="58" s="1"/>
  <c r="H40" i="58" s="1"/>
  <c r="C34" i="58"/>
  <c r="D2" i="58"/>
  <c r="I2" i="57"/>
  <c r="I35" i="57" s="1"/>
  <c r="I40" i="57" s="1"/>
  <c r="D34" i="57"/>
  <c r="G63" i="20"/>
  <c r="K64" i="20"/>
  <c r="J64" i="20"/>
  <c r="I64" i="20"/>
  <c r="F58" i="15"/>
  <c r="I2" i="58" l="1"/>
  <c r="I35" i="58" s="1"/>
  <c r="I40" i="58" s="1"/>
  <c r="D34" i="58"/>
  <c r="G62" i="20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315" i="15"/>
  <c r="F318" i="15" s="1"/>
  <c r="G6" i="20" l="1"/>
  <c r="J7" i="20"/>
  <c r="K7" i="20"/>
  <c r="I7" i="20"/>
  <c r="V131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71" i="20" s="1"/>
  <c r="I2" i="20"/>
  <c r="I371" i="20" s="1"/>
  <c r="I374" i="20" s="1"/>
  <c r="J2" i="20"/>
  <c r="J371" i="20" s="1"/>
  <c r="J374" i="20" l="1"/>
  <c r="J378" i="20"/>
  <c r="K374" i="20"/>
  <c r="K378" i="20"/>
</calcChain>
</file>

<file path=xl/sharedStrings.xml><?xml version="1.0" encoding="utf-8"?>
<sst xmlns="http://schemas.openxmlformats.org/spreadsheetml/2006/main" count="11756" uniqueCount="5043">
  <si>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</si>
  <si>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</si>
  <si>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</si>
  <si>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</si>
  <si>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</si>
  <si>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</si>
  <si>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</si>
  <si>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</si>
  <si>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</si>
  <si>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</si>
  <si>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</si>
  <si>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</si>
  <si>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</si>
  <si>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</si>
  <si>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</si>
  <si>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</si>
  <si>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</si>
  <si>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</si>
  <si>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</si>
  <si>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</si>
  <si>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</si>
  <si>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</si>
  <si>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</si>
  <si>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</si>
  <si>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</si>
  <si>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</si>
  <si>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</si>
  <si>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</si>
  <si>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</si>
  <si>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</si>
  <si>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</si>
  <si>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</si>
  <si>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</si>
  <si>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</si>
  <si>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</si>
  <si>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</si>
  <si>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</si>
  <si>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</si>
  <si>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</si>
  <si>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</si>
  <si>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</si>
  <si>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</si>
  <si>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</si>
  <si>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</si>
  <si>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</si>
  <si>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</si>
  <si>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</si>
  <si>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</si>
  <si>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</si>
  <si>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</si>
  <si>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</si>
  <si>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</si>
  <si>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</si>
  <si>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</si>
  <si>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</si>
  <si>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</si>
  <si>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</si>
  <si>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</si>
  <si>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</si>
  <si>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</si>
  <si>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</si>
  <si>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</si>
  <si>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</si>
  <si>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</si>
  <si>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</si>
  <si>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</si>
  <si>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</si>
  <si>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</si>
  <si>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</si>
  <si>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</si>
  <si>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</si>
  <si>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</si>
  <si>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</si>
  <si>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</si>
  <si>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</si>
  <si>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</si>
  <si>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</si>
  <si>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</si>
  <si>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</si>
  <si>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</si>
  <si>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</si>
  <si>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</si>
  <si>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</si>
  <si>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</si>
  <si>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</si>
  <si>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</si>
  <si>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</si>
  <si>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</si>
  <si>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</si>
  <si>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</si>
  <si>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</si>
  <si>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</si>
  <si>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</si>
  <si>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</si>
  <si>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</si>
  <si>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</si>
  <si>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</si>
  <si>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</si>
  <si>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</si>
  <si>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</si>
  <si>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</si>
  <si>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</si>
  <si>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</si>
  <si>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</si>
  <si>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</si>
  <si>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</si>
  <si>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</si>
  <si>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</si>
  <si>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</si>
  <si>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</si>
  <si>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</si>
  <si>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</si>
  <si>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</si>
  <si>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</si>
  <si>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</si>
  <si>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</si>
  <si>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</si>
  <si>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</si>
  <si>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</si>
  <si>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</si>
  <si>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</si>
  <si>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</si>
  <si>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</si>
  <si>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</si>
  <si>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</si>
  <si>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</si>
  <si>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</si>
  <si>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</si>
  <si>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</si>
  <si>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</si>
  <si>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</si>
  <si>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</si>
  <si>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</si>
  <si>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</si>
  <si>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</si>
  <si>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</si>
  <si>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</si>
  <si>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</si>
  <si>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</si>
  <si>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</si>
  <si>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</si>
  <si>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</si>
  <si>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</si>
  <si>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</si>
  <si>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</si>
  <si>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</si>
  <si>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</si>
  <si>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</si>
  <si>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</si>
  <si>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</si>
  <si>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</si>
  <si>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</si>
  <si>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</si>
  <si>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</si>
  <si>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</si>
  <si>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</si>
  <si>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</si>
  <si>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</si>
  <si>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</si>
  <si>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</si>
  <si>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</si>
  <si>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</si>
  <si>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</si>
  <si>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</si>
  <si>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</si>
  <si>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</si>
  <si>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</si>
  <si>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</si>
  <si>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</si>
  <si>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</si>
  <si>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</si>
  <si>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</si>
  <si>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</si>
  <si>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</si>
  <si>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</si>
  <si>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</si>
  <si>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</si>
  <si>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</si>
  <si>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</si>
  <si>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</si>
  <si>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</si>
  <si>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</si>
  <si>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</si>
  <si>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</si>
  <si>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</si>
  <si>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</si>
  <si>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</si>
  <si>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</si>
  <si>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</si>
  <si>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</si>
  <si>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</si>
  <si>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</si>
  <si>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</si>
  <si>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</si>
  <si>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</si>
  <si>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</si>
  <si>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</si>
  <si>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</si>
  <si>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</si>
  <si>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</si>
  <si>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</si>
  <si>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</si>
  <si>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</si>
  <si>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</si>
  <si>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</si>
  <si>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</si>
  <si>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</si>
  <si>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</si>
  <si>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</si>
  <si>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</si>
  <si>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</si>
  <si>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</si>
  <si>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</si>
  <si>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</si>
  <si>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</si>
  <si>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</si>
  <si>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</si>
  <si>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</si>
  <si>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</si>
  <si>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</si>
  <si>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</si>
  <si>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</si>
  <si>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</si>
  <si>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</si>
  <si>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</si>
  <si>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</si>
  <si>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</si>
  <si>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</si>
  <si>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</si>
  <si>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</si>
  <si>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</si>
  <si>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</si>
  <si>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</si>
  <si>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</si>
  <si>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</si>
  <si>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</si>
  <si>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</si>
  <si>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</si>
  <si>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</si>
  <si>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</si>
  <si>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</si>
  <si>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</si>
  <si>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</si>
  <si>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</si>
  <si>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</si>
  <si>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</si>
  <si>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</si>
  <si>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</si>
  <si>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</si>
  <si>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</si>
  <si>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</si>
  <si>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</si>
  <si>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</si>
  <si>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</si>
  <si>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</si>
  <si>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</si>
  <si>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</si>
  <si>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</si>
  <si>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</si>
  <si>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</si>
  <si>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</si>
  <si>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</si>
  <si>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</si>
  <si>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</si>
  <si>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</si>
  <si>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</si>
  <si>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</si>
  <si>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</si>
  <si>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</si>
  <si>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</si>
  <si>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</si>
  <si>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</si>
  <si>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</si>
  <si>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</si>
  <si>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</si>
  <si>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</si>
  <si>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</si>
  <si>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</si>
  <si>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</si>
  <si>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</si>
  <si>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</si>
  <si>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</si>
  <si>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</si>
  <si>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</si>
  <si>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</si>
  <si>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</si>
  <si>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</si>
  <si>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</si>
  <si>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</si>
  <si>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</si>
  <si>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</si>
  <si>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</si>
  <si>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</si>
  <si>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</si>
  <si>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</si>
  <si>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</si>
  <si>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</si>
  <si>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</si>
  <si>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</si>
  <si>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</si>
  <si>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</si>
  <si>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</si>
  <si>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</si>
  <si>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</si>
  <si>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</si>
  <si>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</si>
  <si>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</si>
  <si>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</si>
  <si>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</si>
  <si>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</si>
  <si>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</si>
  <si>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</si>
  <si>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</si>
  <si>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</si>
  <si>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</si>
  <si>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</si>
  <si>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</si>
  <si>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</si>
  <si>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</si>
  <si>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</si>
  <si>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</si>
  <si>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</si>
  <si>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</si>
  <si>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</si>
  <si>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</si>
  <si>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</si>
  <si>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</si>
  <si>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</si>
  <si>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</si>
  <si>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</si>
  <si>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</si>
  <si>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</si>
  <si>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</si>
  <si>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</si>
  <si>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</si>
  <si>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</si>
  <si>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</si>
  <si>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</si>
  <si>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</si>
  <si>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</si>
  <si>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</si>
  <si>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</si>
  <si>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</si>
  <si>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</si>
  <si>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</si>
  <si>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</si>
  <si>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</si>
  <si>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</si>
  <si>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</si>
  <si>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</si>
  <si>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</si>
  <si>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</si>
  <si>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</si>
  <si>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</si>
  <si>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</si>
  <si>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</si>
  <si>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</si>
  <si>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</si>
  <si>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</si>
  <si>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</si>
  <si>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</si>
  <si>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</si>
  <si>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</si>
  <si>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</si>
  <si>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</si>
  <si>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</si>
  <si>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</si>
  <si>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</si>
  <si>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</si>
  <si>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</si>
  <si>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</si>
  <si>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</si>
  <si>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</si>
  <si>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</si>
  <si>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</si>
  <si>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</si>
  <si>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</si>
  <si>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</si>
  <si>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</si>
  <si>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</si>
  <si>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</si>
  <si>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</si>
  <si>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</si>
  <si>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</si>
  <si>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</si>
  <si>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</si>
  <si>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</si>
  <si>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</si>
  <si>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</si>
  <si>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</si>
  <si>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</si>
  <si>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</si>
  <si>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</si>
  <si>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</si>
  <si>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</si>
  <si>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</si>
  <si>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</si>
  <si>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</si>
  <si>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</si>
  <si>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</si>
  <si>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</si>
  <si>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</si>
  <si>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</si>
  <si>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</si>
  <si>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</si>
  <si>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</si>
  <si>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</si>
  <si>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</si>
  <si>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</si>
  <si>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</si>
  <si>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</si>
  <si>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</si>
  <si>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</si>
  <si>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</si>
  <si>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</si>
  <si>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</si>
  <si>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</si>
  <si>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</si>
  <si>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</si>
  <si>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</si>
  <si>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</si>
  <si>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</si>
  <si>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</si>
  <si>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</si>
  <si>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</si>
  <si>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</si>
  <si>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</si>
  <si>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</si>
  <si>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</si>
  <si>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</si>
  <si>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</si>
  <si>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</si>
  <si>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</si>
  <si>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</si>
  <si>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</si>
  <si>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</si>
  <si>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</si>
  <si>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</si>
  <si>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</si>
  <si>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</si>
  <si>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</si>
  <si>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</si>
  <si>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</si>
  <si>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</si>
  <si>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</si>
  <si>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</si>
  <si>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</si>
  <si>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</si>
  <si>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</si>
  <si>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</si>
  <si>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</si>
  <si>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</si>
  <si>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</si>
  <si>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</si>
  <si>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</si>
  <si>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</si>
  <si>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</si>
  <si>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</si>
  <si>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</si>
  <si>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</si>
  <si>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</si>
  <si>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</si>
  <si>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</si>
  <si>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</si>
  <si>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</si>
  <si>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</si>
  <si>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</si>
  <si>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</si>
  <si>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</si>
  <si>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</si>
  <si>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</si>
  <si>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</si>
  <si>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</si>
  <si>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</si>
  <si>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</si>
  <si>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</si>
  <si>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</si>
  <si>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</si>
  <si>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</si>
  <si>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</si>
  <si>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</si>
  <si>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</si>
  <si>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</si>
  <si>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</si>
  <si>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</si>
  <si>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</si>
  <si>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</si>
  <si>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</si>
  <si>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</si>
  <si>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</si>
  <si>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</si>
  <si>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</si>
  <si>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</si>
  <si>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</si>
  <si>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</si>
  <si>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</si>
  <si>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</si>
  <si>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</si>
  <si>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</si>
  <si>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</si>
  <si>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</si>
  <si>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</si>
  <si>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</si>
  <si>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</si>
  <si>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</si>
  <si>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</si>
  <si>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</si>
  <si>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</si>
  <si>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</si>
  <si>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</si>
  <si>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</si>
  <si>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</si>
  <si>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</si>
  <si>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</si>
  <si>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</si>
  <si>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</si>
  <si>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</si>
  <si>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</si>
  <si>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</si>
  <si>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</si>
  <si>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</si>
  <si>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</si>
  <si>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</si>
  <si>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</si>
  <si>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</si>
  <si>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</si>
  <si>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</si>
  <si>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</si>
  <si>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</si>
  <si>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</si>
  <si>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</si>
  <si>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</si>
  <si>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</si>
  <si>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</si>
  <si>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</si>
  <si>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</si>
  <si>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</si>
  <si>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</si>
  <si>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</si>
  <si>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</si>
  <si>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</si>
  <si>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</si>
  <si>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</si>
  <si>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</si>
  <si>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</si>
  <si>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</si>
  <si>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</si>
  <si>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</si>
  <si>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</si>
  <si>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</si>
  <si>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</si>
  <si>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</si>
  <si>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</si>
  <si>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</si>
  <si>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</si>
  <si>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</si>
  <si>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</si>
  <si>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</si>
  <si>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</si>
  <si>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</si>
  <si>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</si>
  <si>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</si>
  <si>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</si>
  <si>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</si>
  <si>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</si>
  <si>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</si>
  <si>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</si>
  <si>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</si>
  <si>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</si>
  <si>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</si>
  <si>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</si>
  <si>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</si>
  <si>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</si>
  <si>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</si>
  <si>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</si>
  <si>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</si>
  <si>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</si>
  <si>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</si>
  <si>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</si>
  <si>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</si>
  <si>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</si>
  <si>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</si>
  <si>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</si>
  <si>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</si>
  <si>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</si>
  <si>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</si>
  <si>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</si>
  <si>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</si>
  <si>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</si>
  <si>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</si>
  <si>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</si>
  <si>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</si>
  <si>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</si>
  <si>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</si>
  <si>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</si>
  <si>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</si>
  <si>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</si>
  <si>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</si>
  <si>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</si>
  <si>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</si>
  <si>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</si>
  <si>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</si>
  <si>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</si>
  <si>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</si>
  <si>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</si>
  <si>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</si>
  <si>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</si>
  <si>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</si>
  <si>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</si>
  <si>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</si>
  <si>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</si>
  <si>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</si>
  <si>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</si>
  <si>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</si>
  <si>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</si>
  <si>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</si>
  <si>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</si>
  <si>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</si>
  <si>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</si>
  <si>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</si>
  <si>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</si>
  <si>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</si>
  <si>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</si>
  <si>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</si>
  <si>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</si>
  <si>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</si>
  <si>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</si>
  <si>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</si>
  <si>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</si>
  <si>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</si>
  <si>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</si>
  <si>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</si>
  <si>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</si>
  <si>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</si>
  <si>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</si>
  <si>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</si>
  <si>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</si>
  <si>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</si>
  <si>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</si>
  <si>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</si>
  <si>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</si>
  <si>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</si>
  <si>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</si>
  <si>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</si>
  <si>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</si>
  <si>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</si>
  <si>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</si>
  <si>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</si>
  <si>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</si>
  <si>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</si>
  <si>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</si>
  <si>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</si>
  <si>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</si>
  <si>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</si>
  <si>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</si>
  <si>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</si>
  <si>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</si>
  <si>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</si>
  <si>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</si>
  <si>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</si>
  <si>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</si>
  <si>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</si>
  <si>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</si>
  <si>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</si>
  <si>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</si>
  <si>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</si>
  <si>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</si>
  <si>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</si>
  <si>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</si>
  <si>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</si>
  <si>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</si>
  <si>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</si>
  <si>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</si>
  <si>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</si>
  <si>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</si>
  <si>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</si>
  <si>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</si>
  <si>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</si>
  <si>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</si>
  <si>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</si>
  <si>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</si>
  <si>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</si>
  <si>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</si>
  <si>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</si>
  <si>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</si>
  <si>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</si>
  <si>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</si>
  <si>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</si>
  <si>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</si>
  <si>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</si>
  <si>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</si>
  <si>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</si>
  <si>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</si>
  <si>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</si>
  <si>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</si>
  <si>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</si>
  <si>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</si>
  <si>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</si>
  <si>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</si>
  <si>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</si>
  <si>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</si>
  <si>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</si>
  <si>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</si>
  <si>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</si>
  <si>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</si>
  <si>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</si>
  <si>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</si>
  <si>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</si>
  <si>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</si>
  <si>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</si>
  <si>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</si>
  <si>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</si>
  <si>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</si>
  <si>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</si>
  <si>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</si>
  <si>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</si>
  <si>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</si>
  <si>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</si>
  <si>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</si>
  <si>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</si>
  <si>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</si>
  <si>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</si>
  <si>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</si>
  <si>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</si>
  <si>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</si>
  <si>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</si>
  <si>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</si>
  <si>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</si>
  <si>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</si>
  <si>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</si>
  <si>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</si>
  <si>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</si>
  <si>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</si>
  <si>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</si>
  <si>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</si>
  <si>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</si>
  <si>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</si>
  <si>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</si>
  <si>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</si>
  <si>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</si>
  <si>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</si>
  <si>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</si>
  <si>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</si>
  <si>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</si>
  <si>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</si>
  <si>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</si>
  <si>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</si>
  <si>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</si>
  <si>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</si>
  <si>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</si>
  <si>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</si>
  <si>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</si>
  <si>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</si>
  <si>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</si>
  <si>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</si>
  <si>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</si>
  <si>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</si>
  <si>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</si>
  <si>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</si>
  <si>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</si>
  <si>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</si>
  <si>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</si>
  <si>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</si>
  <si>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</si>
  <si>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</si>
  <si>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</si>
  <si>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</si>
  <si>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</si>
  <si>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</si>
  <si>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</si>
  <si>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</si>
  <si>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</si>
  <si>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</si>
  <si>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</si>
  <si>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</si>
  <si>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</si>
  <si>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</si>
  <si>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</si>
  <si>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</si>
  <si>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</si>
  <si>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</si>
  <si>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</si>
  <si>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</si>
  <si>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</si>
  <si>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</si>
  <si>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</si>
  <si>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</si>
  <si>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</si>
  <si>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</si>
  <si>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</si>
  <si>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</si>
  <si>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</si>
  <si>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</si>
  <si>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</si>
  <si>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</si>
  <si>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</si>
  <si>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</si>
  <si>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</si>
  <si>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</si>
  <si>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</si>
  <si>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</si>
  <si>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</si>
  <si>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</si>
  <si>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</si>
  <si>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</si>
  <si>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</si>
  <si>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</si>
  <si>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</si>
  <si>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</si>
  <si>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</si>
  <si>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</si>
  <si>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</si>
  <si>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</si>
  <si>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</si>
  <si>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</si>
  <si>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</si>
  <si>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</si>
  <si>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</si>
  <si>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</si>
  <si>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</si>
  <si>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</si>
  <si>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</si>
  <si>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</si>
  <si>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</si>
  <si>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</si>
  <si>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</si>
  <si>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</si>
  <si>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</si>
  <si>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</si>
  <si>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</si>
  <si>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</si>
  <si>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</si>
  <si>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</si>
  <si>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</si>
  <si>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</si>
  <si>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</si>
  <si>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</si>
  <si>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</si>
  <si>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</si>
  <si>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</si>
  <si>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</si>
  <si>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</si>
  <si>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</si>
  <si>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</si>
  <si>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</si>
  <si>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</si>
  <si>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</si>
  <si>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</si>
  <si>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</si>
  <si>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</si>
  <si>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</si>
  <si>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</si>
  <si>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</si>
  <si>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</si>
  <si>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</si>
  <si>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</si>
  <si>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</si>
  <si>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</si>
  <si>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</si>
  <si>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</si>
  <si>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</si>
  <si>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</si>
  <si>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</si>
  <si>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</si>
  <si>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</si>
  <si>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</si>
  <si>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</si>
  <si>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</si>
  <si>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</si>
  <si>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</si>
  <si>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</si>
  <si>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</si>
  <si>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</si>
  <si>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</si>
  <si>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</si>
  <si>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</si>
  <si>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</si>
  <si>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</si>
  <si>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</si>
  <si>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</si>
  <si>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</si>
  <si>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</si>
  <si>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</si>
  <si>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</si>
  <si>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</si>
  <si>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</si>
  <si>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</si>
  <si>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</si>
  <si>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</si>
  <si>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</si>
  <si>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</si>
  <si>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</si>
  <si>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</si>
  <si>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</si>
  <si>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</si>
  <si>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</si>
  <si>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</si>
  <si>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</si>
  <si>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</si>
  <si>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</si>
  <si>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</si>
  <si>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</si>
  <si>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</si>
  <si>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</si>
  <si>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</si>
  <si>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</si>
  <si>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</si>
  <si>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</si>
  <si>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</si>
  <si>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</si>
  <si>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</si>
  <si>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</si>
  <si>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</si>
  <si>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</si>
  <si>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</si>
  <si>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</si>
  <si>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</si>
  <si>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</si>
  <si>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</si>
  <si>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</si>
  <si>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</si>
  <si>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</si>
  <si>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</si>
  <si>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</si>
  <si>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</si>
  <si>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</si>
  <si>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</si>
  <si>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</si>
  <si>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</si>
  <si>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</si>
  <si>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</si>
  <si>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</si>
  <si>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</si>
  <si>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</si>
  <si>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</si>
  <si>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</si>
  <si>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</si>
  <si>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</si>
  <si>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</si>
  <si>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</si>
  <si>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</si>
  <si>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</si>
  <si>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</si>
  <si>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</si>
  <si>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</si>
  <si>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</si>
  <si>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</si>
  <si>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</si>
  <si>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</si>
  <si>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</si>
  <si>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</si>
  <si>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</si>
  <si>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</si>
  <si>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</si>
  <si>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</si>
  <si>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</si>
  <si>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</si>
  <si>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</si>
  <si>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</si>
  <si>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</si>
  <si>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</si>
  <si>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</si>
  <si>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</si>
  <si>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</si>
  <si>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</si>
  <si>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</si>
  <si>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</si>
  <si>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</si>
  <si>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</si>
  <si>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</si>
  <si>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</si>
  <si>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</si>
  <si>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</si>
  <si>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</si>
  <si>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</si>
  <si>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</si>
  <si>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</si>
  <si>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</si>
  <si>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</si>
  <si>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</si>
  <si>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</si>
  <si>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</si>
  <si>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</si>
  <si>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</si>
  <si>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</si>
  <si>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</si>
  <si>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</si>
  <si>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</si>
  <si>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</si>
  <si>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</si>
  <si>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</si>
  <si>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</si>
  <si>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</si>
  <si>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</si>
  <si>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</si>
  <si>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</si>
  <si>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</si>
  <si>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</si>
  <si>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</si>
  <si>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</si>
  <si>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</si>
  <si>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</si>
  <si>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</si>
  <si>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</si>
  <si>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</si>
  <si>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</si>
  <si>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</si>
  <si>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</si>
  <si>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</si>
  <si>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</si>
  <si>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</si>
  <si>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</si>
  <si>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</si>
  <si>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</si>
  <si>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</si>
  <si>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</si>
  <si>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</si>
  <si>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</si>
  <si>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</si>
  <si>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</si>
  <si>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</si>
  <si>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</si>
  <si>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</si>
  <si>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</si>
  <si>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</si>
  <si>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</si>
  <si>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</si>
  <si>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</si>
  <si>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</si>
  <si>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</si>
  <si>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</si>
  <si>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</si>
  <si>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</si>
  <si>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</si>
  <si>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</si>
  <si>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</si>
  <si>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</si>
  <si>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</si>
  <si>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</si>
  <si>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</si>
  <si>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</si>
  <si>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</si>
  <si>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</si>
  <si>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</si>
  <si>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</si>
  <si>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</si>
  <si>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</si>
  <si>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</si>
  <si>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</si>
  <si>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</si>
  <si>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</si>
  <si>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</si>
  <si>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</si>
  <si>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</si>
  <si>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</si>
  <si>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</si>
  <si>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</si>
  <si>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</si>
  <si>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</si>
  <si>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</si>
  <si>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</si>
  <si>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</si>
  <si>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</si>
  <si>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</si>
  <si>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</si>
  <si>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</si>
  <si>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</si>
  <si>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</si>
  <si>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</si>
  <si>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</si>
  <si>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</si>
  <si>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</si>
  <si>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</si>
  <si>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</si>
  <si>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</si>
  <si>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</si>
  <si>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</si>
  <si>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</si>
  <si>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</si>
  <si>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</si>
  <si>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</si>
  <si>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</si>
  <si>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</si>
  <si>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</si>
  <si>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</si>
  <si>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</si>
  <si>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</si>
  <si>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</si>
  <si>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</si>
  <si>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</si>
  <si>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</si>
  <si>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</si>
  <si>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</si>
  <si>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</si>
  <si>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</si>
  <si>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</si>
  <si>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</si>
  <si>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</si>
  <si>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</si>
  <si>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</si>
  <si>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</si>
  <si>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</si>
  <si>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</si>
  <si>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</si>
  <si>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</si>
  <si>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</si>
  <si>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</si>
  <si>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</si>
  <si>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</si>
  <si>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</si>
  <si>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</si>
  <si>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</si>
  <si>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</si>
  <si>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</si>
  <si>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</si>
  <si>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</si>
  <si>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</si>
  <si>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</si>
  <si>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</si>
  <si>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</si>
  <si>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</si>
  <si>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</si>
  <si>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</si>
  <si>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</si>
  <si>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</si>
  <si>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</si>
  <si>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</si>
  <si>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</si>
  <si>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</si>
  <si>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</si>
  <si>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</si>
  <si>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</si>
  <si>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</si>
  <si>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</si>
  <si>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</si>
  <si>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</si>
  <si>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</si>
  <si>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</si>
  <si>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</si>
  <si>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</si>
  <si>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</si>
  <si>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</si>
  <si>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</si>
  <si>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</si>
  <si>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</si>
  <si>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</si>
  <si>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</si>
  <si>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</si>
  <si>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</si>
  <si>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</si>
  <si>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</si>
  <si>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</si>
  <si>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</si>
  <si>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</si>
  <si>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</si>
  <si>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</si>
  <si>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</si>
  <si>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</si>
  <si>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</si>
  <si>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</si>
  <si>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</si>
  <si>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</si>
  <si>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</si>
  <si>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</si>
  <si>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</si>
  <si>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</si>
  <si>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</si>
  <si>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</si>
  <si>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</si>
  <si>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</si>
  <si>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</si>
  <si>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</si>
  <si>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</si>
  <si>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</si>
  <si>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</si>
  <si>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</si>
  <si>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</si>
  <si>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</si>
  <si>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</si>
  <si>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</si>
  <si>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</si>
  <si>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</si>
  <si>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</si>
  <si>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</si>
  <si>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</si>
  <si>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</si>
  <si>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</si>
  <si>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</si>
  <si>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</si>
  <si>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</si>
  <si>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</si>
  <si>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</si>
  <si>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</si>
  <si>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</si>
  <si>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</si>
  <si>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</si>
  <si>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</si>
  <si>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</si>
  <si>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</si>
  <si>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</si>
  <si>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</si>
  <si>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</si>
  <si>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</si>
  <si>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</si>
  <si>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</si>
  <si>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</si>
  <si>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</si>
  <si>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</si>
  <si>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</si>
  <si>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</si>
  <si>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</si>
  <si>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</si>
  <si>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</si>
  <si>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</si>
  <si>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</si>
  <si>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</si>
  <si>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</si>
  <si>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</si>
  <si>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</si>
  <si>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</si>
  <si>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</si>
  <si>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</si>
  <si>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</si>
  <si>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</si>
  <si>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</si>
  <si>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</si>
  <si>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</si>
  <si>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</si>
  <si>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</si>
  <si>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</si>
  <si>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</si>
  <si>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</si>
  <si>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</si>
  <si>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</si>
  <si>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</si>
  <si>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</si>
  <si>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</si>
  <si>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</si>
  <si>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</si>
  <si>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</si>
  <si>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</si>
  <si>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</si>
  <si>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</si>
  <si>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</si>
  <si>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</si>
  <si>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</si>
  <si>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</si>
  <si>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</si>
  <si>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</si>
  <si>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</si>
  <si>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</si>
  <si>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</si>
  <si>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</si>
  <si>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</si>
  <si>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</si>
  <si>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</si>
  <si>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</si>
  <si>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</si>
  <si>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</si>
  <si>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</si>
  <si>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</si>
  <si>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</si>
  <si>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</si>
  <si>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</si>
  <si>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</si>
  <si>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</si>
  <si>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</si>
  <si>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</si>
  <si>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</si>
  <si>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</si>
  <si>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</si>
  <si>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</si>
  <si>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</si>
  <si>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</si>
  <si>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</si>
  <si>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</si>
  <si>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</si>
  <si>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</si>
  <si>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</si>
  <si>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</si>
  <si>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</si>
  <si>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</si>
  <si>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</si>
  <si>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</si>
  <si>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</si>
  <si>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</si>
  <si>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</si>
  <si>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</si>
  <si>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</si>
  <si>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</si>
  <si>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</si>
  <si>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</si>
  <si>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</si>
  <si>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</si>
  <si>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</si>
  <si>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</si>
  <si>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</si>
  <si>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</si>
  <si>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</si>
  <si>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</si>
  <si>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</si>
  <si>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</si>
  <si>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</si>
  <si>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</si>
  <si>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</si>
  <si>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</si>
  <si>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</si>
  <si>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</si>
  <si>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</si>
  <si>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</si>
  <si>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</si>
  <si>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</si>
  <si>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</si>
  <si>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</si>
  <si>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</si>
  <si>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</si>
  <si>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</si>
  <si>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</si>
  <si>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</si>
  <si>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</si>
  <si>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</si>
  <si>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</si>
  <si>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</si>
  <si>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</si>
  <si>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</si>
  <si>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</si>
  <si>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</si>
  <si>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</si>
  <si>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</si>
  <si>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</si>
  <si>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</si>
  <si>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</si>
  <si>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</si>
  <si>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</si>
  <si>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</si>
  <si>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</si>
  <si>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</si>
  <si>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</si>
  <si>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</si>
  <si>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</si>
  <si>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</si>
  <si>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</si>
  <si>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</si>
  <si>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</si>
  <si>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</si>
  <si>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</si>
  <si>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</si>
  <si>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</si>
  <si>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</si>
  <si>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</si>
  <si>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</si>
  <si>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</si>
  <si>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</si>
  <si>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</si>
  <si>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</si>
  <si>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</si>
  <si>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</si>
  <si>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</si>
  <si>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</si>
  <si>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</si>
  <si>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</si>
  <si>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</si>
  <si>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</si>
  <si>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</si>
  <si>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</si>
  <si>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</si>
  <si>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</si>
  <si>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</si>
  <si>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</si>
  <si>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</si>
  <si>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</si>
  <si>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</si>
  <si>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</si>
  <si>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</si>
  <si>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</si>
  <si>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</si>
  <si>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</si>
  <si>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</si>
  <si>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</si>
  <si>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</si>
  <si>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</si>
  <si>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</si>
  <si>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</si>
  <si>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</si>
  <si>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</si>
  <si>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</si>
  <si>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</si>
  <si>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</si>
  <si>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</si>
  <si>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</si>
  <si>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</si>
  <si>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</si>
  <si>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</si>
  <si>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</si>
  <si>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</si>
  <si>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</si>
  <si>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</si>
  <si>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</si>
  <si>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</si>
  <si>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</si>
  <si>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</si>
  <si>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</si>
  <si>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</si>
  <si>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</si>
  <si>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</si>
  <si>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</si>
  <si>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</si>
  <si>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</si>
  <si>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</si>
  <si>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</si>
  <si>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</si>
  <si>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</si>
  <si>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</si>
  <si>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</si>
  <si>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</si>
  <si>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</si>
  <si>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</si>
  <si>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</si>
  <si>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</si>
  <si>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</si>
  <si>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</si>
  <si>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</si>
  <si>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</si>
  <si>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</si>
  <si>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</si>
  <si>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</si>
  <si>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</si>
  <si>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</si>
  <si>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</si>
  <si>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</si>
  <si>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</si>
  <si>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</si>
  <si>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</si>
  <si>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</si>
  <si>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</si>
  <si>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</si>
  <si>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</si>
  <si>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</si>
  <si>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</si>
  <si>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</si>
  <si>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</si>
  <si>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</si>
  <si>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</si>
  <si>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</si>
  <si>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</si>
  <si>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</si>
  <si>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</si>
  <si>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</si>
  <si>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</si>
  <si>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</si>
  <si>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</si>
  <si>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</si>
  <si>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</si>
  <si>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</si>
  <si>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</si>
  <si>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</si>
  <si>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</si>
  <si>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</si>
  <si>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</si>
  <si>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</si>
  <si>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</si>
  <si>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</si>
  <si>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</si>
  <si>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</si>
  <si>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</si>
  <si>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</si>
  <si>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</si>
  <si>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</si>
  <si>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</si>
  <si>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</si>
  <si>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</si>
  <si>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</si>
  <si>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</si>
  <si>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</si>
  <si>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</si>
  <si>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</si>
  <si>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</si>
  <si>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</si>
  <si>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</si>
  <si>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</si>
  <si>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</si>
  <si>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</si>
  <si>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</si>
  <si>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</si>
  <si>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</si>
  <si>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</si>
  <si>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</si>
  <si>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</si>
  <si>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</si>
  <si>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</si>
  <si>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</si>
  <si>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</si>
  <si>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</si>
  <si>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</si>
  <si>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</si>
  <si>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</si>
  <si>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</si>
  <si>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</si>
  <si>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</si>
  <si>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</si>
  <si>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</si>
  <si>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</si>
  <si>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</si>
  <si>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</si>
  <si>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</si>
  <si>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</si>
  <si>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</si>
  <si>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</si>
  <si>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</si>
  <si>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</si>
  <si>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</si>
  <si>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</si>
  <si>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</si>
  <si>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</si>
  <si>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</si>
  <si>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</si>
  <si>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</si>
  <si>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</si>
  <si>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</si>
  <si>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</si>
  <si>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</si>
  <si>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</si>
  <si>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</si>
  <si>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</si>
  <si>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</si>
  <si>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</si>
  <si>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</si>
  <si>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</si>
  <si>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</si>
  <si>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</si>
  <si>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</si>
  <si>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</si>
  <si>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</si>
  <si>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</si>
  <si>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</si>
  <si>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</si>
  <si>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</si>
  <si>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</si>
  <si>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</si>
  <si>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</si>
  <si>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</si>
  <si>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</si>
  <si>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</si>
  <si>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</si>
  <si>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</si>
  <si>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</si>
  <si>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</si>
  <si>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</si>
  <si>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</si>
  <si>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</si>
  <si>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</si>
  <si>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</si>
  <si>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</si>
  <si>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</si>
  <si>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</si>
  <si>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</si>
  <si>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</si>
  <si>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</si>
  <si>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</si>
  <si>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</si>
  <si>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</si>
  <si>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</si>
  <si>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</si>
  <si>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</si>
  <si>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</si>
  <si>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</si>
  <si>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</si>
  <si>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</si>
  <si>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</si>
  <si>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</si>
  <si>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</si>
  <si>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</si>
  <si>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</si>
  <si>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</si>
  <si>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</si>
  <si>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</si>
  <si>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</si>
  <si>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</si>
  <si>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</si>
  <si>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</si>
  <si>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</si>
  <si>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</si>
  <si>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</si>
  <si>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</si>
  <si>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</si>
  <si>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</si>
  <si>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</si>
  <si>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</si>
  <si>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</si>
  <si>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</si>
  <si>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</si>
  <si>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</si>
  <si>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</si>
  <si>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</si>
  <si>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</si>
  <si>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</si>
  <si>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</si>
  <si>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</si>
  <si>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</si>
  <si>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</si>
  <si>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</si>
  <si>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</si>
  <si>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</si>
  <si>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</si>
  <si>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</si>
  <si>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</si>
  <si>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</si>
  <si>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</si>
  <si>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</si>
  <si>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</si>
  <si>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</si>
  <si>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</si>
  <si>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</si>
  <si>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</si>
  <si>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</si>
  <si>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</si>
  <si>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</si>
  <si>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</si>
  <si>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</si>
  <si>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</si>
  <si>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</si>
  <si>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</si>
  <si>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</si>
  <si>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</si>
  <si>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</si>
  <si>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</si>
  <si>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</si>
  <si>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</si>
  <si>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</si>
  <si>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</si>
  <si>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</si>
  <si>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</si>
  <si>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</si>
  <si>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</si>
  <si>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</si>
  <si>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</si>
  <si>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</si>
  <si>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</si>
  <si>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</si>
  <si>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</si>
  <si>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</si>
  <si>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</si>
  <si>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</si>
  <si>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</si>
  <si>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</si>
  <si>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</si>
  <si>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</si>
  <si>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</si>
  <si>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</si>
  <si>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</si>
  <si>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</si>
  <si>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</si>
  <si>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</si>
  <si>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</si>
  <si>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</si>
  <si>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</si>
  <si>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</si>
  <si>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</si>
  <si>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</si>
  <si>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</si>
  <si>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</si>
  <si>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</si>
  <si>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</si>
  <si>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</si>
  <si>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</si>
  <si>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</si>
  <si>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</si>
  <si>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</si>
  <si>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</si>
  <si>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</si>
  <si>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</si>
  <si>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</si>
  <si>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</si>
  <si>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</si>
  <si>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</si>
  <si>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</si>
  <si>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</si>
  <si>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</si>
  <si>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</si>
  <si>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</si>
  <si>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</si>
  <si>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</si>
  <si>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</si>
  <si>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</si>
  <si>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</si>
  <si>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</si>
  <si>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</si>
  <si>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</si>
  <si>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</si>
  <si>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</si>
  <si>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</si>
  <si>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</si>
  <si>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</si>
  <si>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</si>
  <si>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</si>
  <si>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</si>
  <si>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</si>
  <si>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</si>
  <si>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</si>
  <si>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</si>
  <si>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</si>
  <si>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</si>
  <si>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</si>
  <si>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</si>
  <si>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</si>
  <si>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</si>
  <si>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</si>
  <si>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</si>
  <si>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</si>
  <si>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</si>
  <si>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</si>
  <si>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</si>
  <si>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</si>
  <si>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</si>
  <si>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</si>
  <si>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</si>
  <si>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</si>
  <si>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</si>
  <si>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</si>
  <si>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</si>
  <si>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</si>
  <si>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</si>
  <si>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</si>
  <si>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</si>
  <si>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</si>
  <si>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</si>
  <si>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</si>
  <si>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</si>
  <si>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</si>
  <si>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</si>
  <si>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</si>
  <si>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</si>
  <si>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</si>
  <si>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</si>
  <si>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</si>
  <si>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</si>
  <si>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</si>
  <si>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</si>
  <si>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</si>
  <si>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</si>
  <si>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</si>
  <si>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</si>
  <si>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</si>
  <si>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</si>
  <si>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</si>
  <si>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</si>
  <si>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</si>
  <si>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</si>
  <si>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</si>
  <si>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</si>
  <si>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</si>
  <si>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</si>
  <si>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</si>
  <si>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</si>
  <si>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</si>
  <si>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</si>
  <si>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</si>
  <si>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</si>
  <si>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</si>
  <si>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</si>
  <si>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</si>
  <si>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</si>
  <si>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</si>
  <si>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</si>
  <si>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</si>
  <si>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</si>
  <si>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</si>
  <si>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</si>
  <si>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</si>
  <si>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</si>
  <si>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</si>
  <si>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</si>
  <si>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</si>
  <si>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</si>
  <si>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</si>
  <si>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</si>
  <si>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</si>
  <si>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</si>
  <si>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</si>
  <si>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</si>
  <si>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</si>
  <si>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</si>
  <si>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</si>
  <si>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</si>
  <si>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</si>
  <si>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</si>
  <si>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</si>
  <si>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</si>
  <si>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</si>
  <si>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</si>
  <si>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</si>
  <si>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</si>
  <si>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</si>
  <si>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</si>
  <si>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</si>
  <si>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</si>
  <si>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</si>
  <si>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</si>
  <si>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</si>
  <si>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</si>
  <si>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</si>
  <si>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</si>
  <si>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</si>
  <si>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</si>
  <si>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</si>
  <si>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</si>
  <si>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</si>
  <si>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</si>
  <si>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</si>
  <si>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</si>
  <si>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</si>
  <si>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</si>
  <si>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</si>
  <si>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</si>
  <si>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</si>
  <si>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</si>
  <si>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</si>
  <si>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</si>
  <si>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</si>
  <si>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</si>
  <si>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</si>
  <si>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</si>
  <si>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</si>
  <si>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</si>
  <si>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</si>
  <si>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</si>
  <si>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</si>
  <si>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</si>
  <si>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</si>
  <si>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</si>
  <si>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</si>
  <si>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</si>
  <si>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</si>
  <si>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</si>
  <si>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</si>
  <si>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</si>
  <si>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</si>
  <si>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</si>
  <si>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</si>
  <si>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</si>
  <si>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</si>
  <si>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</si>
  <si>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</si>
  <si>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</si>
  <si>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</si>
  <si>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</si>
  <si>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</si>
  <si>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</si>
  <si>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</si>
  <si>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</si>
  <si>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</si>
  <si>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</si>
  <si>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</si>
  <si>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</si>
  <si>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</si>
  <si>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</si>
  <si>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</si>
  <si>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</si>
  <si>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</si>
  <si>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</si>
  <si>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</si>
  <si>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</si>
  <si>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</si>
  <si>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</si>
  <si>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</si>
  <si>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</si>
  <si>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</si>
  <si>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</si>
  <si>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</si>
  <si>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</si>
  <si>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</si>
  <si>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</si>
  <si>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</si>
  <si>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</si>
  <si>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</si>
  <si>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</si>
  <si>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</si>
  <si>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</si>
  <si>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</si>
  <si>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</si>
  <si>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</si>
  <si>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</si>
  <si>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</si>
  <si>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</si>
  <si>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</si>
  <si>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</si>
  <si>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</si>
  <si>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</si>
  <si>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</si>
  <si>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</si>
  <si>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</si>
  <si>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</si>
  <si>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</si>
  <si>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</si>
  <si>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</si>
  <si>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</si>
  <si>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</si>
  <si>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</si>
  <si>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</si>
  <si>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</si>
  <si>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</si>
  <si>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</si>
  <si>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</si>
  <si>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</si>
  <si>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</si>
  <si>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</si>
  <si>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</si>
  <si>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</si>
  <si>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</si>
  <si>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</si>
  <si>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</si>
  <si>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</si>
  <si>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</si>
  <si>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</si>
  <si>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</si>
  <si>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</si>
  <si>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</si>
  <si>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</si>
  <si>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</si>
  <si>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</si>
  <si>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</si>
  <si>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</si>
  <si>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</si>
  <si>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</si>
  <si>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</si>
  <si>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</si>
  <si>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</si>
  <si>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</si>
  <si>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</si>
  <si>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</si>
  <si>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</si>
  <si>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</si>
  <si>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</si>
  <si>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</si>
  <si>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</si>
  <si>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</si>
  <si>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</si>
  <si>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</si>
  <si>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</si>
  <si>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</si>
  <si>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</si>
  <si>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</si>
  <si>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</si>
  <si>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</si>
  <si>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</si>
  <si>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</si>
  <si>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</si>
  <si>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</si>
  <si>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</si>
  <si>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</si>
  <si>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</si>
  <si>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</si>
  <si>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</si>
  <si>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</si>
  <si>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</si>
  <si>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</si>
  <si>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</si>
  <si>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</si>
  <si>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</si>
  <si>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</si>
  <si>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</si>
  <si>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</si>
  <si>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</si>
  <si>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</si>
  <si>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</si>
  <si>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</si>
  <si>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</si>
  <si>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</si>
  <si>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</si>
  <si>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</si>
  <si>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</si>
  <si>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</si>
  <si>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</si>
  <si>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</si>
  <si>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</si>
  <si>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</si>
  <si>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</si>
  <si>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</si>
  <si>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</si>
  <si>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</si>
  <si>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</si>
  <si>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</si>
  <si>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</si>
  <si>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</si>
  <si>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</si>
  <si>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</si>
  <si>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</si>
  <si>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</si>
  <si>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</si>
  <si>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</si>
  <si>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</si>
  <si>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</si>
  <si>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</si>
  <si>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</si>
  <si>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</si>
  <si>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</si>
  <si>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</si>
  <si>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</si>
  <si>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</si>
  <si>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</si>
  <si>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</si>
  <si>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</si>
  <si>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</si>
  <si>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</si>
  <si>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</si>
  <si>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</si>
  <si>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</si>
  <si>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</si>
  <si>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</si>
  <si>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</si>
  <si>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</si>
  <si>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</si>
  <si>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</si>
  <si>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</si>
  <si>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</si>
  <si>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</si>
  <si>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</si>
  <si>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</si>
  <si>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</si>
  <si>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</si>
  <si>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</si>
  <si>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</si>
  <si>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</si>
  <si>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</si>
  <si>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</si>
  <si>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</si>
  <si>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</si>
  <si>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</si>
  <si>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</si>
  <si>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</si>
  <si>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</si>
  <si>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</si>
  <si>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</si>
  <si>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</si>
  <si>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</si>
  <si>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</si>
  <si>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</si>
  <si>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</si>
  <si>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</si>
  <si>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</si>
  <si>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</si>
  <si>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</si>
  <si>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</si>
  <si>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</si>
  <si>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</si>
  <si>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</si>
  <si>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</si>
  <si>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</si>
  <si>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</si>
  <si>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</si>
  <si>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</si>
  <si>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</si>
  <si>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</si>
  <si>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</si>
  <si>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</si>
  <si>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</si>
  <si>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</si>
  <si>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</si>
  <si>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</si>
  <si>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</si>
  <si>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</si>
  <si>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</si>
  <si>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</si>
  <si>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</si>
  <si>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</si>
  <si>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</si>
  <si>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</si>
  <si>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</si>
  <si>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</si>
  <si>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</si>
  <si>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</si>
  <si>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</si>
  <si>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</si>
  <si>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</si>
  <si>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</si>
  <si>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</si>
  <si>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</si>
  <si>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</si>
  <si>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</si>
  <si>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</si>
  <si>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</si>
  <si>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</si>
  <si>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</si>
  <si>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</si>
  <si>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</si>
  <si>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</si>
  <si>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</si>
  <si>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</si>
  <si>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</si>
  <si>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</si>
  <si>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</si>
  <si>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</si>
  <si>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</si>
  <si>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</si>
  <si>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</si>
  <si>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</si>
  <si>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</si>
  <si>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</si>
  <si>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</si>
  <si>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</si>
  <si>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</si>
  <si>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</si>
  <si>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</si>
  <si>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</si>
  <si>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</si>
  <si>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</si>
  <si>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</si>
  <si>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</si>
  <si>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</si>
  <si>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</si>
  <si>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</si>
  <si>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</si>
  <si>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</si>
  <si>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</si>
  <si>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</si>
  <si>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</si>
  <si>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</si>
  <si>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</si>
  <si>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</si>
  <si>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</si>
  <si>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</si>
  <si>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</si>
  <si>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</si>
  <si>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</si>
  <si>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</si>
  <si>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</si>
  <si>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</si>
  <si>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</si>
  <si>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</si>
  <si>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</si>
  <si>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</si>
  <si>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</si>
  <si>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</si>
  <si>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</si>
  <si>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</si>
  <si>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</si>
  <si>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</si>
  <si>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</si>
  <si>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</si>
  <si>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</si>
  <si>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</si>
  <si>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</si>
  <si>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</si>
  <si>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</si>
  <si>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</si>
  <si>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</si>
  <si>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</si>
  <si>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</si>
  <si>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</si>
  <si>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</si>
  <si>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</si>
  <si>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</si>
  <si>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</si>
  <si>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</si>
  <si>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</si>
  <si>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</si>
  <si>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</si>
  <si>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</si>
  <si>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</si>
  <si>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</si>
  <si>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</si>
  <si>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</si>
  <si>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</si>
  <si>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</si>
  <si>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</si>
  <si>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</si>
  <si>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</si>
  <si>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</si>
  <si>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</si>
  <si>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</si>
  <si>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</si>
  <si>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</si>
  <si>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</si>
  <si>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</si>
  <si>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</si>
  <si>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</si>
  <si>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</si>
  <si>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</si>
  <si>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</si>
  <si>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</si>
  <si>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</si>
  <si>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</si>
  <si>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</si>
  <si>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</si>
  <si>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</si>
  <si>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</si>
  <si>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</si>
  <si>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</si>
  <si>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</si>
  <si>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</si>
  <si>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</si>
  <si>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</si>
  <si>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</si>
  <si>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</si>
  <si>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</si>
  <si>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</si>
  <si>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</si>
  <si>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</si>
  <si>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</si>
  <si>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</si>
  <si>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</si>
  <si>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</si>
  <si>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</si>
  <si>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</si>
  <si>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</si>
  <si>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</si>
  <si>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</si>
  <si>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</si>
  <si>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</si>
  <si>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</si>
  <si>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</si>
  <si>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</si>
  <si>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</si>
  <si>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</si>
  <si>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</si>
  <si>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</si>
  <si>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</si>
  <si>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</si>
  <si>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</si>
  <si>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</si>
  <si>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</si>
  <si>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</si>
  <si>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</si>
  <si>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</si>
  <si>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</si>
  <si>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</si>
  <si>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</si>
  <si>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</si>
  <si>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</si>
  <si>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</si>
  <si>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</si>
  <si>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</si>
  <si>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</si>
  <si>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</si>
  <si>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</si>
  <si>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</si>
  <si>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</si>
  <si>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</si>
  <si>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</si>
  <si>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</si>
  <si>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</si>
  <si>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</si>
  <si>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</si>
  <si>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</si>
  <si>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</si>
  <si>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</si>
  <si>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</si>
  <si>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</si>
  <si>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</si>
  <si>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</si>
  <si>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</si>
  <si>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</si>
  <si>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</si>
  <si>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</si>
  <si>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</si>
  <si>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</si>
  <si>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</si>
  <si>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</si>
  <si>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</si>
  <si>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</si>
  <si>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</si>
  <si>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</si>
  <si>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</si>
  <si>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</si>
  <si>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</si>
  <si>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</si>
  <si>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</si>
  <si>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</si>
  <si>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</si>
  <si>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</si>
  <si>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</si>
  <si>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</si>
  <si>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</si>
  <si>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</si>
  <si>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</si>
  <si>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</si>
  <si>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</si>
  <si>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</si>
  <si>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</si>
  <si>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</si>
  <si>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</si>
  <si>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</si>
  <si>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</si>
  <si>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</si>
  <si>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</si>
  <si>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</si>
  <si>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</si>
  <si>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</si>
  <si>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</si>
  <si>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</si>
  <si>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</si>
  <si>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</si>
  <si>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</si>
  <si>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</si>
  <si>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</si>
  <si>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</si>
  <si>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</si>
  <si>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</si>
  <si>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</si>
  <si>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</si>
  <si>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</si>
  <si>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</si>
  <si>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</si>
  <si>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</si>
  <si>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</si>
  <si>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</si>
  <si>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</si>
  <si>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</si>
  <si>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</si>
  <si>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</si>
  <si>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</si>
  <si>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</si>
  <si>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</si>
  <si>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</si>
  <si>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</si>
  <si>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</si>
  <si>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</si>
  <si>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</si>
  <si>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</si>
  <si>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</si>
  <si>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</si>
  <si>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</si>
  <si>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</si>
  <si>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</si>
  <si>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</si>
  <si>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</si>
  <si>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</si>
  <si>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</si>
  <si>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</si>
  <si>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</si>
  <si>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</si>
  <si>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</si>
  <si>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</si>
  <si>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</si>
  <si>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</si>
  <si>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</si>
  <si>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</si>
  <si>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</si>
  <si>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</si>
  <si>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</si>
  <si>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</si>
  <si>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</si>
  <si>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</si>
  <si>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</si>
  <si>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</si>
  <si>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</si>
  <si>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</si>
  <si>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</si>
  <si>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</si>
  <si>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</si>
  <si>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</si>
  <si>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</si>
  <si>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</si>
  <si>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</si>
  <si>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</si>
  <si>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</si>
  <si>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</si>
  <si>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</si>
  <si>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</si>
  <si>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</si>
  <si>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</si>
  <si>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</si>
  <si>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</si>
  <si>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</si>
  <si>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</si>
  <si>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</si>
  <si>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</si>
  <si>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</si>
  <si>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</si>
  <si>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</si>
  <si>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</si>
  <si>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</si>
  <si>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</si>
  <si>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</si>
  <si>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</si>
  <si>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</si>
  <si>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</si>
  <si>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</si>
  <si>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</si>
  <si>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</si>
  <si>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</si>
  <si>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</si>
  <si>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</si>
  <si>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</si>
  <si>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</si>
  <si>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</si>
  <si>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</si>
  <si>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</si>
  <si>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</si>
  <si>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</si>
  <si>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</si>
  <si>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</si>
  <si>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</si>
  <si>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</si>
  <si>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</si>
  <si>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</si>
  <si>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</si>
  <si>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</si>
  <si>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</si>
  <si>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</si>
  <si>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</si>
  <si>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</si>
  <si>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</si>
  <si>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</si>
  <si>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</si>
  <si>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</si>
  <si>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</si>
  <si>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</si>
  <si>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</si>
  <si>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</si>
  <si>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</si>
  <si>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</si>
  <si>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</si>
  <si>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</si>
  <si>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</si>
  <si>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</si>
  <si>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</si>
  <si>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</si>
  <si>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</si>
  <si>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</si>
  <si>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</si>
  <si>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</si>
  <si>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</si>
  <si>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</si>
  <si>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</si>
  <si>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</si>
  <si>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</si>
  <si>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</si>
  <si>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</si>
  <si>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</si>
  <si>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</si>
  <si>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</si>
  <si>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</si>
  <si>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</si>
  <si>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</si>
  <si>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</si>
  <si>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</si>
  <si>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</si>
  <si>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</si>
  <si>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</si>
  <si>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</si>
  <si>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</si>
  <si>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</si>
  <si>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</si>
  <si>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</si>
  <si>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</si>
  <si>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</si>
  <si>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</si>
  <si>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</si>
  <si>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</si>
  <si>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</si>
  <si>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</si>
  <si>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</si>
  <si>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</si>
  <si>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</si>
  <si>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</si>
  <si>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</si>
  <si>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</si>
  <si>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</si>
  <si>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</si>
  <si>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</si>
  <si>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</si>
  <si>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</si>
  <si>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</si>
  <si>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</si>
  <si>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</si>
  <si>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</si>
  <si>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</si>
  <si>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</si>
  <si>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</si>
  <si>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</si>
  <si>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</si>
  <si>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</si>
  <si>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</si>
  <si>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</si>
  <si>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</si>
  <si>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</si>
  <si>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</si>
  <si>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</si>
  <si>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</si>
  <si>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</si>
  <si>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</si>
  <si>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</si>
  <si>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</si>
  <si>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</si>
  <si>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</si>
  <si>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</si>
  <si>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</si>
  <si>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</si>
  <si>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</si>
  <si>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</si>
  <si>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</si>
  <si>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</si>
  <si>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</si>
  <si>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</si>
  <si>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</si>
  <si>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</si>
  <si>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</si>
  <si>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</si>
  <si>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</si>
  <si>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</si>
  <si>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</si>
  <si>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</si>
  <si>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</si>
  <si>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</si>
  <si>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</si>
  <si>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</si>
  <si>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</si>
  <si>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</si>
  <si>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</si>
  <si>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</si>
  <si>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</si>
  <si>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</si>
  <si>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</si>
  <si>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</si>
  <si>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</si>
  <si>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</si>
  <si>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</si>
  <si>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</si>
  <si>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</si>
  <si>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</si>
  <si>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</si>
  <si>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</si>
  <si>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</si>
  <si>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</si>
  <si>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</si>
  <si>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</si>
  <si>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</si>
  <si>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</si>
  <si>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</si>
  <si>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</si>
  <si>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</si>
  <si>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</si>
  <si>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</si>
  <si>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</si>
  <si>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</si>
  <si>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</si>
  <si>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</si>
  <si>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</si>
  <si>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</si>
  <si>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</si>
  <si>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</si>
  <si>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</si>
  <si>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</si>
  <si>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</si>
  <si>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</si>
  <si>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</si>
  <si>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</si>
  <si>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</si>
  <si>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</si>
  <si>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</si>
  <si>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</si>
  <si>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</si>
  <si>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</si>
  <si>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</si>
  <si>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</si>
  <si>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</si>
  <si>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</si>
  <si>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</si>
  <si>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</si>
  <si>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</si>
  <si>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</si>
  <si>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</si>
  <si>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</si>
  <si>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</si>
  <si>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</si>
  <si>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</si>
  <si>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</si>
  <si>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</si>
  <si>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</si>
  <si>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</si>
  <si>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</si>
  <si>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</si>
  <si>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</si>
  <si>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</si>
  <si>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</si>
  <si>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</si>
  <si>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</si>
  <si>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</si>
  <si>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</si>
  <si>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</si>
  <si>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</si>
  <si>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</si>
  <si>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</si>
  <si>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</si>
  <si>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</si>
  <si>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</si>
  <si>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</si>
  <si>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</si>
  <si>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</si>
  <si>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</si>
  <si>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</si>
  <si>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</si>
  <si>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</si>
  <si>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</si>
  <si>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</si>
  <si>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</si>
  <si>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</si>
  <si>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</si>
  <si>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</si>
  <si>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</si>
  <si>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</si>
  <si>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</si>
  <si>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</si>
  <si>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</si>
  <si>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</si>
  <si>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</si>
  <si>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</si>
  <si>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</si>
  <si>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</si>
  <si>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</si>
  <si>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</si>
  <si>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</si>
  <si>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</si>
  <si>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</si>
  <si>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</si>
  <si>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</si>
  <si>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</si>
  <si>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</si>
  <si>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</si>
  <si>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</si>
  <si>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</si>
  <si>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</si>
  <si>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</si>
  <si>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</si>
  <si>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</si>
  <si>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</si>
  <si>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</si>
  <si>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</si>
  <si>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</si>
  <si>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</si>
  <si>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</si>
  <si>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</si>
  <si>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</si>
  <si>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</si>
  <si>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</si>
  <si>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</si>
  <si>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</si>
  <si>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</si>
  <si>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</si>
  <si>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</si>
  <si>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</si>
  <si>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</si>
  <si>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</si>
  <si>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</si>
  <si>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</si>
  <si>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</si>
  <si>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</si>
  <si>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</si>
  <si>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</si>
  <si>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</si>
  <si>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</si>
  <si>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</si>
  <si>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</si>
  <si>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</si>
  <si>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</si>
  <si>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</si>
  <si>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</si>
  <si>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</si>
  <si>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</si>
  <si>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</si>
  <si>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</si>
  <si>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</si>
  <si>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</si>
  <si>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</si>
  <si>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</si>
  <si>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</si>
  <si>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</si>
  <si>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</si>
  <si>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</si>
  <si>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</si>
  <si>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</si>
  <si>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</si>
  <si>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</si>
  <si>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</si>
  <si>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</si>
  <si>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</si>
  <si>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</si>
  <si>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</si>
  <si>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</si>
  <si>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</si>
  <si>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</si>
  <si>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</si>
  <si>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</si>
  <si>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</si>
  <si>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</si>
  <si>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</si>
  <si>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</si>
  <si>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</si>
  <si>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</si>
  <si>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</si>
  <si>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</si>
  <si>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</si>
  <si>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</si>
  <si>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</si>
  <si>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</si>
  <si>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</si>
  <si>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</si>
  <si>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</si>
  <si>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</si>
  <si>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</si>
  <si>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</si>
  <si>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</si>
  <si>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</si>
  <si>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</si>
  <si>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</si>
  <si>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</si>
  <si>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</si>
  <si>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</si>
  <si>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</si>
  <si>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</si>
  <si>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</si>
  <si>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</si>
  <si>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</si>
  <si>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</si>
  <si>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</si>
  <si>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</si>
  <si>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</si>
  <si>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</si>
  <si>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</si>
  <si>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</si>
  <si>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</si>
  <si>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</si>
  <si>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</si>
  <si>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</si>
  <si>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</si>
  <si>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</si>
  <si>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</si>
  <si>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</si>
  <si>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</si>
  <si>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</si>
  <si>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</si>
  <si>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</si>
  <si>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</si>
  <si>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</si>
  <si>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</si>
  <si>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</si>
  <si>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</si>
  <si>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</si>
  <si>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</si>
  <si>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</si>
  <si>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</si>
  <si>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</si>
  <si>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</si>
  <si>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</si>
  <si>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</si>
  <si>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</si>
  <si>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</si>
  <si>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</si>
  <si>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</si>
  <si>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</si>
  <si>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</si>
  <si>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</si>
  <si>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</si>
  <si>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</si>
  <si>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</si>
  <si>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</si>
  <si>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</si>
  <si>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</si>
  <si>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</si>
  <si>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</si>
  <si>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</si>
  <si>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</si>
  <si>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</si>
  <si>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</si>
  <si>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</si>
  <si>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</si>
  <si>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</si>
  <si>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</si>
  <si>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</si>
  <si>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</si>
  <si>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</si>
  <si>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</si>
  <si>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</si>
  <si>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</si>
  <si>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</si>
  <si>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</si>
  <si>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</si>
  <si>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</si>
  <si>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</si>
  <si>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</si>
  <si>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</si>
  <si>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</si>
  <si>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</si>
  <si>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</si>
  <si>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</si>
  <si>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</si>
  <si>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</si>
  <si>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</si>
  <si>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</si>
  <si>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</si>
  <si>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</si>
  <si>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</si>
  <si>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</si>
  <si>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</si>
  <si>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</si>
  <si>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</si>
  <si>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</si>
  <si>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</si>
  <si>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</si>
  <si>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</si>
  <si>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</si>
  <si>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</si>
  <si>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</si>
  <si>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</si>
  <si>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</si>
  <si>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</si>
  <si>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</si>
  <si>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</si>
  <si>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</si>
  <si>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</si>
  <si>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</si>
  <si>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</si>
  <si>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</si>
  <si>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</si>
  <si>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</si>
  <si>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</si>
  <si>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</si>
  <si>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</si>
  <si>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</si>
  <si>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</si>
  <si>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</si>
  <si>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</si>
  <si>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</si>
  <si>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</si>
  <si>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</si>
  <si>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</si>
  <si>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</si>
  <si>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</si>
  <si>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</si>
  <si>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</si>
  <si>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</si>
  <si>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</si>
  <si>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</si>
  <si>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</si>
  <si>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</si>
  <si>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</si>
  <si>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</si>
  <si>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</si>
  <si>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</si>
  <si>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</si>
  <si>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</si>
  <si>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</si>
  <si>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</si>
  <si>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</si>
  <si>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</si>
  <si>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</si>
  <si>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</si>
  <si>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</si>
  <si>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</si>
  <si>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</si>
  <si>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</si>
  <si>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</si>
  <si>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</si>
  <si>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</si>
  <si>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</si>
  <si>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</si>
  <si>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</si>
  <si>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</si>
  <si>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</si>
  <si>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</si>
  <si>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</si>
  <si>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</si>
  <si>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</si>
  <si>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</si>
  <si>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</si>
  <si>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</si>
  <si>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</si>
  <si>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</si>
  <si>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</si>
  <si>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</si>
  <si>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</si>
  <si>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</si>
  <si>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</si>
  <si>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</si>
  <si>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</si>
  <si>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</si>
  <si>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</si>
  <si>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</si>
  <si>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</si>
  <si>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</si>
  <si>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</si>
  <si>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</si>
  <si>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</si>
  <si>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</si>
  <si>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</si>
  <si>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</si>
  <si>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</si>
  <si>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</si>
  <si>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</si>
  <si>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</si>
  <si>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</si>
  <si>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</si>
  <si>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</si>
  <si>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</si>
  <si>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</si>
  <si>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</si>
  <si>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</si>
  <si>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</si>
  <si>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</si>
  <si>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</si>
  <si>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</si>
  <si>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</si>
  <si>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</si>
  <si>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</si>
  <si>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</si>
  <si>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</si>
  <si>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</si>
  <si>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</si>
  <si>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</si>
  <si>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</si>
  <si>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</si>
  <si>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</si>
  <si>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</si>
  <si>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</si>
  <si>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</si>
  <si>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</si>
  <si>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</si>
  <si>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</si>
  <si>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</si>
  <si>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</si>
  <si>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</si>
  <si>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</si>
  <si>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</si>
  <si>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</si>
  <si>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</si>
  <si>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</si>
  <si>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</si>
  <si>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</si>
  <si>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</si>
  <si>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</si>
  <si>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</si>
  <si>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</si>
  <si>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</si>
  <si>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</si>
  <si>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</si>
  <si>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</si>
  <si>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</si>
  <si>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</si>
  <si>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</si>
  <si>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</si>
  <si>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</si>
  <si>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</si>
  <si>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</si>
  <si>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</si>
  <si>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</si>
  <si>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</si>
  <si>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</si>
  <si>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</si>
  <si>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</si>
  <si>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</si>
  <si>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</si>
  <si>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</si>
  <si>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</si>
  <si>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</si>
  <si>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</si>
  <si>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</si>
  <si>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</si>
  <si>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</si>
  <si>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</si>
  <si>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</si>
  <si>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</si>
  <si>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</si>
  <si>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</si>
  <si>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</si>
  <si>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</si>
  <si>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</si>
  <si>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</si>
  <si>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</si>
  <si>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</si>
  <si>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</si>
  <si>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</si>
  <si>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</si>
  <si>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</si>
  <si>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</si>
  <si>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</si>
  <si>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</si>
  <si>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</si>
  <si>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</si>
  <si>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</si>
  <si>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</si>
  <si>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</si>
  <si>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</si>
  <si>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</si>
  <si>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</si>
  <si>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</si>
  <si>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</si>
  <si>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</si>
  <si>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</si>
  <si>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</si>
  <si>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</si>
  <si>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</si>
  <si>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</si>
  <si>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</si>
  <si>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</si>
  <si>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</si>
  <si>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</si>
  <si>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</si>
  <si>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</si>
  <si>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</si>
  <si>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</si>
  <si>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</si>
  <si>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</si>
  <si>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</si>
  <si>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</si>
  <si>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</si>
  <si>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</si>
  <si>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</si>
  <si>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</si>
  <si>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</si>
  <si>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</si>
  <si>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</si>
  <si>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</si>
  <si>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</si>
  <si>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</si>
  <si>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</si>
  <si>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</si>
  <si>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</si>
  <si>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</si>
  <si>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</si>
  <si>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</si>
  <si>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</si>
  <si>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</si>
  <si>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</si>
  <si>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</si>
  <si>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</si>
  <si>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</si>
  <si>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</si>
  <si>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</si>
  <si>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</si>
  <si>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</si>
  <si>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</si>
  <si>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</si>
  <si>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</si>
  <si>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</si>
  <si>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</si>
  <si>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</si>
  <si>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</si>
  <si>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</si>
  <si>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</si>
  <si>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</si>
  <si>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</si>
  <si>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</si>
  <si>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</si>
  <si>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</si>
  <si>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</si>
  <si>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</si>
  <si>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</si>
  <si>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</si>
  <si>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</si>
  <si>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</si>
  <si>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</si>
  <si>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</si>
  <si>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</si>
  <si>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</si>
  <si>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</si>
  <si>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</si>
  <si>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</si>
  <si>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</si>
  <si>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</si>
  <si>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</si>
  <si>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</si>
  <si>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</si>
  <si>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</si>
  <si>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</si>
  <si>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</si>
  <si>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</si>
  <si>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</si>
  <si>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</si>
  <si>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</si>
  <si>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</si>
  <si>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</si>
  <si>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</si>
  <si>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</si>
  <si>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</si>
  <si>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</si>
  <si>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</si>
  <si>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</si>
  <si>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</si>
  <si>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</si>
  <si>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</si>
  <si>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</si>
  <si>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</si>
  <si>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</si>
  <si>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</si>
  <si>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</si>
  <si>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</si>
  <si>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</si>
  <si>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</si>
  <si>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</si>
  <si>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</si>
  <si>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</si>
  <si>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</si>
  <si>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</si>
  <si>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</si>
  <si>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</si>
  <si>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</si>
  <si>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</si>
  <si>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</si>
  <si>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</si>
  <si>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</si>
  <si>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</si>
  <si>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</si>
  <si>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</si>
  <si>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</si>
  <si>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</si>
  <si>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</si>
  <si>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</si>
  <si>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</si>
  <si>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</si>
  <si>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</si>
  <si>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</si>
  <si>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</si>
  <si>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</si>
  <si>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</si>
  <si>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</si>
  <si>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</si>
  <si>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</si>
  <si>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</si>
  <si>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</si>
  <si>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</si>
  <si>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</si>
  <si>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</si>
  <si>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</si>
  <si>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</si>
  <si>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</si>
  <si>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</si>
  <si>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</si>
  <si>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</si>
  <si>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</si>
  <si>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</si>
  <si>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</si>
  <si>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</si>
  <si>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</si>
  <si>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</si>
  <si>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</si>
  <si>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</si>
  <si>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</si>
  <si>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</si>
  <si>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</si>
  <si>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</si>
  <si>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</si>
  <si>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</si>
  <si>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</si>
  <si>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</si>
  <si>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</si>
  <si>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</si>
  <si>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</si>
  <si>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</si>
  <si>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</si>
  <si>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</si>
  <si>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</si>
  <si>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</si>
  <si>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</si>
  <si>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</si>
  <si>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</si>
  <si>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</si>
  <si>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</si>
  <si>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</si>
  <si>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</si>
  <si>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</si>
  <si>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</si>
  <si>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</si>
  <si>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</si>
  <si>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</si>
  <si>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</si>
  <si>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</si>
  <si>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</si>
  <si>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</si>
  <si>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</si>
  <si>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</si>
  <si>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</si>
  <si>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</si>
  <si>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</si>
  <si>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</si>
  <si>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</si>
  <si>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</si>
  <si>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</si>
  <si>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</si>
  <si>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</si>
  <si>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</si>
  <si>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</si>
  <si>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</si>
  <si>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</si>
  <si>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</si>
  <si>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</si>
  <si>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</si>
  <si>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</si>
  <si>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</si>
  <si>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</si>
  <si>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</si>
  <si>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</si>
  <si>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</si>
  <si>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</si>
  <si>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</si>
  <si>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</si>
  <si>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</si>
  <si>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</si>
  <si>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</si>
  <si>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</si>
  <si>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</si>
  <si>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</si>
  <si>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</si>
  <si>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</si>
  <si>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</si>
  <si>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</si>
  <si>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</si>
  <si>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</si>
  <si>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</si>
  <si>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</si>
  <si>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</si>
  <si>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</si>
  <si>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</si>
  <si>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</si>
  <si>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</si>
  <si>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</si>
  <si>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</si>
  <si>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</si>
  <si>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</si>
  <si>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</si>
  <si>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</si>
  <si>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</si>
  <si>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</si>
  <si>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</si>
  <si>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</si>
  <si>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</si>
  <si>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</si>
  <si>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</si>
  <si>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</si>
  <si>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</si>
  <si>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</si>
  <si>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</si>
  <si>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</si>
  <si>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</si>
  <si>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</si>
  <si>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</si>
  <si>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</si>
  <si>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</si>
  <si>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</si>
  <si>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</si>
  <si>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</si>
  <si>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</si>
  <si>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</si>
  <si>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</si>
  <si>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</si>
  <si>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</si>
  <si>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</si>
  <si>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</si>
  <si>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</si>
  <si>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</si>
  <si>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</si>
  <si>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</si>
  <si>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</si>
  <si>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</si>
  <si>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</si>
  <si>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</si>
  <si>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</si>
  <si>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</si>
  <si>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</si>
  <si>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</si>
  <si>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</si>
  <si>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</si>
  <si>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</si>
  <si>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</si>
  <si>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</si>
  <si>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</si>
  <si>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</si>
  <si>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</si>
  <si>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</si>
  <si>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</si>
  <si>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</si>
  <si>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</si>
  <si>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</si>
  <si>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</si>
  <si>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</si>
  <si>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</si>
  <si>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</si>
  <si>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</si>
  <si>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</si>
  <si>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</si>
  <si>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</si>
  <si>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</si>
  <si>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</si>
  <si>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</si>
  <si>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</si>
  <si>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</si>
  <si>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</si>
  <si>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</si>
  <si>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</si>
  <si>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</si>
  <si>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</si>
  <si>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</si>
  <si>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</si>
  <si>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</si>
  <si>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</si>
  <si>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</si>
  <si>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</si>
  <si>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</si>
  <si>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</si>
  <si>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</si>
  <si>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</si>
  <si>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</si>
  <si>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</si>
  <si>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</si>
  <si>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</si>
  <si>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</si>
  <si>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</si>
  <si>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</si>
  <si>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</si>
  <si>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</si>
  <si>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</si>
  <si>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</si>
  <si>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</si>
  <si>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</si>
  <si>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</si>
  <si>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</si>
  <si>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</si>
  <si>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</si>
  <si>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</si>
  <si>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</si>
  <si>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</si>
  <si>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</si>
  <si>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</si>
  <si>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</si>
  <si>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</si>
  <si>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</si>
  <si>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</si>
  <si>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</si>
  <si>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</si>
  <si>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</si>
  <si>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</si>
  <si>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</si>
  <si>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</si>
  <si>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</si>
  <si>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</si>
  <si>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</si>
  <si>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</si>
  <si>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</si>
  <si>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</si>
  <si>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</si>
  <si>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</si>
  <si>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</si>
  <si>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</si>
  <si>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</si>
  <si>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</si>
  <si>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</si>
  <si>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</si>
  <si>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</si>
  <si>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</si>
  <si>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</si>
  <si>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</si>
  <si>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</si>
  <si>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</si>
  <si>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</si>
  <si>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</si>
  <si>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</si>
  <si>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</si>
  <si>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</si>
  <si>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</si>
  <si>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</si>
  <si>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</si>
  <si>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</si>
  <si>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</si>
  <si>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</si>
  <si>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</si>
  <si>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</si>
  <si>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</si>
  <si>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</si>
  <si>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</si>
  <si>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</si>
  <si>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</si>
  <si>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</si>
  <si>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</si>
  <si>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</si>
  <si>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</si>
  <si>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</si>
  <si>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</si>
  <si>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</si>
  <si>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</si>
  <si>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</si>
  <si>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</si>
  <si>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</si>
  <si>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</si>
  <si>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</si>
  <si>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</si>
  <si>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</si>
  <si>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</si>
  <si>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</si>
  <si>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</si>
  <si>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</si>
  <si>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</si>
  <si>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</si>
  <si>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</si>
  <si>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</si>
  <si>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</si>
  <si>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</si>
  <si>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</si>
  <si>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</si>
  <si>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</si>
  <si>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</si>
  <si>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</si>
  <si>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</si>
  <si>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</si>
  <si>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</si>
  <si>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</si>
  <si>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</si>
  <si>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</si>
  <si>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</si>
  <si>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</si>
  <si>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</si>
  <si>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</si>
  <si>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</si>
  <si>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</si>
  <si>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</si>
  <si>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</si>
  <si>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</si>
  <si>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</si>
  <si>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</si>
  <si>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</si>
  <si>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</si>
  <si>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</si>
  <si>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</si>
  <si>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</si>
  <si>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</si>
  <si>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</si>
  <si>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</si>
  <si>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</si>
  <si>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</si>
  <si>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</si>
  <si>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</si>
  <si>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</si>
  <si>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</si>
  <si>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</si>
  <si>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</si>
  <si>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</si>
  <si>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</si>
  <si>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</si>
  <si>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</si>
  <si>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</si>
  <si>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</si>
  <si>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</si>
  <si>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</si>
  <si>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</si>
  <si>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</si>
  <si>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</si>
  <si>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</si>
  <si>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</si>
  <si>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</si>
  <si>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</si>
  <si>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</si>
  <si>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</si>
  <si>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</si>
  <si>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</si>
  <si>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</si>
  <si>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</si>
  <si>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</si>
  <si>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</si>
  <si>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</si>
  <si>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</si>
  <si>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</si>
  <si>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</si>
  <si>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</si>
  <si>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</si>
  <si>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</si>
  <si>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</si>
  <si>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</si>
  <si>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</si>
  <si>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</si>
  <si>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</si>
  <si>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</si>
  <si>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</si>
  <si>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</si>
  <si>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</si>
  <si>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</si>
  <si>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</si>
  <si>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</si>
  <si>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</si>
  <si>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</si>
  <si>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</si>
  <si>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</si>
  <si>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</si>
  <si>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</si>
  <si>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</si>
  <si>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</si>
  <si>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</si>
  <si>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</si>
  <si>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</si>
  <si>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</si>
  <si>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</si>
  <si>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</si>
  <si>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</si>
  <si>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</si>
  <si>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</si>
  <si>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</si>
  <si>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</si>
  <si>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</si>
  <si>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</si>
  <si>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</si>
  <si>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</si>
  <si>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</si>
  <si>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</si>
  <si>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</si>
  <si>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</si>
  <si>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</si>
  <si>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</si>
  <si>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</si>
  <si>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</si>
  <si>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</si>
  <si>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</si>
  <si>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</si>
  <si>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</si>
  <si>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</si>
  <si>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</si>
  <si>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</si>
  <si>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</si>
  <si>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</si>
  <si>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</si>
  <si>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</si>
  <si>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</si>
  <si>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</si>
  <si>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</si>
  <si>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</si>
  <si>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</si>
  <si>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</si>
  <si>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</si>
  <si>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</si>
  <si>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</si>
  <si>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</si>
  <si>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</si>
  <si>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</si>
  <si>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</si>
  <si>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</si>
  <si>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</si>
  <si>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</si>
  <si>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</si>
  <si>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</si>
  <si>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</si>
  <si>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</si>
  <si>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</si>
  <si>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</si>
  <si>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</si>
  <si>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</si>
  <si>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</si>
  <si>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</si>
  <si>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</si>
  <si>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</si>
  <si>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</si>
  <si>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</si>
  <si>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</si>
  <si>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</si>
  <si>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</si>
  <si>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</si>
  <si>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</si>
  <si>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</si>
  <si>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</si>
  <si>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</si>
  <si>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</si>
  <si>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</si>
  <si>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</si>
  <si>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</si>
  <si>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</si>
  <si>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</si>
  <si>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</si>
  <si>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</si>
  <si>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</si>
  <si>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</si>
  <si>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</si>
  <si>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</si>
  <si>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</si>
  <si>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</si>
  <si>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</si>
  <si>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</si>
  <si>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</si>
  <si>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</si>
  <si>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</si>
  <si>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</si>
  <si>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</si>
  <si>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</si>
  <si>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</si>
  <si>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</si>
  <si>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</si>
  <si>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</si>
  <si>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</si>
  <si>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</si>
  <si>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</si>
  <si>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</si>
  <si>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</si>
  <si>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</si>
  <si>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</si>
  <si>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</si>
  <si>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</si>
  <si>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</si>
  <si>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</si>
  <si>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</si>
  <si>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</si>
  <si>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</si>
  <si>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</si>
  <si>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</si>
  <si>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</si>
  <si>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</si>
  <si>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</si>
  <si>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</si>
  <si>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</si>
  <si>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</si>
  <si>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</si>
  <si>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</si>
  <si>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</si>
  <si>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</si>
  <si>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</si>
  <si>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</si>
  <si>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</si>
  <si>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</si>
  <si>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</si>
  <si>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</si>
  <si>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</si>
  <si>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</si>
  <si>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</si>
  <si>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</si>
  <si>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</si>
  <si>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</si>
  <si>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</si>
  <si>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</si>
  <si>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</si>
  <si>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</si>
  <si>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</si>
  <si>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</si>
  <si>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</si>
  <si>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</si>
  <si>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</si>
  <si>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</si>
  <si>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</si>
  <si>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</si>
  <si>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</si>
  <si>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</si>
  <si>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</si>
  <si>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</si>
  <si>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</si>
  <si>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</si>
  <si>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</si>
  <si>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</si>
  <si>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</si>
  <si>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</si>
  <si>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</si>
  <si>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</si>
  <si>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</si>
  <si>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</si>
  <si>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</si>
  <si>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</si>
  <si>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</si>
  <si>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</si>
  <si>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</si>
  <si>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</si>
  <si>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</si>
  <si>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</si>
  <si>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</si>
  <si>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</si>
  <si>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</si>
  <si>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</si>
  <si>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</si>
  <si>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</si>
  <si>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</si>
  <si>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</si>
  <si>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</si>
  <si>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</si>
  <si>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</si>
  <si>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</si>
  <si>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</si>
  <si>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</si>
  <si>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</si>
  <si>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</si>
  <si>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</si>
  <si>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</si>
  <si>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</si>
  <si>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</si>
  <si>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</si>
  <si>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</si>
  <si>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</si>
  <si>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</si>
  <si>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</si>
  <si>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</si>
  <si>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</si>
  <si>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</si>
  <si>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</si>
  <si>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</si>
  <si>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</si>
  <si>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</si>
  <si>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</si>
  <si>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</si>
  <si>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</si>
  <si>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</si>
  <si>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</si>
  <si>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</si>
  <si>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</si>
  <si>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</si>
  <si>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</si>
  <si>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</si>
  <si>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</si>
  <si>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</si>
  <si>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</si>
  <si>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</si>
  <si>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</si>
  <si>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</si>
  <si>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</si>
  <si>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</si>
  <si>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</si>
  <si>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</si>
  <si>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</si>
  <si>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</si>
  <si>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</si>
  <si>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</si>
  <si>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</si>
  <si>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</si>
  <si>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</si>
  <si>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</si>
  <si>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</si>
  <si>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</si>
  <si>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</si>
  <si>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</si>
  <si>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</si>
  <si>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</si>
  <si>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</si>
  <si>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</si>
  <si>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</si>
  <si>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</si>
  <si>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</si>
  <si>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</si>
  <si>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</si>
  <si>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</si>
  <si>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</si>
  <si>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</si>
  <si>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</si>
  <si>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</si>
  <si>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</si>
  <si>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</si>
  <si>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</si>
  <si>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</si>
  <si>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</si>
  <si>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</si>
  <si>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</si>
  <si>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</si>
  <si>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</si>
  <si>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</si>
  <si>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</si>
  <si>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</si>
  <si>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</si>
  <si>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</si>
  <si>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</si>
  <si>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</si>
  <si>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</si>
  <si>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</si>
  <si>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</si>
  <si>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</si>
  <si>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</si>
  <si>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</si>
  <si>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</si>
  <si>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</si>
  <si>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</si>
  <si>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</si>
  <si>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</si>
  <si>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</si>
  <si>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</si>
  <si>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</si>
  <si>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</si>
  <si>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</si>
  <si>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</si>
  <si>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</si>
  <si>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</si>
  <si>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</si>
  <si>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</si>
  <si>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</si>
  <si>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</si>
  <si>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</si>
  <si>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</si>
  <si>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</si>
  <si>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</si>
  <si>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</si>
  <si>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</si>
  <si>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</si>
  <si>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</si>
  <si>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</si>
  <si>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</si>
  <si>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</si>
  <si>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</si>
  <si>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</si>
  <si>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</si>
  <si>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</si>
  <si>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</si>
  <si>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</si>
  <si>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</si>
  <si>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</si>
  <si>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</si>
  <si>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</si>
  <si>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</si>
  <si>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</si>
  <si>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</si>
  <si>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</si>
  <si>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</si>
  <si>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</si>
  <si>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</si>
  <si>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</si>
  <si>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</si>
  <si>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</si>
  <si>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</si>
  <si>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</si>
  <si>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</si>
  <si>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</si>
  <si>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</si>
  <si>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</si>
  <si>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</si>
  <si>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</si>
  <si>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</si>
  <si>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</si>
  <si>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</si>
  <si>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</si>
  <si>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</si>
  <si>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</si>
  <si>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</si>
  <si>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</si>
  <si>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</si>
  <si>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</si>
  <si>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</si>
  <si>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</si>
  <si>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</si>
  <si>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</si>
  <si>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</si>
  <si>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</si>
  <si>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</si>
  <si>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</si>
  <si>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</si>
  <si>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</si>
  <si>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</si>
  <si>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</si>
  <si>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</si>
  <si>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</si>
  <si>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</si>
  <si>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</si>
  <si>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</si>
  <si>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</si>
  <si>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</si>
  <si>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</si>
  <si>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</si>
  <si>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</si>
  <si>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</si>
  <si>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</si>
  <si>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</si>
  <si>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</si>
  <si>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</si>
  <si>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</si>
  <si>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</si>
  <si>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</si>
  <si>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</si>
  <si>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</si>
  <si>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</si>
  <si>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</si>
  <si>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</si>
  <si>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</si>
  <si>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</si>
  <si>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</si>
  <si>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</si>
  <si>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</si>
  <si>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</si>
  <si>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</si>
  <si>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</si>
  <si>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</si>
  <si>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</si>
  <si>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</si>
  <si>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</si>
  <si>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</si>
  <si>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</si>
  <si>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</si>
  <si>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</si>
  <si>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</si>
  <si>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</si>
  <si>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</si>
  <si>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</si>
  <si>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</si>
  <si>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</si>
  <si>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</si>
  <si>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</si>
  <si>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</si>
  <si>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</si>
  <si>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</si>
  <si>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</si>
  <si>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</si>
  <si>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</si>
  <si>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</si>
  <si>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</si>
  <si>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</si>
  <si>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</si>
  <si>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</si>
  <si>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</si>
  <si>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</si>
  <si>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</si>
  <si>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</si>
  <si>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</si>
  <si>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</si>
  <si>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</si>
  <si>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</si>
  <si>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</si>
  <si>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</si>
  <si>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</si>
  <si>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</si>
  <si>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</si>
  <si>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</si>
  <si>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</si>
  <si>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</si>
  <si>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</si>
  <si>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</si>
  <si>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</si>
  <si>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</si>
  <si>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</si>
  <si>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</si>
  <si>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</si>
  <si>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</si>
  <si>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</si>
  <si>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</si>
  <si>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</si>
  <si>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</si>
  <si>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</si>
  <si>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</si>
  <si>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</si>
  <si>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</si>
  <si>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</si>
  <si>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</si>
  <si>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</si>
  <si>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</si>
  <si>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</si>
  <si>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</si>
  <si>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</si>
  <si>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</si>
  <si>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</si>
  <si>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</si>
  <si>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</si>
  <si>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</si>
  <si>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</si>
  <si>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</si>
  <si>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</si>
  <si>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</si>
  <si>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</si>
  <si>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</si>
  <si>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</si>
  <si>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</si>
  <si>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</si>
  <si>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</si>
  <si>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</si>
  <si>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</si>
  <si>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</si>
  <si>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</si>
  <si>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</si>
  <si>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</si>
  <si>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</si>
  <si>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</si>
  <si>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</si>
  <si>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</si>
  <si>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</si>
  <si>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</si>
  <si>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</si>
  <si>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</si>
  <si>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</si>
  <si>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</si>
  <si>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</si>
  <si>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</si>
  <si>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</si>
  <si>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</si>
  <si>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</si>
  <si>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</si>
  <si>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</si>
  <si>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</si>
  <si>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</si>
  <si>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</si>
  <si>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</si>
  <si>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</si>
  <si>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</si>
  <si>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</si>
  <si>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</si>
  <si>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</si>
  <si>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</si>
  <si>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</si>
  <si>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</si>
  <si>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</si>
  <si>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</si>
  <si>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</si>
  <si>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</si>
  <si>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</si>
  <si>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</si>
  <si>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</si>
  <si>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</si>
  <si>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</si>
  <si>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</si>
  <si>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</si>
  <si>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</si>
  <si>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</si>
  <si>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</si>
  <si>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</si>
  <si>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</si>
  <si>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</si>
  <si>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</si>
  <si>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</si>
  <si>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</si>
  <si>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</si>
  <si>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</si>
  <si>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</si>
  <si>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</si>
  <si>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</si>
  <si>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</si>
  <si>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</si>
  <si>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</si>
  <si>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</si>
  <si>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</si>
  <si>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</si>
  <si>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</si>
  <si>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</si>
  <si>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</si>
  <si>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</si>
  <si>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</si>
  <si>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</si>
  <si>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</si>
  <si>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</si>
  <si>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</si>
  <si>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</si>
  <si>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</si>
  <si>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</si>
  <si>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</si>
  <si>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</si>
  <si>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</si>
  <si>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</si>
  <si>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</si>
  <si>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</si>
  <si>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</si>
  <si>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</si>
  <si>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</si>
  <si>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</si>
  <si>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</si>
  <si>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</si>
  <si>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</si>
  <si>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</si>
  <si>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</si>
  <si>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</si>
  <si>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</si>
  <si>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</si>
  <si>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</si>
  <si>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</si>
  <si>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</si>
  <si>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</si>
  <si>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</si>
  <si>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</si>
  <si>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</si>
  <si>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</si>
  <si>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</si>
  <si>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</si>
  <si>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</si>
  <si>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</si>
  <si>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</si>
  <si>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</si>
  <si>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</si>
  <si>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</si>
  <si>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</si>
  <si>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</si>
  <si>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</si>
  <si>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</si>
  <si>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</si>
  <si>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</si>
  <si>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</si>
  <si>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</si>
  <si>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</si>
  <si>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</si>
  <si>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</si>
  <si>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</si>
  <si>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</si>
  <si>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</si>
  <si>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</si>
  <si>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</si>
  <si>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</si>
  <si>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</si>
  <si>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</si>
  <si>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</si>
  <si>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</si>
  <si>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</si>
  <si>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</si>
  <si>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</si>
  <si>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</si>
  <si>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</si>
  <si>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</si>
  <si>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</si>
  <si>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</si>
  <si>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</si>
  <si>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</si>
  <si>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</si>
  <si>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</si>
  <si>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</si>
  <si>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</si>
  <si>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</si>
  <si>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</si>
  <si>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</si>
  <si>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</si>
  <si>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</si>
  <si>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</si>
  <si>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</si>
  <si>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</si>
  <si>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</si>
  <si>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</si>
  <si>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</si>
  <si>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</si>
  <si>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</si>
  <si>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</si>
  <si>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</si>
  <si>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</si>
  <si>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</si>
  <si>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</si>
  <si>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</si>
  <si>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</si>
  <si>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</si>
  <si>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</si>
  <si>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</si>
  <si>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</si>
  <si>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</si>
  <si>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</si>
  <si>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</si>
  <si>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</si>
  <si>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</si>
  <si>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</si>
  <si>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</si>
  <si>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</si>
  <si>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</si>
  <si>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</si>
  <si>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</si>
  <si>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</si>
  <si>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</si>
  <si>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</si>
  <si>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</si>
  <si>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</si>
  <si>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</si>
  <si>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</si>
  <si>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</si>
  <si>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</si>
  <si>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</si>
  <si>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</si>
  <si>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</si>
  <si>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</si>
  <si>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</si>
  <si>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</si>
  <si>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</si>
  <si>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</si>
  <si>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</si>
  <si>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</si>
  <si>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</si>
  <si>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</si>
  <si>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</si>
  <si>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</si>
  <si>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</si>
  <si>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</si>
  <si>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</si>
  <si>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</si>
  <si>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</si>
  <si>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</si>
  <si>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</si>
  <si>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</si>
  <si>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</si>
  <si>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</si>
  <si>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</si>
  <si>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</si>
  <si>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</si>
  <si>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</si>
  <si>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</si>
  <si>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</si>
  <si>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</si>
  <si>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</si>
  <si>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</si>
  <si>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</si>
  <si>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</si>
  <si>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</si>
  <si>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</si>
  <si>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</si>
  <si>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</si>
  <si>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</si>
  <si>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</si>
  <si>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</si>
  <si>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</si>
  <si>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</si>
  <si>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</si>
  <si>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</si>
  <si>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</si>
  <si>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</si>
  <si>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</si>
  <si>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</si>
  <si>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</si>
  <si>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</si>
  <si>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</si>
  <si>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</si>
  <si>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</si>
  <si>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</si>
  <si>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</si>
  <si>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</si>
  <si>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</si>
  <si>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</si>
  <si>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</si>
  <si>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</si>
  <si>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</si>
  <si>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</si>
  <si>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</si>
  <si>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</si>
  <si>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</si>
  <si>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</si>
  <si>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</si>
  <si>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</si>
  <si>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</si>
  <si>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</si>
  <si>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</si>
  <si>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</si>
  <si>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</si>
  <si>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</si>
  <si>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</si>
  <si>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</si>
  <si>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</si>
  <si>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</si>
  <si>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</si>
  <si>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</si>
  <si>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</si>
  <si>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</si>
  <si>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</si>
  <si>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</si>
  <si>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</si>
  <si>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</si>
  <si>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</si>
  <si>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</si>
  <si>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</si>
  <si>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</si>
  <si>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</si>
  <si>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</si>
  <si>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</si>
  <si>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</si>
  <si>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</si>
  <si>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</si>
  <si>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</si>
  <si>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</si>
  <si>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</si>
  <si>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</si>
  <si>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</si>
  <si>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</si>
  <si>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</si>
  <si>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</si>
  <si>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</si>
  <si>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</si>
  <si>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</si>
  <si>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</si>
  <si>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</si>
  <si>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</si>
  <si>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</si>
  <si>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</si>
  <si>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</si>
  <si>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</si>
  <si>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</si>
  <si>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</si>
  <si>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</si>
  <si>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</si>
  <si>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</si>
  <si>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</si>
  <si>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</si>
  <si>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</si>
  <si>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</si>
  <si>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</si>
  <si>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</si>
  <si>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</si>
  <si>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</si>
  <si>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</si>
  <si>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</si>
  <si>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</si>
  <si>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</si>
  <si>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</si>
  <si>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</si>
  <si>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</si>
  <si>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</si>
  <si>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</si>
  <si>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</si>
  <si>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</si>
  <si>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</si>
  <si>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</si>
  <si>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</si>
  <si>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</si>
  <si>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</si>
  <si>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</si>
  <si>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</si>
  <si>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</si>
  <si>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</si>
  <si>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</si>
  <si>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</si>
  <si>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</si>
  <si>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</si>
  <si>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</si>
  <si>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</si>
  <si>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</si>
  <si>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</si>
  <si>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</si>
  <si>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</si>
  <si>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</si>
  <si>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</si>
  <si>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</si>
  <si>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</si>
  <si>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</si>
  <si>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</si>
  <si>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</si>
  <si>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</si>
  <si>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</si>
  <si>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</si>
  <si>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</si>
  <si>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</si>
  <si>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</si>
  <si>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</si>
  <si>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</si>
  <si>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</si>
  <si>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</si>
  <si>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</si>
  <si>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</si>
  <si>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</si>
  <si>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</si>
  <si>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</si>
  <si>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</si>
  <si>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</si>
  <si>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</si>
  <si>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</si>
  <si>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</si>
  <si>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</si>
  <si>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</si>
  <si>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</si>
  <si>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</si>
  <si>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</si>
  <si>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</si>
  <si>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</si>
  <si>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</si>
  <si>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</si>
  <si>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</si>
  <si>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</si>
  <si>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</si>
  <si>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</si>
  <si>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</si>
  <si>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</si>
  <si>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</si>
  <si>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</si>
  <si>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</si>
  <si>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</si>
  <si>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</si>
  <si>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</si>
  <si>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</si>
  <si>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</si>
  <si>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</si>
  <si>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</si>
  <si>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</si>
  <si>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</si>
  <si>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</si>
  <si>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</si>
  <si>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</si>
  <si>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</si>
  <si>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</si>
  <si>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</si>
  <si>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</si>
  <si>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</si>
  <si>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</si>
  <si>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</si>
  <si>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</si>
  <si>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</si>
  <si>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</si>
  <si>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</si>
  <si>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</si>
  <si>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</si>
  <si>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</si>
  <si>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</si>
  <si>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</si>
  <si>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</si>
  <si>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</si>
  <si>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</si>
  <si>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</si>
  <si>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</si>
  <si>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</si>
  <si>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</si>
  <si>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</si>
  <si>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</si>
  <si>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</si>
  <si>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</si>
  <si>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</si>
  <si>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</si>
  <si>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</si>
  <si>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</si>
  <si>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</si>
  <si>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</si>
  <si>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</si>
  <si>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</si>
  <si>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</si>
  <si>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</si>
  <si>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</si>
  <si>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</si>
  <si>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</si>
  <si>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</si>
  <si>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</si>
  <si>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</si>
  <si>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</si>
  <si>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</si>
  <si>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</si>
  <si>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</si>
  <si>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</si>
  <si>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</si>
  <si>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</si>
  <si>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</si>
  <si>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</si>
  <si>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</si>
  <si>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</si>
  <si>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</si>
  <si>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</si>
  <si>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</si>
  <si>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</si>
  <si>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</si>
  <si>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</si>
  <si>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</si>
  <si>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</si>
  <si>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</si>
  <si>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</si>
  <si>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</si>
  <si>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</si>
  <si>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</si>
  <si>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</si>
  <si>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</si>
  <si>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</si>
  <si>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</si>
  <si>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</si>
  <si>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</si>
  <si>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</si>
  <si>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</si>
  <si>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</si>
  <si>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</si>
  <si>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</si>
  <si>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</si>
  <si>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</si>
  <si>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</si>
  <si>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</si>
  <si>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</si>
  <si>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</si>
  <si>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</si>
  <si>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</si>
  <si>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</si>
  <si>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</si>
  <si>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</si>
  <si>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</si>
  <si>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</si>
  <si>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</si>
  <si>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</si>
  <si>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</si>
  <si>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</si>
  <si>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</si>
  <si>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</si>
  <si>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</si>
  <si>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</si>
  <si>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</si>
  <si>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</si>
  <si>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</si>
  <si>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</si>
  <si>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</si>
  <si>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</si>
  <si>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</si>
  <si>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</si>
  <si>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</si>
  <si>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</si>
  <si>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</si>
  <si>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</si>
  <si>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</si>
  <si>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</si>
  <si>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</si>
  <si>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</si>
  <si>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</si>
  <si>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</si>
  <si>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</si>
  <si>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</si>
  <si>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</si>
  <si>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</si>
  <si>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</si>
  <si>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</si>
  <si>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</si>
  <si>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</si>
  <si>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</si>
  <si>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</si>
  <si>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</si>
  <si>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</si>
  <si>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</si>
  <si>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</si>
  <si>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</si>
  <si>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</si>
  <si>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</si>
  <si>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</si>
  <si>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</si>
  <si>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</si>
  <si>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</si>
  <si>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</si>
  <si>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</si>
  <si>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</si>
  <si>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</si>
  <si>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</si>
  <si>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</si>
  <si>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</si>
  <si>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</si>
  <si>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</si>
  <si>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</si>
  <si>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</si>
  <si>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</si>
  <si>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</si>
  <si>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18/9/1397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</si>
  <si>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</si>
  <si>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</si>
  <si>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</si>
  <si>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</si>
  <si>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</si>
  <si>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</si>
  <si>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</si>
  <si>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</si>
  <si>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</si>
  <si>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</si>
  <si>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</si>
  <si>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</si>
  <si>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</si>
  <si>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</si>
  <si>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</si>
  <si>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</si>
  <si>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</si>
  <si>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</si>
  <si>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</si>
  <si>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</si>
  <si>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</si>
  <si>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</si>
  <si>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</si>
  <si>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</si>
  <si>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</si>
  <si>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</si>
  <si>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</si>
  <si>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</si>
  <si>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</si>
  <si>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</si>
  <si>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</si>
  <si>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</si>
  <si>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</si>
  <si>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</si>
  <si>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</si>
  <si>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</si>
  <si>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</si>
  <si>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</si>
  <si>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</si>
  <si>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</si>
  <si>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</si>
  <si>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</si>
  <si>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</si>
  <si>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</si>
  <si>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</si>
  <si>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</si>
  <si>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</si>
  <si>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</si>
  <si>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</si>
  <si>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</si>
  <si>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</si>
  <si>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</si>
  <si>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</si>
  <si>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</si>
  <si>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</si>
  <si>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</si>
  <si>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</si>
  <si>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</si>
  <si>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</si>
  <si>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</si>
  <si>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</si>
  <si>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</si>
  <si>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</si>
  <si>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</si>
  <si>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</si>
  <si>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</si>
  <si>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</si>
  <si>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</si>
  <si>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</si>
  <si>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</si>
  <si>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</si>
  <si>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</si>
  <si>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</si>
  <si>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</si>
  <si>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</si>
  <si>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</si>
  <si>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</si>
  <si>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</si>
  <si>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</si>
  <si>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</si>
  <si>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</si>
  <si>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</si>
  <si>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</si>
  <si>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</si>
  <si>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</si>
  <si>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</si>
  <si>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</si>
  <si>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</si>
  <si>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</si>
  <si>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</si>
  <si>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</si>
  <si>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</si>
  <si>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</si>
  <si>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</si>
  <si>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</si>
  <si>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</si>
  <si>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</si>
  <si>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</si>
  <si>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</si>
  <si>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</si>
  <si>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</si>
  <si>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</si>
  <si>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</si>
  <si>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</si>
  <si>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</si>
  <si>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</si>
  <si>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</si>
  <si>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</si>
  <si>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</si>
  <si>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</si>
  <si>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</si>
  <si>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</si>
  <si>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</si>
  <si>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</si>
  <si>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</si>
  <si>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</si>
  <si>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</si>
  <si>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</si>
  <si>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</si>
  <si>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</si>
  <si>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</si>
  <si>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</si>
  <si>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</si>
  <si>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</si>
  <si>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وصندوق</t>
  </si>
  <si>
    <t>نا معلوم</t>
  </si>
  <si>
    <t>خرید از جامبو و میوه</t>
  </si>
  <si>
    <t>خرید از جامبو و میوه و 30000 نا معلوم</t>
  </si>
  <si>
    <t>1/11/1397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</si>
  <si>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</si>
  <si>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</si>
  <si>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</si>
  <si>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</si>
  <si>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</si>
  <si>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</si>
  <si>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</si>
  <si>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</si>
  <si>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</si>
  <si>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</si>
  <si>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</si>
  <si>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</si>
  <si>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</si>
  <si>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</si>
  <si>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</si>
  <si>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</si>
  <si>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</si>
  <si>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</si>
  <si>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</si>
  <si>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</si>
  <si>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</si>
  <si>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</si>
  <si>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</si>
  <si>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</si>
  <si>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</si>
  <si>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</si>
  <si>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</si>
  <si>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</si>
  <si>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</si>
  <si>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</si>
  <si>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</si>
  <si>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</si>
  <si>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</si>
  <si>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</si>
  <si>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</si>
  <si>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</si>
  <si>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</si>
  <si>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</si>
  <si>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</si>
  <si>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</si>
  <si>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</si>
  <si>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</si>
  <si>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</si>
  <si>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</si>
  <si>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</si>
  <si>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</si>
  <si>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</si>
  <si>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</si>
  <si>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</si>
  <si>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</si>
  <si>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</si>
  <si>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</si>
  <si>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</si>
  <si>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شاراک 1096 تا 508.1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</si>
  <si>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</si>
  <si>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</si>
  <si>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</si>
  <si>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</si>
  <si>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</si>
  <si>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</si>
  <si>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31/4/97</t>
  </si>
  <si>
    <t>10/11/1397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</si>
  <si>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</si>
  <si>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</si>
  <si>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</si>
  <si>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</si>
  <si>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</si>
  <si>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</si>
  <si>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</si>
  <si>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2922 تا 502</t>
  </si>
  <si>
    <t>نسبت سکه به سهام</t>
  </si>
  <si>
    <t>14/11/1397</t>
  </si>
  <si>
    <t>شاراک 9081 تا 481.7</t>
  </si>
  <si>
    <t>فروش 1 عدد سکه</t>
  </si>
  <si>
    <t>15/11/1397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</si>
  <si>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</si>
  <si>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</si>
  <si>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</si>
  <si>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</si>
  <si>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</si>
  <si>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</si>
  <si>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</si>
  <si>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</si>
  <si>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</si>
  <si>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23/11/1397</t>
  </si>
  <si>
    <t>طلب از سارا 5 عدد سکه 4.393985 24/11/97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</si>
  <si>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</si>
  <si>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</si>
  <si>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</si>
  <si>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</si>
  <si>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</si>
  <si>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</si>
  <si>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</si>
  <si>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</si>
  <si>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</si>
  <si>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</si>
  <si>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</si>
  <si>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</si>
  <si>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</si>
  <si>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</si>
  <si>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</si>
  <si>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</si>
  <si>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</si>
  <si>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</si>
  <si>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</si>
  <si>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</si>
  <si>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</si>
  <si>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</si>
  <si>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</si>
  <si>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</si>
  <si>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وغدیر 9222 تا 168.8</t>
  </si>
  <si>
    <t>فروش 5 عدد سکه بورس مریم</t>
  </si>
  <si>
    <t>30/11/1397</t>
  </si>
  <si>
    <t>فروش شاراک و خرید پارس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</si>
  <si>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</si>
  <si>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</si>
  <si>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</si>
  <si>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</si>
  <si>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</si>
  <si>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</si>
  <si>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</si>
  <si>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</si>
  <si>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</si>
  <si>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</si>
  <si>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</si>
  <si>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</si>
  <si>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</si>
  <si>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</si>
  <si>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</si>
  <si>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</si>
  <si>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شاراک 29379 تا 525.1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</si>
  <si>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</si>
  <si>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</si>
  <si>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</si>
  <si>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</si>
  <si>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</si>
  <si>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</si>
  <si>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</si>
  <si>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</si>
  <si>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</si>
  <si>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</si>
  <si>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سهم علی انبارداری سکه های فروخته شده  5/12</t>
  </si>
  <si>
    <t>7/12/1397</t>
  </si>
  <si>
    <t>ارزش</t>
  </si>
  <si>
    <t>اعتبار از کارگزاری</t>
  </si>
  <si>
    <t>زاگرس 4683 تا 5249.5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</si>
  <si>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</si>
  <si>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</si>
  <si>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</si>
  <si>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</si>
  <si>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</si>
  <si>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</si>
  <si>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</si>
  <si>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</si>
  <si>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</si>
  <si>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</si>
  <si>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</si>
  <si>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</si>
  <si>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</si>
  <si>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</si>
  <si>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</si>
  <si>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</si>
  <si>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</si>
  <si>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</si>
  <si>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</si>
  <si>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</si>
  <si>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</si>
  <si>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</si>
  <si>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</si>
  <si>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</si>
  <si>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</si>
  <si>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</si>
  <si>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</si>
  <si>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</si>
  <si>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</si>
  <si>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</si>
  <si>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</si>
  <si>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</si>
  <si>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</si>
  <si>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</si>
  <si>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</si>
  <si>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</si>
  <si>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</si>
  <si>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</si>
  <si>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</si>
  <si>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</si>
  <si>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</si>
  <si>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</si>
  <si>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</si>
  <si>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</si>
  <si>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</si>
  <si>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</si>
  <si>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</si>
  <si>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</si>
  <si>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</si>
  <si>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</si>
  <si>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</si>
  <si>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</si>
  <si>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</si>
  <si>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</si>
  <si>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</si>
  <si>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</si>
  <si>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</si>
  <si>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</si>
  <si>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</si>
  <si>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</si>
  <si>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</si>
  <si>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</si>
  <si>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</si>
  <si>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</si>
  <si>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</si>
  <si>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</si>
  <si>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</si>
  <si>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</si>
  <si>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</si>
  <si>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از ملت علی به بورس علی</t>
  </si>
  <si>
    <t>سود وغدیر</t>
  </si>
  <si>
    <t>زاگرس - شخارک</t>
  </si>
  <si>
    <t>تعادلی</t>
  </si>
  <si>
    <t>تبدل زاگرس به شخارک</t>
  </si>
  <si>
    <t>تبدیل شخارک به زاگرس</t>
  </si>
  <si>
    <t>22/12/1397</t>
  </si>
  <si>
    <t>تاریخ 22/12/1397 سود هر سهم 25 تومن که از بدهی 2 میلیونی مورخ 22/10/97 کم میشود. مانده بدهی رضا 336075 تومن</t>
  </si>
  <si>
    <t>داریوش واریز کرد</t>
  </si>
  <si>
    <t>از طرف علی به کارت سارا</t>
  </si>
  <si>
    <t>23/12/1397</t>
  </si>
  <si>
    <t>خرید از کارت سارا23/12/97</t>
  </si>
  <si>
    <t>24/12/1397</t>
  </si>
  <si>
    <t>25/12/1397</t>
  </si>
  <si>
    <t>افزایش سهم علی در صندوق 25/12</t>
  </si>
  <si>
    <t>از ملت علی 25/12 به کارت سارا</t>
  </si>
  <si>
    <t>واریز 2 میلیون حساب مریم و 2.25 به حساب علی</t>
  </si>
  <si>
    <t>واریز 2 میلیون به 3 حساب</t>
  </si>
  <si>
    <t>26/12/1397</t>
  </si>
  <si>
    <t>سود وغدیر حساب مریم</t>
  </si>
  <si>
    <t>سود وغدیر حساب سارا</t>
  </si>
  <si>
    <t>سود سهام وغدیر</t>
  </si>
  <si>
    <t>از ملت علی به ملت مریم</t>
  </si>
  <si>
    <t>دندانپزشکی</t>
  </si>
  <si>
    <t>حاجی</t>
  </si>
  <si>
    <t>دریافت 2060725 تومن حساب مریم سود وغدیر و 31412200 حساب علی</t>
  </si>
  <si>
    <t>واریز 28000000 حساب مریم</t>
  </si>
  <si>
    <t>27/12/1397</t>
  </si>
  <si>
    <t>از ملت علی 27/12</t>
  </si>
  <si>
    <t>حاج خانوم (800 دندانپزشکی و 900 حاجی</t>
  </si>
  <si>
    <t>به بورس علی و سارا و مریم</t>
  </si>
  <si>
    <t>شاراک 10000 تا 578.3</t>
  </si>
  <si>
    <t>گوشت 27/12 از کارت سارا</t>
  </si>
  <si>
    <t>خرید علی و 1.1 به حاجی</t>
  </si>
  <si>
    <t>سود ریشمک 2/6/98</t>
  </si>
  <si>
    <t>6/1/1398</t>
  </si>
  <si>
    <t>7/1/1398</t>
  </si>
  <si>
    <t>29/12/1397</t>
  </si>
  <si>
    <t>از کارت سارا به بورس مریم و سارا 8/1/98</t>
  </si>
  <si>
    <t>2/1/1398</t>
  </si>
  <si>
    <t>به بورس مریم و سارا و خرید</t>
  </si>
  <si>
    <t>خرید علی از کارت سارا</t>
  </si>
  <si>
    <t>عکاسی</t>
  </si>
  <si>
    <t>خرید از کارت سید الشهدا مریم برای مهمانی عید 3/1/98</t>
  </si>
  <si>
    <t>3/1/1398</t>
  </si>
  <si>
    <t>خریدهای مختلف مریم و علی</t>
  </si>
  <si>
    <t>واریز 850 حساب مریم و 20حساب علی</t>
  </si>
  <si>
    <t>علی کارت سید الشهدا مریم 7/1/1398</t>
  </si>
  <si>
    <t>10/1/1398</t>
  </si>
  <si>
    <t>11/1/1398</t>
  </si>
  <si>
    <t>جمع کل 211 تا آخر 1398</t>
  </si>
  <si>
    <t>سرمایه گذاری سارا</t>
  </si>
  <si>
    <t>زاگرس 1000 تا 6250.1</t>
  </si>
  <si>
    <t>وغدیر 108344 تا 183</t>
  </si>
  <si>
    <t>13/1/1398</t>
  </si>
  <si>
    <t>14/1/1398</t>
  </si>
  <si>
    <t>خرید علی از کارت سیدالشهدا در روزهای 11 تا 14</t>
  </si>
  <si>
    <t>دستی به مریم در قم و تهران</t>
  </si>
  <si>
    <t>خرید با 30 میلیون سارا</t>
  </si>
  <si>
    <t xml:space="preserve">زاگرس </t>
  </si>
  <si>
    <t>17/1/1398</t>
  </si>
  <si>
    <t>18/1/1398</t>
  </si>
  <si>
    <t>مبلغ 2 میلیون به رضا پرداخت کردم و 336075 تومن هم بابت تسویه قبلی از سهام وغدیر رضا گرفتم. قیمت هر سهم 1816 ریال معادل 12863 عدد سهم</t>
  </si>
  <si>
    <t xml:space="preserve">تعداد 53694 عدد سهام وغدیر </t>
  </si>
  <si>
    <t>از بدهی مریم به رضا دادم 18/1/98</t>
  </si>
  <si>
    <t>دریافت</t>
  </si>
  <si>
    <t>سیزده تا سکه 5048479</t>
  </si>
  <si>
    <t>از ملت علی به انصار مریم بابت قسط</t>
  </si>
  <si>
    <t>پاسپورت مریم</t>
  </si>
  <si>
    <t>زاگرس 4394 تا 6110.2</t>
  </si>
  <si>
    <t>وغدیر 33902 تا 180.6</t>
  </si>
  <si>
    <t>تعداد سکه باقیمانده (3 تا دست مریم، 5 تا دست سارا)</t>
  </si>
  <si>
    <t>نان و پنیر</t>
  </si>
  <si>
    <t>19/1/1398</t>
  </si>
  <si>
    <t>ریشمک 50 تا 1204.7</t>
  </si>
  <si>
    <t>20/1/1398</t>
  </si>
  <si>
    <t>21/1/1398</t>
  </si>
  <si>
    <t>پاسپورت ایلیا</t>
  </si>
  <si>
    <t>خرید از کارت مسکن مریم 20/1/98</t>
  </si>
  <si>
    <t>24/1/1398</t>
  </si>
  <si>
    <t>از کارت مسکن مریم 24/1/98</t>
  </si>
  <si>
    <t>به انصار مریم 24/1/98</t>
  </si>
  <si>
    <t>واریز 2520000 حساب علی</t>
  </si>
  <si>
    <t>واریز 1 میلیون حساب علی</t>
  </si>
  <si>
    <t>25/1/1398</t>
  </si>
  <si>
    <t>شاراک 259 تا 633</t>
  </si>
  <si>
    <t>شاراک 255 تا 632.8</t>
  </si>
  <si>
    <t>26/1/1398</t>
  </si>
  <si>
    <t>11/2/1398</t>
  </si>
  <si>
    <t>27/1/1398</t>
  </si>
  <si>
    <t>28/1/1398</t>
  </si>
  <si>
    <t>261307622 </t>
  </si>
  <si>
    <t>31/1/1398</t>
  </si>
  <si>
    <t>2/2/1398</t>
  </si>
  <si>
    <t>واریز مریم 3/2/98 طلا گرمی 438200</t>
  </si>
  <si>
    <t>4/2/1398</t>
  </si>
  <si>
    <t>3/2/1398</t>
  </si>
  <si>
    <t>از کارت ملت مریم گرفتم 2/2/98</t>
  </si>
  <si>
    <t>وخارزم</t>
  </si>
  <si>
    <t>P/Nav</t>
  </si>
  <si>
    <t>تقسیم سود</t>
  </si>
  <si>
    <t>ضعیف</t>
  </si>
  <si>
    <t xml:space="preserve">بخش عمده ای از پرتفو سهام غیر بورسی است </t>
  </si>
  <si>
    <t>اعتلا</t>
  </si>
  <si>
    <t>خوب</t>
  </si>
  <si>
    <t>پرتفو متنوع و پر از پتروشیمی</t>
  </si>
  <si>
    <t>سدبیر</t>
  </si>
  <si>
    <t>بد</t>
  </si>
  <si>
    <t>گران</t>
  </si>
  <si>
    <t>سرچشمه</t>
  </si>
  <si>
    <t>عمده پرتفو غیر بورسی</t>
  </si>
  <si>
    <t>واتی</t>
  </si>
  <si>
    <t xml:space="preserve">واعتبار </t>
  </si>
  <si>
    <t>چند سهم خودرویی در پرتفو</t>
  </si>
  <si>
    <t>وبوعلی</t>
  </si>
  <si>
    <t>وبیمه</t>
  </si>
  <si>
    <t>5/2/1398</t>
  </si>
  <si>
    <t>بدهی علی به صندوق</t>
  </si>
  <si>
    <t>زیر مجموعه</t>
  </si>
  <si>
    <t>تعداد سهام</t>
  </si>
  <si>
    <t>سود هر سهم</t>
  </si>
  <si>
    <t>سود هر سهم وغدیر</t>
  </si>
  <si>
    <t>پتروشیمی پارس</t>
  </si>
  <si>
    <t>تعداد سهام وغدیر</t>
  </si>
  <si>
    <t>سنگ آهن گهر زمين</t>
  </si>
  <si>
    <t>تنوین</t>
  </si>
  <si>
    <t>شبندر</t>
  </si>
  <si>
    <t>تعداد سهام پارسان وغدیر</t>
  </si>
  <si>
    <t>تعداد کل سهام پارسان</t>
  </si>
  <si>
    <t>شراز</t>
  </si>
  <si>
    <t>سهم انباشته وغدیر</t>
  </si>
  <si>
    <t>سود انباشته</t>
  </si>
  <si>
    <t>شپدیس</t>
  </si>
  <si>
    <t>شیراز</t>
  </si>
  <si>
    <t>شبریز</t>
  </si>
  <si>
    <t>کرمانشا</t>
  </si>
  <si>
    <t>خراسان</t>
  </si>
  <si>
    <t>به مریم دستی دادم تولد مها 5/2/1398</t>
  </si>
  <si>
    <t>از ملت مریم به ملت علی 7/2/98</t>
  </si>
  <si>
    <t>7/2/1398</t>
  </si>
  <si>
    <t>وغدیر 7182 تا 194</t>
  </si>
  <si>
    <t>8/2/1398</t>
  </si>
  <si>
    <t>واریز 1.4 میلیون حساب علی</t>
  </si>
  <si>
    <t>9/2/1398</t>
  </si>
  <si>
    <t>واریز 1.55 حساب علی و 1.55 حساب مریم</t>
  </si>
  <si>
    <t>10/2/1398</t>
  </si>
  <si>
    <t>از حاجی 2 میلیون گفتم و 535 قسط انصار مریم دادم 10/2/98</t>
  </si>
  <si>
    <t>حاجی 2 میلیون را پس داد 322.213</t>
  </si>
  <si>
    <t>واریز 250000 حساب علی</t>
  </si>
  <si>
    <t>14/2/1398</t>
  </si>
  <si>
    <t>وغدیر 5488 تا 218.5</t>
  </si>
  <si>
    <t>وغدیر 5468 تا 218.5</t>
  </si>
  <si>
    <t>وغدیر 5485 تا 218.5</t>
  </si>
  <si>
    <t>17/2/1398</t>
  </si>
  <si>
    <t>15/2/1398</t>
  </si>
  <si>
    <t>سود زاگرس</t>
  </si>
  <si>
    <t xml:space="preserve">بدهی سارا به صندوق </t>
  </si>
  <si>
    <t>مبلغ 50 مییون به حساب مریم و 48.527480 سود زاگرس علی و 2.668880 سود زاگرس مریم</t>
  </si>
  <si>
    <t>وغدیر 75812 تا 197.1</t>
  </si>
  <si>
    <t>18/2/1398</t>
  </si>
  <si>
    <t>21/2/1398</t>
  </si>
  <si>
    <t>12/2/1398</t>
  </si>
  <si>
    <t>13/2/1398</t>
  </si>
  <si>
    <t>16/2/1398</t>
  </si>
  <si>
    <t>؟</t>
  </si>
  <si>
    <t>واریز 400000 تومن به حساب مریم</t>
  </si>
  <si>
    <t>وغدیر 43467 تا 192</t>
  </si>
  <si>
    <t>22/2/1398</t>
  </si>
  <si>
    <t>زاگرس 76 تا 4574</t>
  </si>
  <si>
    <t>بازگشایی زاگرس</t>
  </si>
  <si>
    <t>22/2/1399</t>
  </si>
  <si>
    <t>22/2/1400</t>
  </si>
  <si>
    <t>22/2/1401</t>
  </si>
  <si>
    <t>زاگرس 7422 تا 4730.9</t>
  </si>
  <si>
    <t>شاراک 4591 تا 671.9</t>
  </si>
  <si>
    <t>وغدیر 65547 تا 194.4</t>
  </si>
  <si>
    <t>23/2/1398</t>
  </si>
  <si>
    <t>بدهی به مهدی 23/2/1398</t>
  </si>
  <si>
    <t>24/2/1398</t>
  </si>
  <si>
    <t>25/2/1398</t>
  </si>
  <si>
    <t>سارا 2 میلیون واریز کرد که بخشی سود زاگرس بود</t>
  </si>
  <si>
    <t>واریز 2 میلیون حساب مریم</t>
  </si>
  <si>
    <t>28/2/1398</t>
  </si>
  <si>
    <t>وغدیر 526 تا 190.3</t>
  </si>
  <si>
    <t>واریز 100 هزار تومن حساب مریم</t>
  </si>
  <si>
    <t>29/2/1398</t>
  </si>
  <si>
    <t>30/2/1398</t>
  </si>
  <si>
    <t>وغدیر 31131 تا 196.2</t>
  </si>
  <si>
    <t>31/2/1398</t>
  </si>
  <si>
    <t>وغدیر 981438 تا  193.6</t>
  </si>
  <si>
    <t>وغدیر 1026179 تا 195.5</t>
  </si>
  <si>
    <t>واریز 2.1 میلیون حساب علی</t>
  </si>
  <si>
    <t>از ملت مریم به ملت علی 31/2/98</t>
  </si>
  <si>
    <t>بدهی</t>
  </si>
  <si>
    <t>پرداخت</t>
  </si>
  <si>
    <t>وغدیر 10640 تا 196.5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</si>
</sst>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  <font>
      <sz val="11"/>
      <color rgb="FFFFFFFF"/>
      <name val="Segoe UI Semibold"/>
      <family val="2"/>
    </font>
    <font>
      <sz val="11"/>
      <color rgb="FF1D2228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5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wrapText="1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164" fontId="0" fillId="25" borderId="5" xfId="0" applyNumberFormat="1" applyFill="1" applyBorder="1" applyAlignment="1">
      <alignment horizontal="center"/>
    </xf>
    <xf numFmtId="0" fontId="0" fillId="33" borderId="1" xfId="0" applyFill="1" applyBorder="1" applyAlignment="1">
      <alignment horizontal="center" wrapText="1"/>
    </xf>
    <xf numFmtId="164" fontId="0" fillId="33" borderId="5" xfId="0" applyNumberFormat="1" applyFill="1" applyBorder="1" applyAlignment="1">
      <alignment horizontal="center"/>
    </xf>
    <xf numFmtId="164" fontId="0" fillId="33" borderId="1" xfId="0" applyNumberFormat="1" applyFill="1" applyBorder="1"/>
    <xf numFmtId="0" fontId="0" fillId="2" borderId="4" xfId="0" applyFill="1" applyBorder="1" applyAlignment="1">
      <alignment horizontal="center"/>
    </xf>
    <xf numFmtId="3" fontId="14" fillId="0" borderId="0" xfId="0" applyNumberFormat="1" applyFont="1"/>
    <xf numFmtId="0" fontId="0" fillId="32" borderId="1" xfId="0" applyFill="1" applyBorder="1" applyAlignment="1">
      <alignment vertical="center"/>
    </xf>
    <xf numFmtId="0" fontId="15" fillId="0" borderId="0" xfId="0" applyFont="1"/>
    <xf numFmtId="164" fontId="0" fillId="5" borderId="1" xfId="0" applyNumberFormat="1" applyFill="1" applyBorder="1"/>
    <xf numFmtId="0" fontId="0" fillId="26" borderId="1" xfId="0" applyFill="1" applyBorder="1" applyAlignment="1">
      <alignment horizontal="center" wrapText="1"/>
    </xf>
    <xf numFmtId="164" fontId="0" fillId="26" borderId="1" xfId="0" applyNumberFormat="1" applyFill="1" applyBorder="1" applyAlignment="1">
      <alignment horizontal="center"/>
    </xf>
    <xf numFmtId="164" fontId="0" fillId="26" borderId="5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5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5"/>
  <sheetViews>
    <sheetView tabSelected="1" topLeftCell="E95" zoomScale="90" zoomScaleNormal="90" workbookViewId="0">
      <selection activeCell="N125" sqref="N125"/>
    </sheetView>
  </sheetViews>
  <sheetFormatPr defaultRowHeight="15"/>
  <cols>
    <col min="1" max="1" width="22.140625" bestFit="1" customWidth="1"/>
    <col min="2" max="2" width="20.28515625" bestFit="1" customWidth="1"/>
    <col min="3" max="3" width="14.85546875" bestFit="1" customWidth="1"/>
    <col min="4" max="4" width="16.7109375" bestFit="1" customWidth="1"/>
    <col min="5" max="5" width="12" bestFit="1" customWidth="1"/>
    <col min="6" max="6" width="14.85546875" bestFit="1" customWidth="1"/>
    <col min="7" max="7" width="19.85546875" bestFit="1" customWidth="1"/>
    <col min="9" max="9" width="32.5703125" bestFit="1" customWidth="1"/>
    <col min="10" max="10" width="19.5703125" bestFit="1" customWidth="1"/>
    <col min="11" max="11" width="19.85546875" bestFit="1" customWidth="1"/>
    <col min="12" max="12" width="18.7109375" bestFit="1" customWidth="1"/>
    <col min="13" max="13" width="19.42578125" customWidth="1"/>
    <col min="14" max="15" width="19.85546875" bestFit="1" customWidth="1"/>
    <col min="16" max="16" width="19.570312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10.42578125" bestFit="1" customWidth="1"/>
    <col min="28" max="28" width="11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4434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4486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4540</v>
      </c>
      <c r="Y1" s="168" t="s">
        <v>950</v>
      </c>
      <c r="Z1" s="168" t="s">
        <v>937</v>
      </c>
      <c r="AA1" s="168" t="s">
        <v>4540</v>
      </c>
      <c r="AB1" s="168" t="s">
        <v>950</v>
      </c>
      <c r="AC1" s="168" t="s">
        <v>937</v>
      </c>
      <c r="AD1" s="168" t="s">
        <v>4640</v>
      </c>
      <c r="AE1" s="168" t="s">
        <v>4641</v>
      </c>
      <c r="AF1" s="99" t="s">
        <v>8</v>
      </c>
    </row>
    <row r="2" spans="1:32">
      <c r="A2" s="99" t="s">
        <v>4243</v>
      </c>
      <c r="B2" s="204">
        <v>1707</v>
      </c>
      <c r="C2" s="205" t="s">
        <v>4611</v>
      </c>
      <c r="D2" s="99" t="s">
        <v>4501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4531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4585</v>
      </c>
      <c r="B3" s="204">
        <v>1184</v>
      </c>
      <c r="C3" s="205" t="s">
        <v>4591</v>
      </c>
      <c r="D3" s="99"/>
      <c r="J3" s="168">
        <v>2</v>
      </c>
      <c r="K3" s="168" t="s">
        <v>4497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4530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4586</v>
      </c>
      <c r="B4" s="204">
        <v>1804</v>
      </c>
      <c r="C4" s="205" t="s">
        <v>4592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4532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5"/>
      <c r="D5" s="99"/>
      <c r="J5" s="220">
        <v>4</v>
      </c>
      <c r="K5" s="220" t="s">
        <v>4617</v>
      </c>
      <c r="L5" s="221">
        <v>0</v>
      </c>
      <c r="M5" s="220">
        <v>3</v>
      </c>
      <c r="N5" s="221">
        <f t="shared" ref="N5" si="3">L5*M5</f>
        <v>0</v>
      </c>
      <c r="O5" s="222" t="s">
        <v>4621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4501</v>
      </c>
      <c r="F6" t="s">
        <v>25</v>
      </c>
      <c r="G6" s="96"/>
      <c r="H6" s="96"/>
      <c r="I6" s="96"/>
      <c r="J6" s="168">
        <v>5</v>
      </c>
      <c r="K6" s="168" t="s">
        <v>4622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4626</v>
      </c>
      <c r="X6" s="168" t="s">
        <v>1086</v>
      </c>
      <c r="Y6" s="113">
        <v>4183832</v>
      </c>
      <c r="Z6" s="168">
        <f>AB6*AC6/Y6</f>
        <v>2.132843288162622</v>
      </c>
      <c r="AA6" s="192" t="s">
        <v>4390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4563</v>
      </c>
      <c r="B7" s="204">
        <v>1689</v>
      </c>
      <c r="C7" s="169"/>
      <c r="D7" s="99"/>
      <c r="F7" s="96">
        <v>0</v>
      </c>
      <c r="G7" s="96"/>
      <c r="H7" s="96"/>
      <c r="I7" s="96"/>
      <c r="J7" s="168">
        <v>6</v>
      </c>
      <c r="K7" s="168" t="s">
        <v>4626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4626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4627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4537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4631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4626</v>
      </c>
      <c r="X8" s="168" t="s">
        <v>1086</v>
      </c>
      <c r="Y8" s="113">
        <v>4183832</v>
      </c>
      <c r="Z8" s="168">
        <f t="shared" si="4"/>
        <v>3.2966189847011065</v>
      </c>
      <c r="AA8" s="210" t="s">
        <v>4536</v>
      </c>
      <c r="AB8" s="113">
        <v>4500</v>
      </c>
      <c r="AC8" s="168">
        <v>3065</v>
      </c>
      <c r="AD8" s="210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4579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4631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4631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4390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4409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4633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4631</v>
      </c>
      <c r="X10" s="168" t="s">
        <v>1086</v>
      </c>
      <c r="Y10" s="113">
        <v>4186993</v>
      </c>
      <c r="Z10" s="168">
        <f t="shared" si="4"/>
        <v>3.0092622557525175</v>
      </c>
      <c r="AA10" s="217" t="s">
        <v>4394</v>
      </c>
      <c r="AB10" s="113">
        <v>5249.9</v>
      </c>
      <c r="AC10" s="168">
        <v>2400</v>
      </c>
      <c r="AD10" s="217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4633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4633</v>
      </c>
      <c r="X11" s="168" t="s">
        <v>1086</v>
      </c>
      <c r="Y11" s="113">
        <v>4223698</v>
      </c>
      <c r="Z11" s="168">
        <f t="shared" si="4"/>
        <v>11.463347995050782</v>
      </c>
      <c r="AA11" s="217" t="s">
        <v>4394</v>
      </c>
      <c r="AB11" s="113">
        <v>5330</v>
      </c>
      <c r="AC11" s="168">
        <v>9084</v>
      </c>
      <c r="AD11" s="217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4556</v>
      </c>
      <c r="B12" s="204">
        <v>3965312</v>
      </c>
      <c r="C12" s="169"/>
      <c r="D12" s="59" t="s">
        <v>4907</v>
      </c>
      <c r="F12" s="114">
        <v>0</v>
      </c>
      <c r="J12" s="168">
        <v>11</v>
      </c>
      <c r="K12" s="168" t="s">
        <v>4660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4633</v>
      </c>
      <c r="X12" s="168" t="s">
        <v>1086</v>
      </c>
      <c r="Y12" s="113">
        <v>4223698</v>
      </c>
      <c r="Z12" s="168">
        <f t="shared" si="4"/>
        <v>9.4380816762940896</v>
      </c>
      <c r="AA12" s="223" t="s">
        <v>4409</v>
      </c>
      <c r="AB12" s="113">
        <v>498.9</v>
      </c>
      <c r="AC12" s="168">
        <v>79903</v>
      </c>
      <c r="AD12" s="223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4660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4649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4613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4675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4649</v>
      </c>
      <c r="X14" s="168" t="s">
        <v>1086</v>
      </c>
      <c r="Y14" s="113">
        <v>4369699</v>
      </c>
      <c r="Z14" s="168">
        <f t="shared" si="4"/>
        <v>8.608136716052984</v>
      </c>
      <c r="AA14" s="217" t="s">
        <v>4394</v>
      </c>
      <c r="AB14" s="113">
        <v>5393.6</v>
      </c>
      <c r="AC14" s="168">
        <v>6974</v>
      </c>
      <c r="AD14" s="217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3965312</v>
      </c>
      <c r="J15" s="168">
        <v>14</v>
      </c>
      <c r="K15" s="168" t="s">
        <v>4675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4665</v>
      </c>
      <c r="X15" s="168" t="s">
        <v>1086</v>
      </c>
      <c r="Y15" s="113">
        <v>4374000</v>
      </c>
      <c r="Z15" s="168">
        <f t="shared" si="4"/>
        <v>2.0343806584362141</v>
      </c>
      <c r="AA15" s="217" t="s">
        <v>4394</v>
      </c>
      <c r="AB15" s="117">
        <v>5179.5</v>
      </c>
      <c r="AC15" s="19">
        <v>1718</v>
      </c>
      <c r="AD15" s="217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1">
        <v>15</v>
      </c>
      <c r="K16" s="211" t="s">
        <v>4678</v>
      </c>
      <c r="L16" s="169">
        <v>4433930</v>
      </c>
      <c r="M16" s="211">
        <v>1.5</v>
      </c>
      <c r="N16" s="113">
        <f>L16*M16</f>
        <v>6650895</v>
      </c>
      <c r="O16" s="99" t="s">
        <v>751</v>
      </c>
      <c r="W16" s="168" t="s">
        <v>4678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4390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1">
        <v>16</v>
      </c>
      <c r="K17" s="211" t="s">
        <v>4678</v>
      </c>
      <c r="L17" s="169">
        <v>4433930</v>
      </c>
      <c r="M17" s="211">
        <v>1.5</v>
      </c>
      <c r="N17" s="113">
        <f>L17*M17</f>
        <v>6650895</v>
      </c>
      <c r="O17" s="99" t="s">
        <v>452</v>
      </c>
      <c r="W17" s="212" t="s">
        <v>4678</v>
      </c>
      <c r="X17" s="212" t="s">
        <v>1086</v>
      </c>
      <c r="Y17" s="113">
        <v>4367053</v>
      </c>
      <c r="Z17" s="212">
        <f t="shared" si="4"/>
        <v>0.12751793944337292</v>
      </c>
      <c r="AA17" s="223" t="s">
        <v>4409</v>
      </c>
      <c r="AB17" s="117">
        <v>508.1</v>
      </c>
      <c r="AC17" s="19">
        <v>1096</v>
      </c>
      <c r="AD17" s="223">
        <f>Y17/AB17</f>
        <v>8594.8691202519185</v>
      </c>
      <c r="AE17" s="212">
        <f t="shared" si="2"/>
        <v>1.1634848489358842E-4</v>
      </c>
      <c r="AF17" s="99"/>
    </row>
    <row r="18" spans="1:32">
      <c r="A18" s="96"/>
      <c r="B18" s="96"/>
      <c r="C18" s="96"/>
      <c r="D18" s="96"/>
      <c r="J18" s="214">
        <v>17</v>
      </c>
      <c r="K18" s="214" t="s">
        <v>4703</v>
      </c>
      <c r="L18" s="169">
        <v>4291628</v>
      </c>
      <c r="M18" s="214">
        <v>0.5</v>
      </c>
      <c r="N18" s="113">
        <v>2145814</v>
      </c>
      <c r="O18" s="99" t="s">
        <v>751</v>
      </c>
      <c r="W18" s="168" t="s">
        <v>4693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4390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6"/>
      <c r="B19" s="96"/>
      <c r="C19" s="96"/>
      <c r="D19" s="96"/>
      <c r="J19" s="214">
        <v>18</v>
      </c>
      <c r="K19" s="214" t="s">
        <v>4703</v>
      </c>
      <c r="L19" s="169">
        <v>4291628</v>
      </c>
      <c r="M19" s="214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4693</v>
      </c>
      <c r="X19" s="168" t="s">
        <v>1086</v>
      </c>
      <c r="Y19" s="113">
        <v>4433930</v>
      </c>
      <c r="Z19" s="168">
        <f t="shared" si="4"/>
        <v>0.13984559972755545</v>
      </c>
      <c r="AA19" s="223" t="s">
        <v>4409</v>
      </c>
      <c r="AB19" s="117">
        <v>503.3</v>
      </c>
      <c r="AC19" s="19">
        <v>1232</v>
      </c>
      <c r="AD19" s="223">
        <f t="shared" si="6"/>
        <v>8809.7158752235246</v>
      </c>
      <c r="AE19" s="168">
        <f t="shared" si="2"/>
        <v>1.1351103873989892E-4</v>
      </c>
      <c r="AF19" s="99"/>
    </row>
    <row r="20" spans="1:32">
      <c r="J20" s="214">
        <v>19</v>
      </c>
      <c r="K20" s="214" t="s">
        <v>4715</v>
      </c>
      <c r="L20" s="169">
        <v>4369730</v>
      </c>
      <c r="M20" s="214">
        <v>1</v>
      </c>
      <c r="N20" s="113">
        <f t="shared" ref="N20:N38" si="7">L20*M20</f>
        <v>4369730</v>
      </c>
      <c r="O20" s="99" t="s">
        <v>751</v>
      </c>
      <c r="W20" s="168" t="s">
        <v>4699</v>
      </c>
      <c r="X20" s="168" t="s">
        <v>1086</v>
      </c>
      <c r="Y20" s="113">
        <v>4183832</v>
      </c>
      <c r="Z20" s="214">
        <v>0.24415416297786335</v>
      </c>
      <c r="AA20" s="223" t="s">
        <v>4409</v>
      </c>
      <c r="AB20" s="117">
        <v>501.2</v>
      </c>
      <c r="AC20" s="19">
        <f>Y20*Z20/AB20</f>
        <v>2038.1085395051875</v>
      </c>
      <c r="AD20" s="223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J21" s="214">
        <v>20</v>
      </c>
      <c r="K21" s="214" t="s">
        <v>4715</v>
      </c>
      <c r="L21" s="169">
        <v>4369730</v>
      </c>
      <c r="M21" s="214">
        <v>1</v>
      </c>
      <c r="N21" s="113">
        <f t="shared" si="7"/>
        <v>4369730</v>
      </c>
      <c r="O21" s="99" t="s">
        <v>452</v>
      </c>
      <c r="R21" t="s">
        <v>25</v>
      </c>
      <c r="W21" s="214" t="s">
        <v>4703</v>
      </c>
      <c r="X21" s="214" t="s">
        <v>1086</v>
      </c>
      <c r="Y21" s="113">
        <v>4183832</v>
      </c>
      <c r="Z21" s="214">
        <v>0.23385260211213069</v>
      </c>
      <c r="AA21" s="223" t="s">
        <v>4409</v>
      </c>
      <c r="AB21" s="117">
        <v>481.7</v>
      </c>
      <c r="AC21" s="19">
        <f>Y21*Z21/AB21</f>
        <v>2031.1397135146358</v>
      </c>
      <c r="AD21" s="223">
        <f t="shared" si="8"/>
        <v>8685.555324891011</v>
      </c>
      <c r="AE21" s="214">
        <f t="shared" si="2"/>
        <v>1.1513368605622787E-4</v>
      </c>
      <c r="AF21" s="99"/>
    </row>
    <row r="22" spans="1:32">
      <c r="J22" s="168">
        <v>21</v>
      </c>
      <c r="K22" s="168" t="s">
        <v>4716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4" t="s">
        <v>4706</v>
      </c>
      <c r="X22" s="214" t="s">
        <v>1086</v>
      </c>
      <c r="Y22" s="113">
        <v>4291628</v>
      </c>
      <c r="Z22" s="214">
        <f t="shared" ref="Z22:Z43" si="9">AB22*AC22/Y22</f>
        <v>0.94748414820669458</v>
      </c>
      <c r="AA22" s="198" t="s">
        <v>4390</v>
      </c>
      <c r="AB22" s="117">
        <v>3115.9</v>
      </c>
      <c r="AC22" s="19">
        <v>1305</v>
      </c>
      <c r="AD22" s="198">
        <f t="shared" si="8"/>
        <v>1377.3317500561634</v>
      </c>
      <c r="AE22" s="214">
        <f t="shared" si="2"/>
        <v>7.2604149287869312E-4</v>
      </c>
      <c r="AF22" s="99"/>
    </row>
    <row r="23" spans="1:32">
      <c r="A23" s="99" t="s">
        <v>180</v>
      </c>
      <c r="B23" s="99" t="s">
        <v>4709</v>
      </c>
      <c r="C23" s="99" t="s">
        <v>4710</v>
      </c>
      <c r="D23" s="99" t="s">
        <v>4711</v>
      </c>
      <c r="E23" s="69" t="s">
        <v>4712</v>
      </c>
      <c r="J23" s="214">
        <v>22</v>
      </c>
      <c r="K23" s="214" t="s">
        <v>4716</v>
      </c>
      <c r="L23" s="113">
        <v>4398820</v>
      </c>
      <c r="M23" s="214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4706</v>
      </c>
      <c r="X23" s="168" t="s">
        <v>1086</v>
      </c>
      <c r="Y23" s="113">
        <v>4291628</v>
      </c>
      <c r="Z23" s="214">
        <f t="shared" si="9"/>
        <v>4.7641314671262279E-2</v>
      </c>
      <c r="AA23" s="19" t="s">
        <v>4586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4665</v>
      </c>
      <c r="B24" s="95">
        <v>4080000</v>
      </c>
      <c r="C24" s="95">
        <v>4200000</v>
      </c>
      <c r="D24" s="95"/>
      <c r="E24" s="95"/>
      <c r="J24" s="220">
        <v>23</v>
      </c>
      <c r="K24" s="220" t="s">
        <v>4716</v>
      </c>
      <c r="L24" s="221">
        <v>4388600</v>
      </c>
      <c r="M24" s="220">
        <v>5</v>
      </c>
      <c r="N24" s="221">
        <f t="shared" si="7"/>
        <v>21943000</v>
      </c>
      <c r="O24" s="222" t="s">
        <v>4728</v>
      </c>
      <c r="W24" s="214" t="s">
        <v>4716</v>
      </c>
      <c r="X24" s="214" t="s">
        <v>1086</v>
      </c>
      <c r="Y24" s="113">
        <v>4369730</v>
      </c>
      <c r="Z24" s="214">
        <f t="shared" si="9"/>
        <v>1.9131203758584627</v>
      </c>
      <c r="AA24" s="198" t="s">
        <v>4390</v>
      </c>
      <c r="AB24" s="117">
        <v>3120.5</v>
      </c>
      <c r="AC24" s="19">
        <v>2679</v>
      </c>
      <c r="AD24" s="198">
        <f t="shared" si="8"/>
        <v>1400.3300753084441</v>
      </c>
      <c r="AE24" s="214">
        <f t="shared" si="2"/>
        <v>7.1411734821144558E-4</v>
      </c>
      <c r="AF24" s="99"/>
    </row>
    <row r="25" spans="1:32">
      <c r="A25" s="99" t="s">
        <v>4675</v>
      </c>
      <c r="B25" s="95">
        <v>4100000</v>
      </c>
      <c r="C25" s="95">
        <v>4230000</v>
      </c>
      <c r="D25" s="95"/>
      <c r="E25" s="95"/>
      <c r="J25" s="214">
        <v>24</v>
      </c>
      <c r="K25" s="214" t="s">
        <v>4718</v>
      </c>
      <c r="L25" s="113">
        <v>4445103</v>
      </c>
      <c r="M25" s="214">
        <v>1.5</v>
      </c>
      <c r="N25" s="113">
        <f t="shared" si="7"/>
        <v>6667654.5</v>
      </c>
      <c r="O25" s="99" t="s">
        <v>751</v>
      </c>
      <c r="W25" s="214" t="s">
        <v>4718</v>
      </c>
      <c r="X25" s="214" t="s">
        <v>1086</v>
      </c>
      <c r="Y25" s="113">
        <v>4398820</v>
      </c>
      <c r="Z25" s="214">
        <f t="shared" si="9"/>
        <v>3.9898935623644527</v>
      </c>
      <c r="AA25" s="198" t="s">
        <v>4390</v>
      </c>
      <c r="AB25" s="117">
        <v>3112.4</v>
      </c>
      <c r="AC25" s="19">
        <v>5639</v>
      </c>
      <c r="AD25" s="198">
        <f t="shared" si="8"/>
        <v>1413.3209099087521</v>
      </c>
      <c r="AE25" s="214">
        <f t="shared" si="2"/>
        <v>7.0755338931804436E-4</v>
      </c>
      <c r="AF25" s="99"/>
    </row>
    <row r="26" spans="1:32">
      <c r="A26" s="99" t="s">
        <v>4678</v>
      </c>
      <c r="B26" s="95">
        <v>4230000</v>
      </c>
      <c r="C26" s="95">
        <v>4330000</v>
      </c>
      <c r="D26" s="95">
        <v>12200</v>
      </c>
      <c r="E26" s="95">
        <v>12350</v>
      </c>
      <c r="J26" s="214">
        <v>25</v>
      </c>
      <c r="K26" s="214" t="s">
        <v>4718</v>
      </c>
      <c r="L26" s="113">
        <v>4445103</v>
      </c>
      <c r="M26" s="214">
        <v>1.5</v>
      </c>
      <c r="N26" s="113">
        <f t="shared" si="7"/>
        <v>6667654.5</v>
      </c>
      <c r="O26" s="99" t="s">
        <v>452</v>
      </c>
      <c r="R26" t="s">
        <v>25</v>
      </c>
      <c r="W26" s="214" t="s">
        <v>4727</v>
      </c>
      <c r="X26" s="214" t="s">
        <v>1086</v>
      </c>
      <c r="Y26" s="113">
        <v>4445103</v>
      </c>
      <c r="Z26" s="214">
        <f>AB26*AC26/Y26</f>
        <v>1.8767484128039327</v>
      </c>
      <c r="AA26" s="223" t="s">
        <v>4409</v>
      </c>
      <c r="AB26" s="117">
        <v>489</v>
      </c>
      <c r="AC26" s="19">
        <v>17060</v>
      </c>
      <c r="AD26" s="223">
        <f t="shared" si="8"/>
        <v>9090.1901840490791</v>
      </c>
      <c r="AE26" s="214">
        <f t="shared" si="2"/>
        <v>1.1000869946095737E-4</v>
      </c>
      <c r="AF26" s="99"/>
    </row>
    <row r="27" spans="1:32">
      <c r="A27" s="99" t="s">
        <v>4693</v>
      </c>
      <c r="B27" s="95">
        <v>4270000</v>
      </c>
      <c r="C27" s="95">
        <v>4370000</v>
      </c>
      <c r="D27" s="95"/>
      <c r="E27" s="95"/>
      <c r="J27" s="214">
        <v>26</v>
      </c>
      <c r="K27" s="214" t="s">
        <v>4727</v>
      </c>
      <c r="L27" s="113">
        <v>4490623</v>
      </c>
      <c r="M27" s="214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4" t="s">
        <v>3684</v>
      </c>
      <c r="X27" s="214" t="s">
        <v>1086</v>
      </c>
      <c r="Y27" s="113">
        <v>4490623</v>
      </c>
      <c r="Z27" s="214">
        <f t="shared" si="9"/>
        <v>3.9795864404560346</v>
      </c>
      <c r="AA27" s="223" t="s">
        <v>4409</v>
      </c>
      <c r="AB27" s="214">
        <v>486.4</v>
      </c>
      <c r="AC27" s="214">
        <v>36741</v>
      </c>
      <c r="AD27" s="223">
        <f t="shared" si="8"/>
        <v>9232.3663651315801</v>
      </c>
      <c r="AE27" s="214">
        <f t="shared" si="2"/>
        <v>1.0831459242960275E-4</v>
      </c>
      <c r="AF27" s="99"/>
    </row>
    <row r="28" spans="1:32">
      <c r="A28" s="99" t="s">
        <v>4703</v>
      </c>
      <c r="B28" s="95">
        <v>3980000</v>
      </c>
      <c r="C28" s="95">
        <v>4120000</v>
      </c>
      <c r="D28" s="95">
        <v>11450</v>
      </c>
      <c r="E28" s="95">
        <v>11650</v>
      </c>
      <c r="J28" s="214">
        <v>27</v>
      </c>
      <c r="K28" s="214" t="s">
        <v>4727</v>
      </c>
      <c r="L28" s="113">
        <v>4490623</v>
      </c>
      <c r="M28" s="214">
        <v>2</v>
      </c>
      <c r="N28" s="113">
        <f t="shared" si="7"/>
        <v>8981246</v>
      </c>
      <c r="O28" s="99" t="s">
        <v>452</v>
      </c>
      <c r="W28" s="214" t="s">
        <v>4740</v>
      </c>
      <c r="X28" s="214" t="s">
        <v>1086</v>
      </c>
      <c r="Y28" s="113">
        <v>4590878</v>
      </c>
      <c r="Z28" s="214">
        <f t="shared" si="9"/>
        <v>2.0741130563696095</v>
      </c>
      <c r="AA28" s="209" t="s">
        <v>4409</v>
      </c>
      <c r="AB28" s="214">
        <v>476.1</v>
      </c>
      <c r="AC28" s="214">
        <v>20000</v>
      </c>
      <c r="AD28" s="209">
        <f t="shared" si="8"/>
        <v>9642.6759084225996</v>
      </c>
      <c r="AE28" s="214">
        <f t="shared" si="2"/>
        <v>1.0370565281848048E-4</v>
      </c>
      <c r="AF28" s="99"/>
    </row>
    <row r="29" spans="1:32">
      <c r="A29" s="99" t="s">
        <v>4706</v>
      </c>
      <c r="B29" s="95">
        <v>4120000</v>
      </c>
      <c r="C29" s="95">
        <v>4230000</v>
      </c>
      <c r="D29" s="95">
        <v>11650</v>
      </c>
      <c r="E29" s="95">
        <v>11750</v>
      </c>
      <c r="J29" s="214">
        <v>28</v>
      </c>
      <c r="K29" s="214" t="s">
        <v>3684</v>
      </c>
      <c r="L29" s="113">
        <v>4590878</v>
      </c>
      <c r="M29" s="214">
        <v>2</v>
      </c>
      <c r="N29" s="113">
        <f t="shared" si="7"/>
        <v>9181756</v>
      </c>
      <c r="O29" s="99" t="s">
        <v>751</v>
      </c>
      <c r="W29" s="214" t="s">
        <v>4740</v>
      </c>
      <c r="X29" s="214" t="s">
        <v>1086</v>
      </c>
      <c r="Y29" s="113">
        <v>4590878</v>
      </c>
      <c r="Z29" s="214">
        <f t="shared" si="9"/>
        <v>2.3602445980921298</v>
      </c>
      <c r="AA29" s="198" t="s">
        <v>4390</v>
      </c>
      <c r="AB29" s="214">
        <v>3095</v>
      </c>
      <c r="AC29" s="214">
        <v>3501</v>
      </c>
      <c r="AD29" s="198">
        <f t="shared" si="8"/>
        <v>1483.3208400646204</v>
      </c>
      <c r="AE29" s="214">
        <f t="shared" si="2"/>
        <v>6.7416298146019129E-4</v>
      </c>
      <c r="AF29" s="99"/>
    </row>
    <row r="30" spans="1:32">
      <c r="A30" s="99" t="s">
        <v>4707</v>
      </c>
      <c r="B30" s="95">
        <v>4170000</v>
      </c>
      <c r="C30" s="95">
        <v>4280000</v>
      </c>
      <c r="D30" s="95">
        <v>11750</v>
      </c>
      <c r="E30" s="95">
        <v>11900</v>
      </c>
      <c r="J30" s="214">
        <v>29</v>
      </c>
      <c r="K30" s="214" t="s">
        <v>3684</v>
      </c>
      <c r="L30" s="113">
        <v>4590878</v>
      </c>
      <c r="M30" s="214">
        <v>2</v>
      </c>
      <c r="N30" s="113">
        <f t="shared" si="7"/>
        <v>9181756</v>
      </c>
      <c r="O30" s="99" t="s">
        <v>452</v>
      </c>
      <c r="R30" t="s">
        <v>25</v>
      </c>
      <c r="W30" s="214" t="s">
        <v>4740</v>
      </c>
      <c r="X30" s="214" t="s">
        <v>1086</v>
      </c>
      <c r="Y30" s="113">
        <v>4590878</v>
      </c>
      <c r="Z30" s="214">
        <f t="shared" si="9"/>
        <v>0.33907971416360883</v>
      </c>
      <c r="AA30" s="226" t="s">
        <v>4243</v>
      </c>
      <c r="AB30" s="117">
        <v>168.8</v>
      </c>
      <c r="AC30" s="19">
        <v>9222</v>
      </c>
      <c r="AD30" s="226">
        <f t="shared" si="8"/>
        <v>27197.14454976303</v>
      </c>
      <c r="AE30" s="214">
        <f t="shared" si="2"/>
        <v>3.6768565838604295E-5</v>
      </c>
      <c r="AF30" s="99"/>
    </row>
    <row r="31" spans="1:32">
      <c r="A31" s="99" t="s">
        <v>4713</v>
      </c>
      <c r="B31" s="95">
        <v>4130000</v>
      </c>
      <c r="C31" s="95">
        <v>4260000</v>
      </c>
      <c r="D31" s="95">
        <v>11850</v>
      </c>
      <c r="E31" s="95">
        <v>11950</v>
      </c>
      <c r="J31" s="214">
        <v>30</v>
      </c>
      <c r="K31" s="214" t="s">
        <v>4740</v>
      </c>
      <c r="L31" s="113">
        <v>4724483</v>
      </c>
      <c r="M31" s="214">
        <v>2.5</v>
      </c>
      <c r="N31" s="113">
        <f t="shared" si="7"/>
        <v>11811207.5</v>
      </c>
      <c r="O31" s="99" t="s">
        <v>751</v>
      </c>
      <c r="W31" s="214" t="s">
        <v>4740</v>
      </c>
      <c r="X31" s="214" t="s">
        <v>1086</v>
      </c>
      <c r="Y31" s="113">
        <v>4590878</v>
      </c>
      <c r="Z31" s="214">
        <f t="shared" si="9"/>
        <v>1.0887767002303264</v>
      </c>
      <c r="AA31" s="13" t="s">
        <v>4537</v>
      </c>
      <c r="AB31" s="117">
        <v>3859.8</v>
      </c>
      <c r="AC31" s="19">
        <v>1295</v>
      </c>
      <c r="AD31" s="13">
        <f t="shared" si="8"/>
        <v>1189.4082594953106</v>
      </c>
      <c r="AE31" s="214">
        <f t="shared" si="2"/>
        <v>8.4075420867206669E-4</v>
      </c>
      <c r="AF31" s="99"/>
    </row>
    <row r="32" spans="1:32">
      <c r="A32" s="99" t="s">
        <v>4715</v>
      </c>
      <c r="B32" s="95">
        <v>4100000</v>
      </c>
      <c r="C32" s="95">
        <v>4220000</v>
      </c>
      <c r="D32" s="95">
        <v>11800</v>
      </c>
      <c r="E32" s="95">
        <v>11980</v>
      </c>
      <c r="J32" s="214">
        <v>31</v>
      </c>
      <c r="K32" s="214" t="s">
        <v>4740</v>
      </c>
      <c r="L32" s="113">
        <v>4724483</v>
      </c>
      <c r="M32" s="214">
        <v>2.5</v>
      </c>
      <c r="N32" s="113">
        <f t="shared" si="7"/>
        <v>11811207.5</v>
      </c>
      <c r="O32" s="99" t="s">
        <v>452</v>
      </c>
      <c r="W32" s="214" t="s">
        <v>4744</v>
      </c>
      <c r="X32" s="214" t="s">
        <v>1086</v>
      </c>
      <c r="Y32" s="113">
        <v>4445103</v>
      </c>
      <c r="Z32" s="214">
        <f t="shared" si="9"/>
        <v>1.0998433557107676</v>
      </c>
      <c r="AA32" s="192" t="s">
        <v>4390</v>
      </c>
      <c r="AB32" s="117">
        <v>3069</v>
      </c>
      <c r="AC32" s="214">
        <v>1593</v>
      </c>
      <c r="AD32" s="192">
        <f t="shared" si="8"/>
        <v>1448.3880742913002</v>
      </c>
      <c r="AE32" s="214">
        <f t="shared" si="2"/>
        <v>6.9042269661692874E-4</v>
      </c>
      <c r="AF32" s="99" t="s">
        <v>4745</v>
      </c>
    </row>
    <row r="33" spans="1:32">
      <c r="A33" s="99" t="s">
        <v>4716</v>
      </c>
      <c r="B33" s="95">
        <v>4220000</v>
      </c>
      <c r="C33" s="95">
        <v>4320000</v>
      </c>
      <c r="D33" s="95">
        <v>11900</v>
      </c>
      <c r="E33" s="95">
        <v>12050</v>
      </c>
      <c r="J33" s="214">
        <v>32</v>
      </c>
      <c r="K33" s="214" t="s">
        <v>4756</v>
      </c>
      <c r="L33" s="113">
        <v>4852712</v>
      </c>
      <c r="M33" s="214">
        <v>8.5</v>
      </c>
      <c r="N33" s="113">
        <f t="shared" si="7"/>
        <v>41248052</v>
      </c>
      <c r="O33" s="99" t="s">
        <v>751</v>
      </c>
      <c r="W33" s="214" t="s">
        <v>4744</v>
      </c>
      <c r="X33" s="214" t="s">
        <v>1086</v>
      </c>
      <c r="Y33" s="113">
        <v>4724483</v>
      </c>
      <c r="Z33" s="214">
        <f t="shared" si="9"/>
        <v>2.1503257816781223</v>
      </c>
      <c r="AA33" s="193" t="s">
        <v>4390</v>
      </c>
      <c r="AB33" s="117">
        <v>3099.2</v>
      </c>
      <c r="AC33" s="214">
        <v>3278</v>
      </c>
      <c r="AD33" s="193">
        <f t="shared" si="8"/>
        <v>1524.4201729478575</v>
      </c>
      <c r="AE33" s="214">
        <f t="shared" si="2"/>
        <v>6.5598712070717572E-4</v>
      </c>
      <c r="AF33" s="99"/>
    </row>
    <row r="34" spans="1:32">
      <c r="A34" s="99" t="s">
        <v>4718</v>
      </c>
      <c r="B34" s="95">
        <v>4240000</v>
      </c>
      <c r="C34" s="95">
        <v>4340000</v>
      </c>
      <c r="D34" s="95">
        <v>12100</v>
      </c>
      <c r="E34" s="95">
        <v>12250</v>
      </c>
      <c r="I34" t="s">
        <v>25</v>
      </c>
      <c r="J34" s="214">
        <v>33</v>
      </c>
      <c r="K34" s="214" t="s">
        <v>4756</v>
      </c>
      <c r="L34" s="113">
        <v>4852712</v>
      </c>
      <c r="M34" s="214">
        <v>8.5</v>
      </c>
      <c r="N34" s="113">
        <f t="shared" si="7"/>
        <v>41248052</v>
      </c>
      <c r="O34" s="99" t="s">
        <v>452</v>
      </c>
      <c r="W34" s="214" t="s">
        <v>4744</v>
      </c>
      <c r="X34" s="214" t="s">
        <v>1086</v>
      </c>
      <c r="Y34" s="113">
        <v>4724483</v>
      </c>
      <c r="Z34" s="214">
        <f t="shared" si="9"/>
        <v>2.8236157480088302</v>
      </c>
      <c r="AA34" s="5" t="s">
        <v>4537</v>
      </c>
      <c r="AB34" s="117">
        <v>3853.3</v>
      </c>
      <c r="AC34" s="214">
        <v>3462</v>
      </c>
      <c r="AD34" s="5">
        <f t="shared" si="8"/>
        <v>1226.0875094075207</v>
      </c>
      <c r="AE34" s="214">
        <f t="shared" si="2"/>
        <v>8.1560246909556037E-4</v>
      </c>
      <c r="AF34" s="99"/>
    </row>
    <row r="35" spans="1:32">
      <c r="A35" s="99" t="s">
        <v>4727</v>
      </c>
      <c r="B35" s="95">
        <v>4230000</v>
      </c>
      <c r="C35" s="95">
        <v>4370000</v>
      </c>
      <c r="D35" s="95">
        <v>12100</v>
      </c>
      <c r="E35" s="95">
        <v>12250</v>
      </c>
      <c r="J35" s="214">
        <v>34</v>
      </c>
      <c r="K35" s="214" t="s">
        <v>4758</v>
      </c>
      <c r="L35" s="113">
        <v>4977171</v>
      </c>
      <c r="M35" s="214">
        <v>7.5</v>
      </c>
      <c r="N35" s="113">
        <f t="shared" si="7"/>
        <v>37328782.5</v>
      </c>
      <c r="O35" s="99" t="s">
        <v>751</v>
      </c>
      <c r="W35" s="214" t="s">
        <v>4758</v>
      </c>
      <c r="X35" s="214" t="s">
        <v>1086</v>
      </c>
      <c r="Y35" s="113">
        <v>4852712</v>
      </c>
      <c r="Z35" s="214">
        <f t="shared" si="9"/>
        <v>0.69267922761540357</v>
      </c>
      <c r="AA35" s="198" t="s">
        <v>4390</v>
      </c>
      <c r="AB35" s="117">
        <v>3324.8</v>
      </c>
      <c r="AC35" s="214">
        <v>1011</v>
      </c>
      <c r="AD35" s="198">
        <f t="shared" si="8"/>
        <v>1459.5500481231952</v>
      </c>
      <c r="AE35" s="214">
        <f t="shared" si="2"/>
        <v>6.8514265837329731E-4</v>
      </c>
      <c r="AF35" s="99"/>
    </row>
    <row r="36" spans="1:32">
      <c r="A36" s="99" t="s">
        <v>3684</v>
      </c>
      <c r="B36" s="95">
        <v>4300000</v>
      </c>
      <c r="C36" s="95">
        <v>4420000</v>
      </c>
      <c r="D36" s="95">
        <v>12300</v>
      </c>
      <c r="E36" s="95">
        <v>12400</v>
      </c>
      <c r="J36" s="214">
        <v>35</v>
      </c>
      <c r="K36" s="214" t="s">
        <v>4758</v>
      </c>
      <c r="L36" s="113">
        <v>4977171</v>
      </c>
      <c r="M36" s="214">
        <v>7.5</v>
      </c>
      <c r="N36" s="113">
        <f t="shared" si="7"/>
        <v>37328782.5</v>
      </c>
      <c r="O36" s="99" t="s">
        <v>452</v>
      </c>
      <c r="R36" s="96"/>
      <c r="W36" s="214" t="s">
        <v>4758</v>
      </c>
      <c r="X36" s="214" t="s">
        <v>1086</v>
      </c>
      <c r="Y36" s="113">
        <v>4852712</v>
      </c>
      <c r="Z36" s="214">
        <f t="shared" si="9"/>
        <v>13.047731721973198</v>
      </c>
      <c r="AA36" s="13" t="s">
        <v>4537</v>
      </c>
      <c r="AB36" s="117">
        <v>4176.3</v>
      </c>
      <c r="AC36" s="214">
        <v>15161</v>
      </c>
      <c r="AD36" s="13">
        <f t="shared" si="8"/>
        <v>1161.9644182649713</v>
      </c>
      <c r="AE36" s="214">
        <f t="shared" si="2"/>
        <v>8.6061155081941813E-4</v>
      </c>
      <c r="AF36" s="99"/>
    </row>
    <row r="37" spans="1:32">
      <c r="A37" s="99" t="s">
        <v>4740</v>
      </c>
      <c r="B37" s="95">
        <v>4370000</v>
      </c>
      <c r="C37" s="95">
        <v>4480000</v>
      </c>
      <c r="D37" s="95">
        <v>12600</v>
      </c>
      <c r="E37" s="95">
        <v>12700</v>
      </c>
      <c r="J37" s="214">
        <v>36</v>
      </c>
      <c r="K37" s="214" t="s">
        <v>4907</v>
      </c>
      <c r="L37" s="113">
        <v>5048479</v>
      </c>
      <c r="M37" s="214">
        <v>4</v>
      </c>
      <c r="N37" s="113">
        <f t="shared" si="7"/>
        <v>20193916</v>
      </c>
      <c r="O37" s="99" t="s">
        <v>751</v>
      </c>
      <c r="W37" s="214" t="s">
        <v>4758</v>
      </c>
      <c r="X37" s="214" t="s">
        <v>1086</v>
      </c>
      <c r="Y37" s="113">
        <v>4852712</v>
      </c>
      <c r="Z37" s="214">
        <f t="shared" si="9"/>
        <v>3.1790291490613911</v>
      </c>
      <c r="AA37" s="223" t="s">
        <v>4409</v>
      </c>
      <c r="AB37" s="117">
        <v>525.1</v>
      </c>
      <c r="AC37" s="214">
        <v>29379</v>
      </c>
      <c r="AD37" s="223">
        <f t="shared" si="8"/>
        <v>9241.5006665397068</v>
      </c>
      <c r="AE37" s="214">
        <f t="shared" si="2"/>
        <v>1.0820753426125433E-4</v>
      </c>
      <c r="AF37" s="99"/>
    </row>
    <row r="38" spans="1:32">
      <c r="A38" s="99" t="s">
        <v>4744</v>
      </c>
      <c r="B38" s="95">
        <v>4470000</v>
      </c>
      <c r="C38" s="95">
        <v>4580000</v>
      </c>
      <c r="D38" s="95">
        <v>13050</v>
      </c>
      <c r="E38" s="95">
        <v>13200</v>
      </c>
      <c r="J38" s="214">
        <v>37</v>
      </c>
      <c r="K38" s="214" t="s">
        <v>4907</v>
      </c>
      <c r="L38" s="113">
        <v>5048479</v>
      </c>
      <c r="M38" s="214">
        <v>9</v>
      </c>
      <c r="N38" s="113">
        <f t="shared" si="7"/>
        <v>45436311</v>
      </c>
      <c r="O38" s="99" t="s">
        <v>452</v>
      </c>
      <c r="W38" s="214" t="s">
        <v>4766</v>
      </c>
      <c r="X38" s="214" t="s">
        <v>1086</v>
      </c>
      <c r="Y38" s="113">
        <v>4977171</v>
      </c>
      <c r="Z38" s="214">
        <f t="shared" si="9"/>
        <v>6.1346965173589574</v>
      </c>
      <c r="AA38" s="223" t="s">
        <v>4409</v>
      </c>
      <c r="AB38" s="117">
        <v>529.79999999999995</v>
      </c>
      <c r="AC38" s="214">
        <v>57632</v>
      </c>
      <c r="AD38" s="223">
        <f t="shared" si="8"/>
        <v>9394.4337485843716</v>
      </c>
      <c r="AE38" s="214">
        <f t="shared" si="2"/>
        <v>1.0644601119792749E-4</v>
      </c>
      <c r="AF38" s="99"/>
    </row>
    <row r="39" spans="1:32">
      <c r="A39" s="99" t="s">
        <v>4750</v>
      </c>
      <c r="B39" s="95">
        <v>4600000</v>
      </c>
      <c r="C39" s="95">
        <v>4720000</v>
      </c>
      <c r="D39" s="95"/>
      <c r="E39" s="95"/>
      <c r="J39" s="214"/>
      <c r="K39" s="214"/>
      <c r="L39" s="113"/>
      <c r="M39" s="214"/>
      <c r="N39" s="113"/>
      <c r="O39" s="99"/>
      <c r="W39" s="214" t="s">
        <v>4766</v>
      </c>
      <c r="X39" s="214" t="s">
        <v>1086</v>
      </c>
      <c r="Y39" s="113">
        <v>4977171</v>
      </c>
      <c r="Z39" s="214">
        <f t="shared" si="9"/>
        <v>1.084129920390519</v>
      </c>
      <c r="AA39" s="228" t="s">
        <v>4394</v>
      </c>
      <c r="AB39" s="117">
        <v>5395.9</v>
      </c>
      <c r="AC39" s="214">
        <v>1000</v>
      </c>
      <c r="AD39" s="228">
        <f t="shared" si="8"/>
        <v>922.39867306658766</v>
      </c>
      <c r="AE39" s="214">
        <f t="shared" si="2"/>
        <v>1.0841299203905189E-3</v>
      </c>
      <c r="AF39" s="99"/>
    </row>
    <row r="40" spans="1:32">
      <c r="A40" s="99" t="s">
        <v>4756</v>
      </c>
      <c r="B40" s="95">
        <v>4530000</v>
      </c>
      <c r="C40" s="95">
        <v>4680000</v>
      </c>
      <c r="D40" s="95">
        <v>13000</v>
      </c>
      <c r="E40" s="95">
        <v>13150</v>
      </c>
      <c r="J40" s="168"/>
      <c r="K40" s="168"/>
      <c r="L40" s="113" t="s">
        <v>25</v>
      </c>
      <c r="M40" s="168"/>
      <c r="N40" s="113"/>
      <c r="O40" s="99"/>
      <c r="W40" s="214" t="s">
        <v>4766</v>
      </c>
      <c r="X40" s="214" t="s">
        <v>1086</v>
      </c>
      <c r="Y40" s="113">
        <v>4977171</v>
      </c>
      <c r="Z40" s="214">
        <f t="shared" si="9"/>
        <v>7.7072195831728516</v>
      </c>
      <c r="AA40" s="223" t="s">
        <v>4390</v>
      </c>
      <c r="AB40" s="117">
        <v>3355.8</v>
      </c>
      <c r="AC40" s="214">
        <v>11431</v>
      </c>
      <c r="AD40" s="223">
        <f t="shared" si="8"/>
        <v>1483.1548364026462</v>
      </c>
      <c r="AE40" s="214">
        <f t="shared" si="2"/>
        <v>6.7423843785957929E-4</v>
      </c>
      <c r="AF40" s="99"/>
    </row>
    <row r="41" spans="1:32">
      <c r="A41" s="99" t="s">
        <v>4758</v>
      </c>
      <c r="B41" s="95">
        <v>4750000</v>
      </c>
      <c r="C41" s="95">
        <v>4900000</v>
      </c>
      <c r="D41" s="95">
        <v>13750</v>
      </c>
      <c r="E41" s="95">
        <v>13900</v>
      </c>
      <c r="J41" s="168"/>
      <c r="K41" s="168"/>
      <c r="L41" s="168"/>
      <c r="M41" s="168">
        <f>SUM(M2:M40)</f>
        <v>140</v>
      </c>
      <c r="N41" s="113">
        <f>SUM(N2:N40)</f>
        <v>618472600</v>
      </c>
      <c r="O41" s="169">
        <f>N41/(M41-3)</f>
        <v>4514398.5401459858</v>
      </c>
      <c r="W41" s="231" t="s">
        <v>4783</v>
      </c>
      <c r="X41" s="231" t="s">
        <v>4409</v>
      </c>
      <c r="Y41" s="229">
        <v>530.29999999999995</v>
      </c>
      <c r="Z41" s="231">
        <f t="shared" si="9"/>
        <v>24481.99132566472</v>
      </c>
      <c r="AA41" s="231" t="s">
        <v>4394</v>
      </c>
      <c r="AB41" s="231">
        <v>5235</v>
      </c>
      <c r="AC41" s="231">
        <v>2480</v>
      </c>
      <c r="AD41" s="231">
        <f t="shared" si="8"/>
        <v>0.10129894937917859</v>
      </c>
      <c r="AE41" s="231">
        <f t="shared" si="2"/>
        <v>9.8717706958325486</v>
      </c>
      <c r="AF41" s="161"/>
    </row>
    <row r="42" spans="1:32">
      <c r="A42" s="99" t="s">
        <v>4766</v>
      </c>
      <c r="B42" s="95">
        <v>4700000</v>
      </c>
      <c r="C42" s="95">
        <v>4850000</v>
      </c>
      <c r="D42" s="95">
        <v>13650</v>
      </c>
      <c r="E42" s="95">
        <v>13800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4" t="s">
        <v>4799</v>
      </c>
      <c r="X42" s="214" t="s">
        <v>4243</v>
      </c>
      <c r="Y42" s="113">
        <v>185.7</v>
      </c>
      <c r="Z42" s="214">
        <f t="shared" si="9"/>
        <v>9238.0484652665582</v>
      </c>
      <c r="AA42" s="214" t="s">
        <v>4296</v>
      </c>
      <c r="AB42" s="117">
        <v>303.2</v>
      </c>
      <c r="AC42" s="214">
        <v>5658</v>
      </c>
      <c r="AD42" s="214">
        <f t="shared" si="8"/>
        <v>0.61246701846965701</v>
      </c>
      <c r="AE42" s="214">
        <f t="shared" si="2"/>
        <v>1.6327409800753905</v>
      </c>
      <c r="AF42" s="99"/>
    </row>
    <row r="43" spans="1:32">
      <c r="A43" s="99" t="s">
        <v>4774</v>
      </c>
      <c r="B43" s="95">
        <v>4550000</v>
      </c>
      <c r="C43" s="95">
        <v>4750000</v>
      </c>
      <c r="D43" s="95">
        <v>13400</v>
      </c>
      <c r="E43" s="95">
        <v>13500</v>
      </c>
      <c r="M43" s="113">
        <f>N41/(M41-3)</f>
        <v>4514398.5401459858</v>
      </c>
      <c r="S43" t="s">
        <v>25</v>
      </c>
      <c r="W43" s="232" t="s">
        <v>4804</v>
      </c>
      <c r="X43" s="232" t="s">
        <v>4409</v>
      </c>
      <c r="Y43" s="233">
        <v>538.79999999999995</v>
      </c>
      <c r="Z43" s="232">
        <f t="shared" si="9"/>
        <v>4989.5322939866373</v>
      </c>
      <c r="AA43" s="232" t="s">
        <v>4394</v>
      </c>
      <c r="AB43" s="233">
        <v>5160</v>
      </c>
      <c r="AC43" s="232">
        <v>521</v>
      </c>
      <c r="AD43" s="232">
        <f>Y43/AB43</f>
        <v>0.10441860465116279</v>
      </c>
      <c r="AE43" s="232">
        <f t="shared" si="2"/>
        <v>9.5768374164810695</v>
      </c>
      <c r="AF43" s="234"/>
    </row>
    <row r="44" spans="1:32">
      <c r="A44" s="99" t="s">
        <v>4783</v>
      </c>
      <c r="B44" s="95">
        <v>4580000</v>
      </c>
      <c r="C44" s="95">
        <v>4750000</v>
      </c>
      <c r="D44" s="95">
        <v>13350</v>
      </c>
      <c r="E44" s="95">
        <v>13500</v>
      </c>
      <c r="I44" s="41"/>
      <c r="M44" s="41" t="s">
        <v>4524</v>
      </c>
      <c r="N44" t="s">
        <v>25</v>
      </c>
      <c r="O44" s="224">
        <v>74657561</v>
      </c>
      <c r="R44" t="s">
        <v>25</v>
      </c>
      <c r="W44" s="214" t="s">
        <v>4814</v>
      </c>
      <c r="X44" s="214" t="s">
        <v>4296</v>
      </c>
      <c r="Y44" s="113">
        <v>299.10000000000002</v>
      </c>
      <c r="Z44" s="214">
        <v>5658</v>
      </c>
      <c r="AA44" s="214" t="s">
        <v>4243</v>
      </c>
      <c r="AB44" s="214">
        <v>182.5</v>
      </c>
      <c r="AC44" s="214">
        <v>9173</v>
      </c>
      <c r="AD44" s="214">
        <f>Y44/AB44</f>
        <v>1.6389041095890413</v>
      </c>
      <c r="AE44" s="214">
        <f t="shared" si="2"/>
        <v>0.61016382480775655</v>
      </c>
      <c r="AF44" s="99" t="s">
        <v>4816</v>
      </c>
    </row>
    <row r="45" spans="1:32">
      <c r="A45" s="99" t="s">
        <v>4794</v>
      </c>
      <c r="B45" s="95">
        <v>4500000</v>
      </c>
      <c r="C45" s="95">
        <v>4650000</v>
      </c>
      <c r="D45" s="95">
        <v>13250</v>
      </c>
      <c r="E45" s="95">
        <v>13450</v>
      </c>
      <c r="W45" s="214" t="s">
        <v>4814</v>
      </c>
      <c r="X45" s="214" t="s">
        <v>4394</v>
      </c>
      <c r="Y45" s="113">
        <v>5149.1000000000004</v>
      </c>
      <c r="Z45" s="214">
        <v>290</v>
      </c>
      <c r="AA45" s="214" t="s">
        <v>4537</v>
      </c>
      <c r="AB45" s="214">
        <v>3933</v>
      </c>
      <c r="AC45" s="214">
        <v>375</v>
      </c>
      <c r="AD45" s="214">
        <f>Y45/AB45</f>
        <v>1.3092041698449022</v>
      </c>
      <c r="AE45" s="214">
        <f t="shared" ref="AE45" si="10">AB45/Y45</f>
        <v>0.76382280398516245</v>
      </c>
      <c r="AF45" s="99" t="s">
        <v>25</v>
      </c>
    </row>
    <row r="46" spans="1:32">
      <c r="A46" s="99" t="s">
        <v>4799</v>
      </c>
      <c r="B46" s="95">
        <v>4620000</v>
      </c>
      <c r="C46" s="95">
        <v>4770000</v>
      </c>
      <c r="D46" s="95">
        <v>13600</v>
      </c>
      <c r="E46" s="95">
        <v>13700</v>
      </c>
      <c r="W46" s="214" t="s">
        <v>4840</v>
      </c>
      <c r="X46" s="214" t="s">
        <v>4394</v>
      </c>
      <c r="Y46" s="113">
        <v>5399.3</v>
      </c>
      <c r="Z46" s="214">
        <v>2000</v>
      </c>
      <c r="AA46" s="214" t="s">
        <v>4537</v>
      </c>
      <c r="AB46" s="214">
        <v>4049.8</v>
      </c>
      <c r="AC46" s="214">
        <v>2638</v>
      </c>
      <c r="AD46" s="214">
        <f>Y46/AB46</f>
        <v>1.3332263321645512</v>
      </c>
      <c r="AE46" s="214">
        <f t="shared" ref="AE46:AE47" si="11">AB46/Y46</f>
        <v>0.75006019298797988</v>
      </c>
      <c r="AF46" s="99"/>
    </row>
    <row r="47" spans="1:32">
      <c r="A47" s="99" t="s">
        <v>4803</v>
      </c>
      <c r="B47" s="95">
        <v>4400000</v>
      </c>
      <c r="C47" s="95">
        <v>4600000</v>
      </c>
      <c r="D47" s="95">
        <v>13200</v>
      </c>
      <c r="E47" s="95">
        <v>13400</v>
      </c>
      <c r="L47">
        <f>140-M41</f>
        <v>0</v>
      </c>
      <c r="M47">
        <f>70-M2-M4-M5-M7-M9-M10-M12-M14-M16-M18-M20-M22-M25-M27-M29-M31-M33-M35-M37</f>
        <v>0</v>
      </c>
      <c r="N47" t="s">
        <v>483</v>
      </c>
      <c r="W47" s="214" t="s">
        <v>5007</v>
      </c>
      <c r="X47" s="214" t="s">
        <v>4296</v>
      </c>
      <c r="Y47" s="113">
        <v>362.9</v>
      </c>
      <c r="Z47" s="214">
        <v>1822</v>
      </c>
      <c r="AA47" s="214" t="s">
        <v>4243</v>
      </c>
      <c r="AB47" s="214">
        <v>191.5</v>
      </c>
      <c r="AC47" s="214">
        <v>3409</v>
      </c>
      <c r="AD47" s="214">
        <f>Y47/AB47</f>
        <v>1.8950391644908615</v>
      </c>
      <c r="AE47" s="214">
        <f t="shared" si="11"/>
        <v>0.5276935794984845</v>
      </c>
      <c r="AF47" s="99"/>
    </row>
    <row r="48" spans="1:32">
      <c r="A48" s="99" t="s">
        <v>4804</v>
      </c>
      <c r="B48" s="95">
        <v>4250000</v>
      </c>
      <c r="C48" s="95">
        <v>4450000</v>
      </c>
      <c r="D48" s="95">
        <v>12750</v>
      </c>
      <c r="E48" s="95">
        <v>12900</v>
      </c>
      <c r="M48">
        <f>65-M3-M6-M8-M11-M13-M15-M17-M19-M21-M23-M26-M28-M30-M32-M34-M36-M38</f>
        <v>0</v>
      </c>
      <c r="N48" t="s">
        <v>5</v>
      </c>
      <c r="W48" s="214" t="s">
        <v>5007</v>
      </c>
      <c r="X48" s="214" t="s">
        <v>4296</v>
      </c>
      <c r="Y48" s="113">
        <v>361.4</v>
      </c>
      <c r="Z48" s="214">
        <v>5174</v>
      </c>
      <c r="AA48" s="214" t="s">
        <v>4390</v>
      </c>
      <c r="AB48" s="214">
        <v>3698</v>
      </c>
      <c r="AC48" s="214">
        <v>498</v>
      </c>
      <c r="AD48" s="214">
        <f t="shared" ref="AD48:AD62" si="12">Y48/AB48</f>
        <v>9.7728501892915084E-2</v>
      </c>
      <c r="AE48" s="214">
        <f t="shared" ref="AE48:AE62" si="13">AB48/Y48</f>
        <v>10.232429441062536</v>
      </c>
      <c r="AF48" s="99"/>
    </row>
    <row r="49" spans="1:32">
      <c r="A49" s="99" t="s">
        <v>4814</v>
      </c>
      <c r="B49" s="95">
        <v>4380000</v>
      </c>
      <c r="C49" s="95">
        <v>4520000</v>
      </c>
      <c r="D49" s="95">
        <v>12750</v>
      </c>
      <c r="E49" s="95">
        <v>12900</v>
      </c>
      <c r="K49">
        <v>16</v>
      </c>
      <c r="L49" s="224">
        <v>807756734</v>
      </c>
      <c r="M49">
        <f>L49/16</f>
        <v>50484795.875</v>
      </c>
      <c r="N49">
        <f>M49*4</f>
        <v>201939183.5</v>
      </c>
      <c r="W49" s="214" t="s">
        <v>5007</v>
      </c>
      <c r="X49" s="214" t="s">
        <v>4537</v>
      </c>
      <c r="Y49" s="113">
        <v>4909.6000000000004</v>
      </c>
      <c r="Z49" s="214">
        <v>2000</v>
      </c>
      <c r="AA49" s="214" t="s">
        <v>4390</v>
      </c>
      <c r="AB49" s="214">
        <v>3715.1</v>
      </c>
      <c r="AC49" s="214">
        <v>2603</v>
      </c>
      <c r="AD49" s="214">
        <f>Y49/AB49</f>
        <v>1.321525665527173</v>
      </c>
      <c r="AE49" s="214">
        <f t="shared" si="13"/>
        <v>0.75670115691706041</v>
      </c>
      <c r="AF49" s="99"/>
    </row>
    <row r="50" spans="1:32">
      <c r="A50" s="99" t="s">
        <v>4818</v>
      </c>
      <c r="B50" s="95">
        <v>4500000</v>
      </c>
      <c r="C50" s="95">
        <v>4630000</v>
      </c>
      <c r="D50" s="95">
        <v>13200</v>
      </c>
      <c r="E50" s="95">
        <v>13400</v>
      </c>
      <c r="N50">
        <f>M49*9</f>
        <v>454363162.875</v>
      </c>
      <c r="W50" s="214" t="s">
        <v>5007</v>
      </c>
      <c r="X50" s="214" t="s">
        <v>4537</v>
      </c>
      <c r="Y50" s="113">
        <v>4949.8</v>
      </c>
      <c r="Z50" s="214">
        <v>64</v>
      </c>
      <c r="AA50" s="214" t="s">
        <v>4390</v>
      </c>
      <c r="AB50" s="214">
        <v>3720.1</v>
      </c>
      <c r="AC50" s="214">
        <v>84</v>
      </c>
      <c r="AD50" s="214">
        <f t="shared" si="12"/>
        <v>1.3305556302249941</v>
      </c>
      <c r="AE50" s="214">
        <f t="shared" si="13"/>
        <v>0.75156571982706366</v>
      </c>
      <c r="AF50" s="99"/>
    </row>
    <row r="51" spans="1:32">
      <c r="A51" s="99" t="s">
        <v>974</v>
      </c>
      <c r="B51" s="95">
        <v>4480000</v>
      </c>
      <c r="C51" s="95">
        <v>4620000</v>
      </c>
      <c r="D51" s="95">
        <v>13100</v>
      </c>
      <c r="E51" s="95">
        <v>13250</v>
      </c>
      <c r="W51" s="214" t="s">
        <v>5007</v>
      </c>
      <c r="X51" s="214" t="s">
        <v>4537</v>
      </c>
      <c r="Y51" s="113">
        <v>4949</v>
      </c>
      <c r="Z51" s="214">
        <v>1000</v>
      </c>
      <c r="AA51" s="214" t="s">
        <v>4243</v>
      </c>
      <c r="AB51" s="214">
        <v>192</v>
      </c>
      <c r="AC51" s="214" t="s">
        <v>5011</v>
      </c>
      <c r="AD51" s="214">
        <f t="shared" si="12"/>
        <v>25.776041666666668</v>
      </c>
      <c r="AE51" s="214">
        <f t="shared" si="13"/>
        <v>3.8795716306324508E-2</v>
      </c>
      <c r="AF51" s="99"/>
    </row>
    <row r="52" spans="1:32">
      <c r="A52" s="99" t="s">
        <v>4840</v>
      </c>
      <c r="B52" s="95">
        <v>4480000</v>
      </c>
      <c r="C52" s="95">
        <v>4600000</v>
      </c>
      <c r="D52" s="95">
        <v>13050</v>
      </c>
      <c r="E52" s="95">
        <v>13200</v>
      </c>
      <c r="K52" s="168" t="s">
        <v>4533</v>
      </c>
      <c r="L52" s="168" t="s">
        <v>1086</v>
      </c>
      <c r="M52" s="168" t="s">
        <v>4243</v>
      </c>
      <c r="N52" s="168" t="s">
        <v>4550</v>
      </c>
      <c r="O52" s="168"/>
      <c r="W52" s="214" t="s">
        <v>5014</v>
      </c>
      <c r="X52" s="214" t="s">
        <v>4537</v>
      </c>
      <c r="Y52" s="113">
        <v>4957.7</v>
      </c>
      <c r="Z52" s="214" t="s">
        <v>5011</v>
      </c>
      <c r="AA52" s="214" t="s">
        <v>4390</v>
      </c>
      <c r="AB52" s="214">
        <v>3589.3</v>
      </c>
      <c r="AC52" s="214" t="s">
        <v>5011</v>
      </c>
      <c r="AD52" s="214">
        <f t="shared" si="12"/>
        <v>1.3812442537542138</v>
      </c>
      <c r="AE52" s="214">
        <f t="shared" si="13"/>
        <v>0.72398491235855345</v>
      </c>
      <c r="AF52" s="99"/>
    </row>
    <row r="53" spans="1:32">
      <c r="A53" s="99" t="s">
        <v>4843</v>
      </c>
      <c r="B53" s="95">
        <v>4400000</v>
      </c>
      <c r="C53" s="95">
        <v>4550000</v>
      </c>
      <c r="D53" s="95">
        <v>12850</v>
      </c>
      <c r="E53" s="95">
        <v>13000</v>
      </c>
      <c r="K53" s="168" t="s">
        <v>4523</v>
      </c>
      <c r="L53" s="168">
        <v>3390000</v>
      </c>
      <c r="M53" s="168">
        <v>161.4</v>
      </c>
      <c r="N53" s="168">
        <f>L53/M53</f>
        <v>21003.717472118959</v>
      </c>
      <c r="O53" s="168"/>
      <c r="W53" s="214" t="s">
        <v>5014</v>
      </c>
      <c r="X53" s="214" t="s">
        <v>4537</v>
      </c>
      <c r="Y53" s="113">
        <v>4958</v>
      </c>
      <c r="Z53" s="214" t="s">
        <v>5011</v>
      </c>
      <c r="AA53" s="214" t="s">
        <v>4394</v>
      </c>
      <c r="AB53" s="214">
        <v>4730.8999999999996</v>
      </c>
      <c r="AC53" s="214" t="s">
        <v>5011</v>
      </c>
      <c r="AD53" s="214">
        <f t="shared" si="12"/>
        <v>1.0480035511213512</v>
      </c>
      <c r="AE53" s="214">
        <f t="shared" si="13"/>
        <v>0.95419524001613543</v>
      </c>
      <c r="AF53" s="99"/>
    </row>
    <row r="54" spans="1:32">
      <c r="A54" s="99" t="s">
        <v>4846</v>
      </c>
      <c r="B54" s="95">
        <v>4400000</v>
      </c>
      <c r="C54" s="95">
        <v>4520000</v>
      </c>
      <c r="D54" s="95">
        <v>12800</v>
      </c>
      <c r="E54" s="95">
        <v>12950</v>
      </c>
      <c r="K54" s="168"/>
      <c r="L54" s="168"/>
      <c r="M54" s="168"/>
      <c r="N54" s="168"/>
      <c r="O54" s="168"/>
      <c r="W54" s="214" t="s">
        <v>5014</v>
      </c>
      <c r="X54" s="214" t="s">
        <v>4537</v>
      </c>
      <c r="Y54" s="113">
        <v>4958</v>
      </c>
      <c r="Z54" s="214" t="s">
        <v>5011</v>
      </c>
      <c r="AA54" s="214" t="s">
        <v>4409</v>
      </c>
      <c r="AB54" s="214">
        <v>671.9</v>
      </c>
      <c r="AC54" s="214" t="s">
        <v>5011</v>
      </c>
      <c r="AD54" s="214">
        <f t="shared" si="12"/>
        <v>7.379074267004019</v>
      </c>
      <c r="AE54" s="214">
        <f t="shared" si="13"/>
        <v>0.13551835417507058</v>
      </c>
      <c r="AF54" s="99"/>
    </row>
    <row r="55" spans="1:32">
      <c r="A55" s="99" t="s">
        <v>4853</v>
      </c>
      <c r="B55" s="95">
        <v>4460000</v>
      </c>
      <c r="C55" s="95">
        <v>4580000</v>
      </c>
      <c r="D55" s="95">
        <v>12850</v>
      </c>
      <c r="E55" s="95">
        <v>13000</v>
      </c>
      <c r="K55" s="168"/>
      <c r="L55" s="168"/>
      <c r="M55" s="168"/>
      <c r="N55" s="168"/>
      <c r="O55" s="168"/>
      <c r="W55" s="214" t="s">
        <v>5014</v>
      </c>
      <c r="X55" s="214" t="s">
        <v>4537</v>
      </c>
      <c r="Y55" s="113">
        <v>4958</v>
      </c>
      <c r="Z55" s="214" t="s">
        <v>5011</v>
      </c>
      <c r="AA55" s="214" t="s">
        <v>4243</v>
      </c>
      <c r="AB55" s="214">
        <v>194.4</v>
      </c>
      <c r="AC55" s="214" t="s">
        <v>5011</v>
      </c>
      <c r="AD55" s="214">
        <f t="shared" si="12"/>
        <v>25.504115226337447</v>
      </c>
      <c r="AE55" s="214">
        <f t="shared" si="13"/>
        <v>3.9209358612343689E-2</v>
      </c>
      <c r="AF55" s="99"/>
    </row>
    <row r="56" spans="1:32">
      <c r="A56" s="99" t="s">
        <v>4860</v>
      </c>
      <c r="B56" s="95">
        <v>4500000</v>
      </c>
      <c r="C56" s="95">
        <v>4620000</v>
      </c>
      <c r="D56" s="95">
        <v>13000</v>
      </c>
      <c r="E56" s="95">
        <v>13200</v>
      </c>
      <c r="K56" s="168"/>
      <c r="L56" s="168"/>
      <c r="M56" s="168"/>
      <c r="N56" s="168"/>
      <c r="O56" s="168"/>
      <c r="W56" s="214"/>
      <c r="X56" s="214"/>
      <c r="Y56" s="113"/>
      <c r="Z56" s="214"/>
      <c r="AA56" s="214"/>
      <c r="AB56" s="214"/>
      <c r="AC56" s="214"/>
      <c r="AD56" s="214" t="e">
        <f t="shared" si="12"/>
        <v>#DIV/0!</v>
      </c>
      <c r="AE56" s="214" t="e">
        <f t="shared" si="13"/>
        <v>#DIV/0!</v>
      </c>
      <c r="AF56" s="99"/>
    </row>
    <row r="57" spans="1:32">
      <c r="A57" s="99" t="s">
        <v>4865</v>
      </c>
      <c r="B57" s="95">
        <v>4450000</v>
      </c>
      <c r="C57" s="95">
        <v>4600000</v>
      </c>
      <c r="D57" s="95">
        <v>12850</v>
      </c>
      <c r="E57" s="95">
        <v>13050</v>
      </c>
      <c r="K57" s="168"/>
      <c r="L57" s="168"/>
      <c r="M57" s="168"/>
      <c r="N57" s="168"/>
      <c r="O57" s="168"/>
      <c r="W57" s="214"/>
      <c r="X57" s="214"/>
      <c r="Y57" s="113"/>
      <c r="Z57" s="214"/>
      <c r="AA57" s="214"/>
      <c r="AB57" s="214"/>
      <c r="AC57" s="214"/>
      <c r="AD57" s="214" t="e">
        <f t="shared" si="12"/>
        <v>#DIV/0!</v>
      </c>
      <c r="AE57" s="214" t="e">
        <f t="shared" si="13"/>
        <v>#DIV/0!</v>
      </c>
      <c r="AF57" s="99"/>
    </row>
    <row r="58" spans="1:32">
      <c r="A58" s="99" t="s">
        <v>4874</v>
      </c>
      <c r="B58" s="95">
        <v>4500000</v>
      </c>
      <c r="C58" s="95">
        <v>4650000</v>
      </c>
      <c r="D58" s="95">
        <v>12900</v>
      </c>
      <c r="E58" s="95">
        <v>13100</v>
      </c>
      <c r="K58" s="168"/>
      <c r="L58" s="168"/>
      <c r="M58" s="168"/>
      <c r="N58" s="168"/>
      <c r="O58" s="168"/>
      <c r="W58" s="214"/>
      <c r="X58" s="214"/>
      <c r="Y58" s="113"/>
      <c r="Z58" s="214"/>
      <c r="AA58" s="214"/>
      <c r="AB58" s="214"/>
      <c r="AC58" s="214"/>
      <c r="AD58" s="214" t="e">
        <f t="shared" si="12"/>
        <v>#DIV/0!</v>
      </c>
      <c r="AE58" s="214" t="e">
        <f t="shared" si="13"/>
        <v>#DIV/0!</v>
      </c>
      <c r="AF58" s="99"/>
    </row>
    <row r="59" spans="1:32">
      <c r="A59" s="99" t="s">
        <v>4907</v>
      </c>
      <c r="B59" s="95">
        <v>4700000</v>
      </c>
      <c r="C59" s="95">
        <v>4800000</v>
      </c>
      <c r="D59" s="95">
        <v>13300</v>
      </c>
      <c r="E59" s="95">
        <v>13450</v>
      </c>
      <c r="K59" s="168"/>
      <c r="L59" s="168"/>
      <c r="M59" s="168"/>
      <c r="N59" s="168"/>
      <c r="O59" s="168"/>
      <c r="W59" s="214"/>
      <c r="X59" s="214"/>
      <c r="Y59" s="113"/>
      <c r="Z59" s="214"/>
      <c r="AA59" s="214"/>
      <c r="AB59" s="214"/>
      <c r="AC59" s="214"/>
      <c r="AD59" s="214" t="e">
        <f t="shared" si="12"/>
        <v>#DIV/0!</v>
      </c>
      <c r="AE59" s="214" t="e">
        <f t="shared" si="13"/>
        <v>#DIV/0!</v>
      </c>
      <c r="AF59" s="99"/>
    </row>
    <row r="60" spans="1:32">
      <c r="A60" s="99" t="s">
        <v>4908</v>
      </c>
      <c r="B60" s="95">
        <v>4750000</v>
      </c>
      <c r="C60" s="95">
        <v>4850000</v>
      </c>
      <c r="D60" s="95">
        <v>13500</v>
      </c>
      <c r="E60" s="95">
        <v>13650</v>
      </c>
      <c r="K60" s="168"/>
      <c r="L60" s="168"/>
      <c r="M60" s="168"/>
      <c r="N60" s="168"/>
      <c r="O60" s="168"/>
      <c r="W60" s="214"/>
      <c r="X60" s="214"/>
      <c r="Y60" s="113"/>
      <c r="Z60" s="214"/>
      <c r="AA60" s="214"/>
      <c r="AB60" s="214"/>
      <c r="AC60" s="214"/>
      <c r="AD60" s="214" t="e">
        <f t="shared" si="12"/>
        <v>#DIV/0!</v>
      </c>
      <c r="AE60" s="214" t="e">
        <f t="shared" si="13"/>
        <v>#DIV/0!</v>
      </c>
      <c r="AF60" s="99"/>
    </row>
    <row r="61" spans="1:32">
      <c r="A61" s="99" t="s">
        <v>4920</v>
      </c>
      <c r="B61" s="95">
        <v>4850000</v>
      </c>
      <c r="C61" s="95">
        <v>4950000</v>
      </c>
      <c r="D61" s="95">
        <v>13750</v>
      </c>
      <c r="E61" s="95">
        <v>13900</v>
      </c>
      <c r="W61" s="214"/>
      <c r="X61" s="214"/>
      <c r="Y61" s="113"/>
      <c r="Z61" s="214"/>
      <c r="AA61" s="214"/>
      <c r="AB61" s="214"/>
      <c r="AC61" s="214"/>
      <c r="AD61" s="214" t="e">
        <f t="shared" si="12"/>
        <v>#DIV/0!</v>
      </c>
      <c r="AE61" s="214" t="e">
        <f t="shared" si="13"/>
        <v>#DIV/0!</v>
      </c>
      <c r="AF61" s="99"/>
    </row>
    <row r="62" spans="1:32">
      <c r="A62" s="99" t="s">
        <v>4939</v>
      </c>
      <c r="B62" s="95">
        <v>4680000</v>
      </c>
      <c r="C62" s="95">
        <v>4780000</v>
      </c>
      <c r="D62" s="95">
        <v>13500</v>
      </c>
      <c r="E62" s="95">
        <v>13650</v>
      </c>
      <c r="W62" s="214"/>
      <c r="X62" s="214"/>
      <c r="Y62" s="113"/>
      <c r="Z62" s="214"/>
      <c r="AA62" s="214"/>
      <c r="AB62" s="214"/>
      <c r="AC62" s="214"/>
      <c r="AD62" s="214" t="e">
        <f t="shared" si="12"/>
        <v>#DIV/0!</v>
      </c>
      <c r="AE62" s="214" t="e">
        <f t="shared" si="13"/>
        <v>#DIV/0!</v>
      </c>
      <c r="AF62" s="99"/>
    </row>
    <row r="63" spans="1:32">
      <c r="A63" s="99"/>
      <c r="B63" s="95"/>
      <c r="C63" s="95"/>
      <c r="D63" s="95"/>
      <c r="E63" s="95"/>
      <c r="I63" s="214" t="s">
        <v>8</v>
      </c>
      <c r="J63" s="214" t="s">
        <v>4769</v>
      </c>
      <c r="K63" s="214" t="s">
        <v>180</v>
      </c>
      <c r="L63" s="227" t="s">
        <v>4767</v>
      </c>
      <c r="M63" s="227" t="s">
        <v>4768</v>
      </c>
      <c r="N63" s="214" t="s">
        <v>6</v>
      </c>
      <c r="O63" s="214" t="s">
        <v>4770</v>
      </c>
      <c r="P63" s="214" t="s">
        <v>4785</v>
      </c>
      <c r="W63" s="168"/>
      <c r="X63" s="168"/>
      <c r="Y63" s="113"/>
      <c r="Z63" s="168"/>
      <c r="AA63" s="168"/>
      <c r="AB63" s="113"/>
      <c r="AC63" s="168"/>
      <c r="AD63" s="19"/>
      <c r="AE63" s="168"/>
      <c r="AF63" s="99"/>
    </row>
    <row r="64" spans="1:32">
      <c r="A64" s="99"/>
      <c r="B64" s="95"/>
      <c r="C64" s="95"/>
      <c r="D64" s="95"/>
      <c r="E64" s="95"/>
      <c r="G64" t="s">
        <v>25</v>
      </c>
      <c r="I64" s="214"/>
      <c r="J64" s="214"/>
      <c r="K64" s="214" t="s">
        <v>4716</v>
      </c>
      <c r="L64" s="84">
        <v>535989412</v>
      </c>
      <c r="M64" s="84"/>
      <c r="N64" s="214"/>
      <c r="O64" s="214"/>
      <c r="P64" s="214"/>
      <c r="Z64" t="s">
        <v>25</v>
      </c>
      <c r="AC64" t="s">
        <v>25</v>
      </c>
    </row>
    <row r="65" spans="1:32">
      <c r="A65" s="99"/>
      <c r="B65" s="95"/>
      <c r="C65" s="95"/>
      <c r="D65" s="95"/>
      <c r="E65" s="95"/>
      <c r="I65" s="214"/>
      <c r="J65" s="113">
        <f>L65-L64</f>
        <v>12939932</v>
      </c>
      <c r="K65" s="214" t="s">
        <v>4744</v>
      </c>
      <c r="L65" s="84">
        <v>548929344</v>
      </c>
      <c r="M65" s="84"/>
      <c r="N65" s="214"/>
      <c r="O65" s="214"/>
      <c r="P65" s="214"/>
      <c r="Z65" t="s">
        <v>25</v>
      </c>
      <c r="AA65" t="s">
        <v>25</v>
      </c>
      <c r="AB65" t="s">
        <v>25</v>
      </c>
      <c r="AC65">
        <f>AD43/AD41</f>
        <v>1.0307965214950732</v>
      </c>
      <c r="AD65" t="s">
        <v>25</v>
      </c>
    </row>
    <row r="66" spans="1:32">
      <c r="F66" t="s">
        <v>25</v>
      </c>
      <c r="I66" s="214"/>
      <c r="J66" s="113">
        <f t="shared" ref="J66:J88" si="14">L66-L65</f>
        <v>11531981</v>
      </c>
      <c r="K66" s="214" t="s">
        <v>4750</v>
      </c>
      <c r="L66" s="84">
        <v>560461325</v>
      </c>
      <c r="M66" s="84"/>
      <c r="N66" s="214"/>
      <c r="O66" s="214"/>
      <c r="P66" s="214"/>
      <c r="W66" s="96"/>
      <c r="X66" s="96"/>
      <c r="Y66" s="96"/>
      <c r="Z66" s="96"/>
      <c r="AA66" s="96"/>
      <c r="AB66" s="96"/>
      <c r="AC66" s="96"/>
      <c r="AD66" s="96"/>
      <c r="AF66" t="s">
        <v>25</v>
      </c>
    </row>
    <row r="67" spans="1:32">
      <c r="I67" s="214"/>
      <c r="J67" s="113">
        <f t="shared" si="14"/>
        <v>17387769</v>
      </c>
      <c r="K67" s="214" t="s">
        <v>4756</v>
      </c>
      <c r="L67" s="84">
        <v>577849094</v>
      </c>
      <c r="M67" s="84"/>
      <c r="N67" s="214"/>
      <c r="O67" s="214"/>
      <c r="P67" s="214"/>
      <c r="W67" s="96"/>
      <c r="X67" s="96"/>
      <c r="Y67" s="96"/>
      <c r="Z67" s="96"/>
      <c r="AA67" s="96"/>
      <c r="AB67" s="96"/>
      <c r="AC67" s="96" t="s">
        <v>25</v>
      </c>
      <c r="AD67" s="96"/>
    </row>
    <row r="68" spans="1:32">
      <c r="D68" s="114">
        <f>B62-B28+L19</f>
        <v>4991628</v>
      </c>
      <c r="I68" s="214"/>
      <c r="J68" s="113">
        <f t="shared" si="14"/>
        <v>11024486</v>
      </c>
      <c r="K68" s="214" t="s">
        <v>4758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  <c r="W68" s="96"/>
      <c r="X68" s="96"/>
      <c r="Y68" s="96" t="s">
        <v>25</v>
      </c>
      <c r="Z68" s="96"/>
      <c r="AA68" s="96"/>
      <c r="AB68" s="96" t="s">
        <v>25</v>
      </c>
      <c r="AC68" s="96">
        <f>AD46/AD45</f>
        <v>1.0183486753807811</v>
      </c>
      <c r="AD68" s="96"/>
    </row>
    <row r="69" spans="1:32">
      <c r="B69" t="s">
        <v>25</v>
      </c>
      <c r="I69" s="214"/>
      <c r="J69" s="113">
        <f t="shared" si="14"/>
        <v>-8942851</v>
      </c>
      <c r="K69" s="214" t="s">
        <v>4766</v>
      </c>
      <c r="L69" s="230">
        <v>579930729</v>
      </c>
      <c r="M69" s="84">
        <v>247714729</v>
      </c>
      <c r="N69" s="113">
        <f t="shared" ref="N69:N91" si="15">L69+M69</f>
        <v>827645458</v>
      </c>
      <c r="O69" s="113">
        <f t="shared" ref="O69:O88" si="16">M69-M68</f>
        <v>-2541194</v>
      </c>
      <c r="P69" s="113">
        <f t="shared" ref="P69:P88" si="17">N69-N68</f>
        <v>-11484045</v>
      </c>
      <c r="W69" s="96"/>
      <c r="X69" s="96"/>
      <c r="Y69" s="96"/>
      <c r="Z69" s="96"/>
      <c r="AA69" s="96"/>
      <c r="AB69" s="96"/>
      <c r="AC69" s="96"/>
      <c r="AD69" s="96"/>
    </row>
    <row r="70" spans="1:32">
      <c r="I70" s="5" t="s">
        <v>4782</v>
      </c>
      <c r="J70" s="35">
        <f t="shared" si="14"/>
        <v>45893629</v>
      </c>
      <c r="K70" s="5" t="s">
        <v>4774</v>
      </c>
      <c r="L70" s="237">
        <v>625824358</v>
      </c>
      <c r="M70" s="237">
        <v>243028777</v>
      </c>
      <c r="N70" s="35">
        <f t="shared" si="15"/>
        <v>868853135</v>
      </c>
      <c r="O70" s="35">
        <f t="shared" si="16"/>
        <v>-4685952</v>
      </c>
      <c r="P70" s="35">
        <f>N70-N69-50000000</f>
        <v>-8792323</v>
      </c>
      <c r="W70" s="96"/>
      <c r="X70" s="96"/>
      <c r="Y70" s="96"/>
      <c r="Z70" s="96"/>
      <c r="AA70" s="96"/>
      <c r="AB70" s="96"/>
      <c r="AC70" s="96"/>
      <c r="AD70" s="96"/>
    </row>
    <row r="71" spans="1:32">
      <c r="D71" t="s">
        <v>25</v>
      </c>
      <c r="E71" t="s">
        <v>25</v>
      </c>
      <c r="I71" s="214"/>
      <c r="J71" s="113">
        <f t="shared" si="14"/>
        <v>3462014</v>
      </c>
      <c r="K71" s="214" t="s">
        <v>4783</v>
      </c>
      <c r="L71" s="84">
        <v>629286372</v>
      </c>
      <c r="M71" s="84">
        <v>246690884</v>
      </c>
      <c r="N71" s="113">
        <f t="shared" si="15"/>
        <v>875977256</v>
      </c>
      <c r="O71" s="113">
        <f t="shared" si="16"/>
        <v>3662107</v>
      </c>
      <c r="P71" s="113">
        <f t="shared" si="17"/>
        <v>7124121</v>
      </c>
      <c r="W71" s="96"/>
      <c r="X71" s="96"/>
      <c r="Y71" s="96"/>
      <c r="Z71" s="96"/>
      <c r="AA71" s="96"/>
      <c r="AB71" s="96"/>
      <c r="AC71" s="96"/>
      <c r="AD71" s="96"/>
    </row>
    <row r="72" spans="1:32">
      <c r="I72" s="214"/>
      <c r="J72" s="113">
        <f t="shared" si="14"/>
        <v>-2687296</v>
      </c>
      <c r="K72" s="214" t="s">
        <v>4799</v>
      </c>
      <c r="L72" s="84">
        <v>626599076</v>
      </c>
      <c r="M72" s="84">
        <v>244530128</v>
      </c>
      <c r="N72" s="113">
        <f t="shared" si="15"/>
        <v>871129204</v>
      </c>
      <c r="O72" s="113">
        <f t="shared" si="16"/>
        <v>-2160756</v>
      </c>
      <c r="P72" s="113">
        <f t="shared" si="17"/>
        <v>-4848052</v>
      </c>
      <c r="AA72" s="96"/>
      <c r="AB72" s="96"/>
      <c r="AC72" s="96"/>
      <c r="AD72" s="96"/>
    </row>
    <row r="73" spans="1:32">
      <c r="I73" s="214"/>
      <c r="J73" s="113">
        <f t="shared" si="14"/>
        <v>-6009466</v>
      </c>
      <c r="K73" s="214" t="s">
        <v>4803</v>
      </c>
      <c r="L73" s="84">
        <v>620589610</v>
      </c>
      <c r="M73" s="84">
        <v>242967684</v>
      </c>
      <c r="N73" s="113">
        <f t="shared" si="15"/>
        <v>863557294</v>
      </c>
      <c r="O73" s="113">
        <f t="shared" si="16"/>
        <v>-1562444</v>
      </c>
      <c r="P73" s="113">
        <f t="shared" si="17"/>
        <v>-7571910</v>
      </c>
      <c r="AA73" s="96"/>
      <c r="AB73" s="96"/>
      <c r="AC73" s="96"/>
      <c r="AD73" s="96" t="s">
        <v>25</v>
      </c>
    </row>
    <row r="74" spans="1:32">
      <c r="I74" s="214"/>
      <c r="J74" s="113">
        <f t="shared" si="14"/>
        <v>-1273071</v>
      </c>
      <c r="K74" s="214" t="s">
        <v>4804</v>
      </c>
      <c r="L74" s="84">
        <v>619316539</v>
      </c>
      <c r="M74" s="84">
        <v>242985726</v>
      </c>
      <c r="N74" s="113">
        <f t="shared" si="15"/>
        <v>862302265</v>
      </c>
      <c r="O74" s="113">
        <f t="shared" si="16"/>
        <v>18042</v>
      </c>
      <c r="P74" s="113">
        <f t="shared" si="17"/>
        <v>-1255029</v>
      </c>
      <c r="AA74" s="96"/>
      <c r="AB74" s="96"/>
      <c r="AC74" s="96" t="s">
        <v>25</v>
      </c>
      <c r="AD74" s="96"/>
    </row>
    <row r="75" spans="1:32">
      <c r="I75" s="214"/>
      <c r="J75" s="113">
        <f t="shared" si="14"/>
        <v>112274</v>
      </c>
      <c r="K75" s="214" t="s">
        <v>4814</v>
      </c>
      <c r="L75" s="84">
        <v>619428813</v>
      </c>
      <c r="M75" s="84">
        <v>242060147</v>
      </c>
      <c r="N75" s="113">
        <f t="shared" si="15"/>
        <v>861488960</v>
      </c>
      <c r="O75" s="113">
        <f t="shared" si="16"/>
        <v>-925579</v>
      </c>
      <c r="P75" s="113">
        <f t="shared" si="17"/>
        <v>-813305</v>
      </c>
      <c r="AA75" s="96"/>
      <c r="AB75" s="96"/>
      <c r="AC75" s="96"/>
      <c r="AD75" s="96" t="s">
        <v>25</v>
      </c>
    </row>
    <row r="76" spans="1:32">
      <c r="I76" s="214"/>
      <c r="J76" s="113">
        <f t="shared" si="14"/>
        <v>6567221</v>
      </c>
      <c r="K76" s="214" t="s">
        <v>4818</v>
      </c>
      <c r="L76" s="84">
        <v>625996034</v>
      </c>
      <c r="M76" s="84">
        <v>242597875</v>
      </c>
      <c r="N76" s="113">
        <f t="shared" si="15"/>
        <v>868593909</v>
      </c>
      <c r="O76" s="113">
        <f t="shared" si="16"/>
        <v>537728</v>
      </c>
      <c r="P76" s="113">
        <f t="shared" si="17"/>
        <v>7104949</v>
      </c>
      <c r="W76" s="96"/>
      <c r="X76" s="96"/>
      <c r="Y76" s="96"/>
      <c r="Z76" s="96"/>
      <c r="AA76" s="96"/>
      <c r="AB76" s="96"/>
      <c r="AC76" s="96"/>
      <c r="AD76" s="96"/>
    </row>
    <row r="77" spans="1:32">
      <c r="I77" s="214"/>
      <c r="J77" s="113">
        <f t="shared" si="14"/>
        <v>4477051</v>
      </c>
      <c r="K77" s="214" t="s">
        <v>974</v>
      </c>
      <c r="L77" s="84">
        <v>630473085</v>
      </c>
      <c r="M77" s="84">
        <v>243884962</v>
      </c>
      <c r="N77" s="113">
        <f t="shared" si="15"/>
        <v>874358047</v>
      </c>
      <c r="O77" s="113">
        <f t="shared" si="16"/>
        <v>1287087</v>
      </c>
      <c r="P77" s="113">
        <f t="shared" si="17"/>
        <v>5764138</v>
      </c>
      <c r="W77" s="96"/>
      <c r="X77" s="96"/>
      <c r="Y77" s="96"/>
      <c r="Z77" s="96" t="s">
        <v>4654</v>
      </c>
      <c r="AA77" s="96"/>
      <c r="AB77" s="96"/>
      <c r="AC77" s="96"/>
      <c r="AD77" s="96"/>
    </row>
    <row r="78" spans="1:32">
      <c r="F78" t="s">
        <v>25</v>
      </c>
      <c r="I78" s="214"/>
      <c r="J78" s="113">
        <f t="shared" si="14"/>
        <v>6046556</v>
      </c>
      <c r="K78" s="214" t="s">
        <v>4840</v>
      </c>
      <c r="L78" s="84">
        <v>636519641</v>
      </c>
      <c r="M78" s="84">
        <v>248242879</v>
      </c>
      <c r="N78" s="113">
        <f t="shared" si="15"/>
        <v>884762520</v>
      </c>
      <c r="O78" s="113">
        <f t="shared" si="16"/>
        <v>4357917</v>
      </c>
      <c r="P78" s="113">
        <f t="shared" si="17"/>
        <v>10404473</v>
      </c>
      <c r="W78" s="96"/>
      <c r="X78" s="96"/>
      <c r="Y78" s="96"/>
      <c r="Z78" s="96" t="s">
        <v>4655</v>
      </c>
      <c r="AA78" s="208">
        <v>35441</v>
      </c>
      <c r="AB78" s="96"/>
      <c r="AC78" s="96"/>
      <c r="AD78" s="96"/>
    </row>
    <row r="79" spans="1:32" ht="120">
      <c r="I79" s="214"/>
      <c r="J79" s="113">
        <f t="shared" si="14"/>
        <v>6885870</v>
      </c>
      <c r="K79" s="214" t="s">
        <v>4843</v>
      </c>
      <c r="L79" s="84">
        <v>643405511</v>
      </c>
      <c r="M79" s="84">
        <v>252682386</v>
      </c>
      <c r="N79" s="113">
        <f t="shared" si="15"/>
        <v>896087897</v>
      </c>
      <c r="O79" s="113">
        <f t="shared" si="16"/>
        <v>4439507</v>
      </c>
      <c r="P79" s="113">
        <f t="shared" si="17"/>
        <v>11325377</v>
      </c>
      <c r="W79" s="96"/>
      <c r="X79" s="22" t="s">
        <v>4658</v>
      </c>
      <c r="Y79" s="22" t="s">
        <v>4657</v>
      </c>
      <c r="Z79" s="22" t="s">
        <v>4656</v>
      </c>
      <c r="AA79" s="22" t="s">
        <v>4659</v>
      </c>
    </row>
    <row r="80" spans="1:32">
      <c r="G80" t="s">
        <v>25</v>
      </c>
      <c r="I80" s="5" t="s">
        <v>4864</v>
      </c>
      <c r="J80" s="35">
        <f t="shared" si="14"/>
        <v>-1984018</v>
      </c>
      <c r="K80" s="5" t="s">
        <v>4846</v>
      </c>
      <c r="L80" s="237">
        <v>641421493</v>
      </c>
      <c r="M80" s="237">
        <v>250864833</v>
      </c>
      <c r="N80" s="35">
        <f t="shared" si="15"/>
        <v>892286326</v>
      </c>
      <c r="O80" s="35">
        <f t="shared" si="16"/>
        <v>-1817553</v>
      </c>
      <c r="P80" s="35">
        <f>N80-N79-2000000</f>
        <v>-5801571</v>
      </c>
    </row>
    <row r="81" spans="6:16">
      <c r="I81" s="214"/>
      <c r="J81" s="113">
        <f t="shared" si="14"/>
        <v>6117877</v>
      </c>
      <c r="K81" s="214" t="s">
        <v>4853</v>
      </c>
      <c r="L81" s="84">
        <v>647539370</v>
      </c>
      <c r="M81" s="84">
        <v>254691103</v>
      </c>
      <c r="N81" s="113">
        <f t="shared" si="15"/>
        <v>902230473</v>
      </c>
      <c r="O81" s="113">
        <f t="shared" si="16"/>
        <v>3826270</v>
      </c>
      <c r="P81" s="113">
        <f t="shared" si="17"/>
        <v>9944147</v>
      </c>
    </row>
    <row r="82" spans="6:16" ht="30">
      <c r="I82" s="239" t="s">
        <v>4863</v>
      </c>
      <c r="J82" s="86">
        <f t="shared" si="14"/>
        <v>8860702</v>
      </c>
      <c r="K82" s="192" t="s">
        <v>4860</v>
      </c>
      <c r="L82" s="238">
        <v>656400072</v>
      </c>
      <c r="M82" s="238">
        <v>260846052</v>
      </c>
      <c r="N82" s="86">
        <f t="shared" si="15"/>
        <v>917246124</v>
      </c>
      <c r="O82" s="86">
        <f t="shared" si="16"/>
        <v>6154949</v>
      </c>
      <c r="P82" s="86">
        <f>N82-N81-4250000</f>
        <v>10765651</v>
      </c>
    </row>
    <row r="83" spans="6:16" ht="30">
      <c r="I83" s="239" t="s">
        <v>4872</v>
      </c>
      <c r="J83" s="86">
        <f>L83-L82+31412200</f>
        <v>20439704</v>
      </c>
      <c r="K83" s="192" t="s">
        <v>4865</v>
      </c>
      <c r="L83" s="238">
        <v>645427576</v>
      </c>
      <c r="M83" s="238">
        <v>263837297</v>
      </c>
      <c r="N83" s="86">
        <f t="shared" si="15"/>
        <v>909264873</v>
      </c>
      <c r="O83" s="86">
        <f>M83-M82+2060725</f>
        <v>5051970</v>
      </c>
      <c r="P83" s="86">
        <f>N83-N82+2060725+31412200</f>
        <v>25491674</v>
      </c>
    </row>
    <row r="84" spans="6:16">
      <c r="F84" t="s">
        <v>25</v>
      </c>
      <c r="I84" s="190" t="s">
        <v>4873</v>
      </c>
      <c r="J84" s="189">
        <f t="shared" si="14"/>
        <v>21224293</v>
      </c>
      <c r="K84" s="190" t="s">
        <v>4874</v>
      </c>
      <c r="L84" s="240">
        <v>666651869</v>
      </c>
      <c r="M84" s="240">
        <v>303563891</v>
      </c>
      <c r="N84" s="189">
        <f t="shared" si="15"/>
        <v>970215760</v>
      </c>
      <c r="O84" s="189">
        <f>M84-M83-28000000</f>
        <v>11726594</v>
      </c>
      <c r="P84" s="189">
        <f>N84-N83-28000000</f>
        <v>32950887</v>
      </c>
    </row>
    <row r="85" spans="6:16">
      <c r="I85" s="214"/>
      <c r="J85" s="113">
        <f t="shared" si="14"/>
        <v>9478107</v>
      </c>
      <c r="K85" s="214" t="s">
        <v>981</v>
      </c>
      <c r="L85" s="84">
        <v>676129976</v>
      </c>
      <c r="M85" s="84">
        <v>302822379</v>
      </c>
      <c r="N85" s="113">
        <f t="shared" si="15"/>
        <v>978952355</v>
      </c>
      <c r="O85" s="113">
        <f t="shared" si="16"/>
        <v>-741512</v>
      </c>
      <c r="P85" s="113">
        <f t="shared" si="17"/>
        <v>8736595</v>
      </c>
    </row>
    <row r="86" spans="6:16">
      <c r="I86" s="214"/>
      <c r="J86" s="113">
        <f t="shared" si="14"/>
        <v>-8249999</v>
      </c>
      <c r="K86" s="214" t="s">
        <v>4882</v>
      </c>
      <c r="L86" s="84">
        <v>667879977</v>
      </c>
      <c r="M86" s="84">
        <v>298414541</v>
      </c>
      <c r="N86" s="113">
        <f t="shared" si="15"/>
        <v>966294518</v>
      </c>
      <c r="O86" s="113">
        <f t="shared" si="16"/>
        <v>-4407838</v>
      </c>
      <c r="P86" s="113">
        <f t="shared" si="17"/>
        <v>-12657837</v>
      </c>
    </row>
    <row r="87" spans="6:16">
      <c r="I87" s="241" t="s">
        <v>4893</v>
      </c>
      <c r="J87" s="197">
        <f>L87-L86-20000</f>
        <v>7878257</v>
      </c>
      <c r="K87" s="191" t="s">
        <v>4883</v>
      </c>
      <c r="L87" s="242">
        <v>675778234</v>
      </c>
      <c r="M87" s="242">
        <v>302388050</v>
      </c>
      <c r="N87" s="197">
        <f>L87+M87</f>
        <v>978166284</v>
      </c>
      <c r="O87" s="197">
        <f>M87-M86-850000</f>
        <v>3123509</v>
      </c>
      <c r="P87" s="197">
        <f>N87-N86-870000</f>
        <v>11001766</v>
      </c>
    </row>
    <row r="88" spans="6:16">
      <c r="I88" s="214" t="s">
        <v>25</v>
      </c>
      <c r="J88" s="113">
        <f t="shared" si="14"/>
        <v>17031996</v>
      </c>
      <c r="K88" s="214" t="s">
        <v>4895</v>
      </c>
      <c r="L88" s="84">
        <v>692810230</v>
      </c>
      <c r="M88" s="84">
        <v>311823171</v>
      </c>
      <c r="N88" s="113">
        <f t="shared" si="15"/>
        <v>1004633401</v>
      </c>
      <c r="O88" s="113">
        <f t="shared" si="16"/>
        <v>9435121</v>
      </c>
      <c r="P88" s="113">
        <f t="shared" si="17"/>
        <v>26467117</v>
      </c>
    </row>
    <row r="89" spans="6:16">
      <c r="I89" s="214"/>
      <c r="J89" s="113">
        <f>L89-L88</f>
        <v>-12175091</v>
      </c>
      <c r="K89" s="214" t="s">
        <v>4896</v>
      </c>
      <c r="L89" s="84">
        <v>680635139</v>
      </c>
      <c r="M89" s="84">
        <v>313005875</v>
      </c>
      <c r="N89" s="113">
        <f t="shared" si="15"/>
        <v>993641014</v>
      </c>
      <c r="O89" s="113">
        <f>M89-M88</f>
        <v>1182704</v>
      </c>
      <c r="P89" s="113">
        <f>N89-N88</f>
        <v>-10992387</v>
      </c>
    </row>
    <row r="90" spans="6:16">
      <c r="I90" s="191" t="s">
        <v>4930</v>
      </c>
      <c r="J90" s="197">
        <f>L90-L89-1000000</f>
        <v>3840350</v>
      </c>
      <c r="K90" s="191" t="s">
        <v>4907</v>
      </c>
      <c r="L90" s="242">
        <v>685475489</v>
      </c>
      <c r="M90" s="242">
        <v>312030960</v>
      </c>
      <c r="N90" s="197">
        <f t="shared" si="15"/>
        <v>997506449</v>
      </c>
      <c r="O90" s="197">
        <f t="shared" ref="O90:O91" si="18">M90-M89</f>
        <v>-974915</v>
      </c>
      <c r="P90" s="197">
        <f>N90-N89-1000000</f>
        <v>2865435</v>
      </c>
    </row>
    <row r="91" spans="6:16">
      <c r="I91" s="214"/>
      <c r="J91" s="113">
        <f t="shared" ref="J91:J126" si="19">L91-L90</f>
        <v>-12127865</v>
      </c>
      <c r="K91" s="214" t="s">
        <v>4908</v>
      </c>
      <c r="L91" s="84">
        <v>673347624</v>
      </c>
      <c r="M91" s="84">
        <v>308820785</v>
      </c>
      <c r="N91" s="113">
        <f t="shared" si="15"/>
        <v>982168409</v>
      </c>
      <c r="O91" s="113">
        <f t="shared" si="18"/>
        <v>-3210175</v>
      </c>
      <c r="P91" s="113">
        <f t="shared" ref="P91" si="20">N91-N90</f>
        <v>-15338040</v>
      </c>
    </row>
    <row r="92" spans="6:16">
      <c r="I92" s="214"/>
      <c r="J92" s="113">
        <f t="shared" si="19"/>
        <v>11765514</v>
      </c>
      <c r="K92" s="214" t="s">
        <v>4920</v>
      </c>
      <c r="L92" s="84">
        <v>685113138</v>
      </c>
      <c r="M92" s="84">
        <v>311743933</v>
      </c>
      <c r="N92" s="113">
        <f t="shared" ref="N92:N97" si="21">L92+M92</f>
        <v>996857071</v>
      </c>
      <c r="O92" s="113">
        <f t="shared" ref="O92:O97" si="22">M92-M91</f>
        <v>2923148</v>
      </c>
      <c r="P92" s="113">
        <f t="shared" ref="P92:P97" si="23">N92-N91</f>
        <v>14688662</v>
      </c>
    </row>
    <row r="93" spans="6:16">
      <c r="I93" s="214"/>
      <c r="J93" s="113">
        <f t="shared" si="19"/>
        <v>2886862</v>
      </c>
      <c r="K93" s="214" t="s">
        <v>4922</v>
      </c>
      <c r="L93" s="84">
        <v>688000000</v>
      </c>
      <c r="M93" s="84">
        <v>312500000</v>
      </c>
      <c r="N93" s="113">
        <f t="shared" si="21"/>
        <v>1000500000</v>
      </c>
      <c r="O93" s="113">
        <f t="shared" si="22"/>
        <v>756067</v>
      </c>
      <c r="P93" s="113">
        <f t="shared" si="23"/>
        <v>3642929</v>
      </c>
    </row>
    <row r="94" spans="6:16">
      <c r="I94" s="214"/>
      <c r="J94" s="113">
        <f t="shared" si="19"/>
        <v>10450869</v>
      </c>
      <c r="K94" s="214" t="s">
        <v>4923</v>
      </c>
      <c r="L94" s="84">
        <v>698450869</v>
      </c>
      <c r="M94" s="84">
        <v>316326929</v>
      </c>
      <c r="N94" s="113">
        <f t="shared" si="21"/>
        <v>1014777798</v>
      </c>
      <c r="O94" s="113">
        <f t="shared" si="22"/>
        <v>3826929</v>
      </c>
      <c r="P94" s="113">
        <f t="shared" si="23"/>
        <v>14277798</v>
      </c>
    </row>
    <row r="95" spans="6:16">
      <c r="I95" s="191" t="s">
        <v>4929</v>
      </c>
      <c r="J95" s="197">
        <f>L95-L94-2520000</f>
        <v>-274657</v>
      </c>
      <c r="K95" s="191" t="s">
        <v>4926</v>
      </c>
      <c r="L95" s="242">
        <v>700696212</v>
      </c>
      <c r="M95" s="242">
        <v>314277518</v>
      </c>
      <c r="N95" s="197">
        <f t="shared" si="21"/>
        <v>1014973730</v>
      </c>
      <c r="O95" s="197">
        <f t="shared" si="22"/>
        <v>-2049411</v>
      </c>
      <c r="P95" s="197">
        <f>N95-N94-2520000</f>
        <v>-2324068</v>
      </c>
    </row>
    <row r="96" spans="6:16">
      <c r="I96" s="214"/>
      <c r="J96" s="113">
        <f t="shared" si="19"/>
        <v>3959605</v>
      </c>
      <c r="K96" s="214" t="s">
        <v>4931</v>
      </c>
      <c r="L96" s="84">
        <v>704655817</v>
      </c>
      <c r="M96" s="84">
        <v>315439070</v>
      </c>
      <c r="N96" s="113">
        <f t="shared" si="21"/>
        <v>1020094887</v>
      </c>
      <c r="O96" s="113">
        <f t="shared" si="22"/>
        <v>1161552</v>
      </c>
      <c r="P96" s="113">
        <f t="shared" si="23"/>
        <v>5121157</v>
      </c>
    </row>
    <row r="97" spans="9:20">
      <c r="I97" s="214"/>
      <c r="J97" s="113">
        <f t="shared" si="19"/>
        <v>4588822</v>
      </c>
      <c r="K97" s="214" t="s">
        <v>4934</v>
      </c>
      <c r="L97" s="84">
        <v>709244639</v>
      </c>
      <c r="M97" s="84">
        <v>318439707</v>
      </c>
      <c r="N97" s="113">
        <f t="shared" si="21"/>
        <v>1027684346</v>
      </c>
      <c r="O97" s="113">
        <f t="shared" si="22"/>
        <v>3000637</v>
      </c>
      <c r="P97" s="113">
        <f t="shared" si="23"/>
        <v>7589459</v>
      </c>
      <c r="Q97" t="s">
        <v>25</v>
      </c>
    </row>
    <row r="98" spans="9:20">
      <c r="I98" s="214"/>
      <c r="J98" s="113">
        <f t="shared" si="19"/>
        <v>-11230604</v>
      </c>
      <c r="K98" s="214" t="s">
        <v>4936</v>
      </c>
      <c r="L98" s="84">
        <v>698014035</v>
      </c>
      <c r="M98" s="84">
        <v>314823372</v>
      </c>
      <c r="N98" s="113">
        <f t="shared" ref="N98:N110" si="24">L98+M98</f>
        <v>1012837407</v>
      </c>
      <c r="O98" s="113">
        <f t="shared" ref="O98:O109" si="25">M98-M97</f>
        <v>-3616335</v>
      </c>
      <c r="P98" s="113">
        <f t="shared" ref="P98:P109" si="26">N98-N97</f>
        <v>-14846939</v>
      </c>
    </row>
    <row r="99" spans="9:20">
      <c r="I99" s="214"/>
      <c r="J99" s="113">
        <f t="shared" si="19"/>
        <v>6285999</v>
      </c>
      <c r="K99" s="214" t="s">
        <v>4937</v>
      </c>
      <c r="L99" s="84">
        <v>704300034</v>
      </c>
      <c r="M99" s="84">
        <v>315795916</v>
      </c>
      <c r="N99" s="113">
        <f t="shared" si="24"/>
        <v>1020095950</v>
      </c>
      <c r="O99" s="113">
        <f t="shared" si="25"/>
        <v>972544</v>
      </c>
      <c r="P99" s="113">
        <f t="shared" si="26"/>
        <v>7258543</v>
      </c>
    </row>
    <row r="100" spans="9:20">
      <c r="I100" s="214"/>
      <c r="J100" s="113">
        <f t="shared" si="19"/>
        <v>17278812</v>
      </c>
      <c r="K100" s="214" t="s">
        <v>4939</v>
      </c>
      <c r="L100" s="84">
        <v>721578846</v>
      </c>
      <c r="M100" s="84">
        <v>322263065</v>
      </c>
      <c r="N100" s="113">
        <f t="shared" si="24"/>
        <v>1043841911</v>
      </c>
      <c r="O100" s="113">
        <f t="shared" si="25"/>
        <v>6467149</v>
      </c>
      <c r="P100" s="113">
        <f t="shared" si="26"/>
        <v>23745961</v>
      </c>
    </row>
    <row r="101" spans="9:20">
      <c r="I101" s="214"/>
      <c r="J101" s="113">
        <f t="shared" si="19"/>
        <v>287745</v>
      </c>
      <c r="K101" s="214" t="s">
        <v>4940</v>
      </c>
      <c r="L101" s="84">
        <v>721866591</v>
      </c>
      <c r="M101" s="84">
        <v>321203407</v>
      </c>
      <c r="N101" s="113">
        <f t="shared" si="24"/>
        <v>1043069998</v>
      </c>
      <c r="O101" s="113">
        <f t="shared" si="25"/>
        <v>-1059658</v>
      </c>
      <c r="P101" s="113">
        <f t="shared" si="26"/>
        <v>-771913</v>
      </c>
    </row>
    <row r="102" spans="9:20">
      <c r="I102" s="214"/>
      <c r="J102" s="113">
        <f t="shared" si="19"/>
        <v>-5866591</v>
      </c>
      <c r="K102" s="214" t="s">
        <v>4943</v>
      </c>
      <c r="L102" s="84">
        <v>716000000</v>
      </c>
      <c r="M102" s="84">
        <v>319000000</v>
      </c>
      <c r="N102" s="113">
        <f t="shared" si="24"/>
        <v>1035000000</v>
      </c>
      <c r="O102" s="113">
        <f t="shared" si="25"/>
        <v>-2203407</v>
      </c>
      <c r="P102" s="113">
        <f t="shared" si="26"/>
        <v>-8069998</v>
      </c>
    </row>
    <row r="103" spans="9:20">
      <c r="I103" s="214"/>
      <c r="J103" s="113">
        <f t="shared" si="19"/>
        <v>288384</v>
      </c>
      <c r="K103" s="214" t="s">
        <v>4942</v>
      </c>
      <c r="L103" s="84">
        <v>716288384</v>
      </c>
      <c r="M103" s="84">
        <v>320388494</v>
      </c>
      <c r="N103" s="113">
        <f t="shared" si="24"/>
        <v>1036676878</v>
      </c>
      <c r="O103" s="113">
        <f t="shared" si="25"/>
        <v>1388494</v>
      </c>
      <c r="P103" s="113">
        <f t="shared" si="26"/>
        <v>1676878</v>
      </c>
    </row>
    <row r="104" spans="9:20">
      <c r="I104" s="191" t="s">
        <v>4989</v>
      </c>
      <c r="J104" s="197">
        <f>L104-L103-1400000</f>
        <v>-1688384</v>
      </c>
      <c r="K104" s="191" t="s">
        <v>4986</v>
      </c>
      <c r="L104" s="242">
        <v>716000000</v>
      </c>
      <c r="M104" s="242">
        <v>322000000</v>
      </c>
      <c r="N104" s="197">
        <f t="shared" si="24"/>
        <v>1038000000</v>
      </c>
      <c r="O104" s="197">
        <f t="shared" si="25"/>
        <v>1611506</v>
      </c>
      <c r="P104" s="197">
        <f>N104-N103-1400000</f>
        <v>-76878</v>
      </c>
    </row>
    <row r="105" spans="9:20">
      <c r="I105" s="214"/>
      <c r="J105" s="113">
        <f t="shared" si="19"/>
        <v>8529471</v>
      </c>
      <c r="K105" s="214" t="s">
        <v>4988</v>
      </c>
      <c r="L105" s="84">
        <v>724529471</v>
      </c>
      <c r="M105" s="84">
        <v>326836192</v>
      </c>
      <c r="N105" s="113">
        <f t="shared" si="24"/>
        <v>1051365663</v>
      </c>
      <c r="O105" s="113">
        <f t="shared" si="25"/>
        <v>4836192</v>
      </c>
      <c r="P105" s="113">
        <f t="shared" si="26"/>
        <v>13365663</v>
      </c>
    </row>
    <row r="106" spans="9:20">
      <c r="I106" s="190" t="s">
        <v>4991</v>
      </c>
      <c r="J106" s="189">
        <f>L106-L105-1550000</f>
        <v>16319322</v>
      </c>
      <c r="K106" s="190" t="s">
        <v>4990</v>
      </c>
      <c r="L106" s="240">
        <v>742398793</v>
      </c>
      <c r="M106" s="240">
        <v>333388204</v>
      </c>
      <c r="N106" s="189">
        <f t="shared" si="24"/>
        <v>1075786997</v>
      </c>
      <c r="O106" s="189">
        <f>M106-M105-1550000</f>
        <v>5002012</v>
      </c>
      <c r="P106" s="189">
        <f>N106-N105-3100000</f>
        <v>21321334</v>
      </c>
    </row>
    <row r="107" spans="9:20">
      <c r="I107" s="214"/>
      <c r="J107" s="113">
        <f t="shared" si="19"/>
        <v>7585832</v>
      </c>
      <c r="K107" s="214" t="s">
        <v>4992</v>
      </c>
      <c r="L107" s="84">
        <v>749984625</v>
      </c>
      <c r="M107" s="84">
        <v>336802679</v>
      </c>
      <c r="N107" s="113">
        <f t="shared" si="24"/>
        <v>1086787304</v>
      </c>
      <c r="O107" s="113">
        <f t="shared" si="25"/>
        <v>3414475</v>
      </c>
      <c r="P107" s="113">
        <f t="shared" si="26"/>
        <v>11000307</v>
      </c>
    </row>
    <row r="108" spans="9:20">
      <c r="I108" s="190" t="s">
        <v>4995</v>
      </c>
      <c r="J108" s="189">
        <f>L108-L107-250000</f>
        <v>9825827</v>
      </c>
      <c r="K108" s="190" t="s">
        <v>4935</v>
      </c>
      <c r="L108" s="240">
        <v>760060452</v>
      </c>
      <c r="M108" s="240">
        <v>342834562</v>
      </c>
      <c r="N108" s="189">
        <f t="shared" si="24"/>
        <v>1102895014</v>
      </c>
      <c r="O108" s="189">
        <f t="shared" si="25"/>
        <v>6031883</v>
      </c>
      <c r="P108" s="189">
        <f>N108-N107-250000</f>
        <v>15857710</v>
      </c>
    </row>
    <row r="109" spans="9:20">
      <c r="I109" s="214"/>
      <c r="J109" s="113">
        <f t="shared" si="19"/>
        <v>4204925</v>
      </c>
      <c r="K109" s="214" t="s">
        <v>4996</v>
      </c>
      <c r="L109" s="84">
        <v>764265377</v>
      </c>
      <c r="M109" s="84">
        <v>346850621</v>
      </c>
      <c r="N109" s="113">
        <f t="shared" si="24"/>
        <v>1111115998</v>
      </c>
      <c r="O109" s="113">
        <f t="shared" si="25"/>
        <v>4016059</v>
      </c>
      <c r="P109" s="113">
        <f t="shared" si="26"/>
        <v>8220984</v>
      </c>
    </row>
    <row r="110" spans="9:20" ht="45">
      <c r="I110" s="249" t="s">
        <v>5004</v>
      </c>
      <c r="J110" s="250">
        <f>L110-L109+48527480</f>
        <v>-4646184</v>
      </c>
      <c r="K110" s="217" t="s">
        <v>5000</v>
      </c>
      <c r="L110" s="251">
        <v>711091713</v>
      </c>
      <c r="M110" s="251">
        <v>365802118</v>
      </c>
      <c r="N110" s="250">
        <f t="shared" si="24"/>
        <v>1076893831</v>
      </c>
      <c r="O110" s="250">
        <f>M110-M109+2668880-50000000</f>
        <v>-28379623</v>
      </c>
      <c r="P110" s="250">
        <f>N110-N109-50000000+48527480+2668880</f>
        <v>-33025807</v>
      </c>
    </row>
    <row r="111" spans="9:20">
      <c r="I111" s="214"/>
      <c r="J111" s="113">
        <f t="shared" si="19"/>
        <v>12126436</v>
      </c>
      <c r="K111" s="214" t="s">
        <v>5006</v>
      </c>
      <c r="L111" s="84">
        <v>723218149</v>
      </c>
      <c r="M111" s="84">
        <v>378192152</v>
      </c>
      <c r="N111" s="113">
        <f t="shared" ref="N111:N126" si="27">L111+M111</f>
        <v>1101410301</v>
      </c>
      <c r="O111" s="113">
        <f t="shared" ref="O111:O126" si="28">M111-M110</f>
        <v>12390034</v>
      </c>
      <c r="P111" s="113">
        <f t="shared" ref="P111:P126" si="29">N111-N110</f>
        <v>24516470</v>
      </c>
    </row>
    <row r="112" spans="9:20">
      <c r="I112" s="190" t="s">
        <v>5012</v>
      </c>
      <c r="J112" s="189">
        <f t="shared" si="19"/>
        <v>-11559770</v>
      </c>
      <c r="K112" s="190" t="s">
        <v>5007</v>
      </c>
      <c r="L112" s="240">
        <v>711658379</v>
      </c>
      <c r="M112" s="240">
        <v>375825031</v>
      </c>
      <c r="N112" s="189">
        <f t="shared" si="27"/>
        <v>1087483410</v>
      </c>
      <c r="O112" s="189">
        <f>M112-M111-400000</f>
        <v>-2767121</v>
      </c>
      <c r="P112" s="189">
        <f>N112-N111-400000</f>
        <v>-14326891</v>
      </c>
      <c r="T112" t="s">
        <v>25</v>
      </c>
    </row>
    <row r="113" spans="9:19">
      <c r="I113" s="214" t="s">
        <v>5016</v>
      </c>
      <c r="J113" s="113">
        <f t="shared" si="19"/>
        <v>-47970668</v>
      </c>
      <c r="K113" s="214" t="s">
        <v>5014</v>
      </c>
      <c r="L113" s="84">
        <v>663687711</v>
      </c>
      <c r="M113" s="84">
        <v>375638602</v>
      </c>
      <c r="N113" s="113">
        <f t="shared" si="27"/>
        <v>1039326313</v>
      </c>
      <c r="O113" s="113">
        <f t="shared" si="28"/>
        <v>-186429</v>
      </c>
      <c r="P113" s="113">
        <f t="shared" si="29"/>
        <v>-48157097</v>
      </c>
      <c r="S113" t="s">
        <v>25</v>
      </c>
    </row>
    <row r="114" spans="9:19">
      <c r="I114" s="214"/>
      <c r="J114" s="113">
        <f t="shared" si="19"/>
        <v>9507166</v>
      </c>
      <c r="K114" s="214" t="s">
        <v>5023</v>
      </c>
      <c r="L114" s="84">
        <v>673194877</v>
      </c>
      <c r="M114" s="84">
        <v>380477962</v>
      </c>
      <c r="N114" s="113">
        <f t="shared" si="27"/>
        <v>1053672839</v>
      </c>
      <c r="O114" s="113">
        <f t="shared" si="28"/>
        <v>4839360</v>
      </c>
      <c r="P114" s="113">
        <f t="shared" si="29"/>
        <v>14346526</v>
      </c>
    </row>
    <row r="115" spans="9:19">
      <c r="I115" s="214"/>
      <c r="J115" s="113">
        <f t="shared" si="19"/>
        <v>351502</v>
      </c>
      <c r="K115" s="214" t="s">
        <v>5025</v>
      </c>
      <c r="L115" s="84">
        <v>673546379</v>
      </c>
      <c r="M115" s="84">
        <v>385390359</v>
      </c>
      <c r="N115" s="113">
        <f t="shared" si="27"/>
        <v>1058936738</v>
      </c>
      <c r="O115" s="113">
        <f t="shared" si="28"/>
        <v>4912397</v>
      </c>
      <c r="P115" s="113">
        <f t="shared" si="29"/>
        <v>5263899</v>
      </c>
    </row>
    <row r="116" spans="9:19">
      <c r="I116" s="190" t="s">
        <v>5028</v>
      </c>
      <c r="J116" s="189">
        <f t="shared" si="19"/>
        <v>-3653734</v>
      </c>
      <c r="K116" s="190" t="s">
        <v>5026</v>
      </c>
      <c r="L116" s="240">
        <v>669892645</v>
      </c>
      <c r="M116" s="240">
        <v>383350206</v>
      </c>
      <c r="N116" s="189">
        <f>L116+M116</f>
        <v>1053242851</v>
      </c>
      <c r="O116" s="189">
        <f>M116-M115-2000000</f>
        <v>-4040153</v>
      </c>
      <c r="P116" s="189">
        <f>N116-N115-2000000</f>
        <v>-7693887</v>
      </c>
    </row>
    <row r="117" spans="9:19">
      <c r="I117" s="190" t="s">
        <v>5031</v>
      </c>
      <c r="J117" s="189">
        <f t="shared" si="19"/>
        <v>-492645</v>
      </c>
      <c r="K117" s="190" t="s">
        <v>5029</v>
      </c>
      <c r="L117" s="240">
        <v>669400000</v>
      </c>
      <c r="M117" s="240">
        <v>385000000</v>
      </c>
      <c r="N117" s="189">
        <f t="shared" si="27"/>
        <v>1054400000</v>
      </c>
      <c r="O117" s="189">
        <f>M117-M116-100000</f>
        <v>1549794</v>
      </c>
      <c r="P117" s="189">
        <f>N117-N116-100000</f>
        <v>1057149</v>
      </c>
    </row>
    <row r="118" spans="9:19">
      <c r="I118" s="214"/>
      <c r="J118" s="113">
        <f t="shared" si="19"/>
        <v>7765061</v>
      </c>
      <c r="K118" s="214" t="s">
        <v>5032</v>
      </c>
      <c r="L118" s="84">
        <v>677165061</v>
      </c>
      <c r="M118" s="84">
        <v>392704452</v>
      </c>
      <c r="N118" s="113">
        <f t="shared" si="27"/>
        <v>1069869513</v>
      </c>
      <c r="O118" s="113">
        <f t="shared" si="28"/>
        <v>7704452</v>
      </c>
      <c r="P118" s="113">
        <f t="shared" si="29"/>
        <v>15469513</v>
      </c>
    </row>
    <row r="119" spans="9:19">
      <c r="I119" s="214"/>
      <c r="J119" s="113">
        <f t="shared" si="19"/>
        <v>7834939</v>
      </c>
      <c r="K119" s="214" t="s">
        <v>5033</v>
      </c>
      <c r="L119" s="84">
        <v>685000000</v>
      </c>
      <c r="M119" s="84">
        <v>395000000</v>
      </c>
      <c r="N119" s="113">
        <f t="shared" si="27"/>
        <v>1080000000</v>
      </c>
      <c r="O119" s="113">
        <f t="shared" si="28"/>
        <v>2295548</v>
      </c>
      <c r="P119" s="113">
        <f t="shared" si="29"/>
        <v>10130487</v>
      </c>
    </row>
    <row r="120" spans="9:19">
      <c r="I120" s="190" t="s">
        <v>5038</v>
      </c>
      <c r="J120" s="189">
        <f>L120-L119-2100000</f>
        <v>2603523</v>
      </c>
      <c r="K120" s="190" t="s">
        <v>5035</v>
      </c>
      <c r="L120" s="240">
        <v>689703523</v>
      </c>
      <c r="M120" s="240">
        <v>399879880</v>
      </c>
      <c r="N120" s="189">
        <f t="shared" si="27"/>
        <v>1089583403</v>
      </c>
      <c r="O120" s="189">
        <f t="shared" si="28"/>
        <v>4879880</v>
      </c>
      <c r="P120" s="189">
        <f>N120-N119-2100000</f>
        <v>7483403</v>
      </c>
    </row>
    <row r="121" spans="9:19">
      <c r="I121" s="214"/>
      <c r="J121" s="113">
        <f t="shared" si="19"/>
        <v>-689703523</v>
      </c>
      <c r="K121" s="214"/>
      <c r="L121" s="84"/>
      <c r="M121" s="84"/>
      <c r="N121" s="113">
        <f t="shared" si="27"/>
        <v>0</v>
      </c>
      <c r="O121" s="113">
        <f t="shared" si="28"/>
        <v>-399879880</v>
      </c>
      <c r="P121" s="113">
        <f t="shared" si="29"/>
        <v>-1089583403</v>
      </c>
    </row>
    <row r="122" spans="9:19">
      <c r="I122" s="214"/>
      <c r="J122" s="113">
        <f t="shared" si="19"/>
        <v>0</v>
      </c>
      <c r="K122" s="214"/>
      <c r="L122" s="84"/>
      <c r="M122" s="84"/>
      <c r="N122" s="113">
        <f t="shared" si="27"/>
        <v>0</v>
      </c>
      <c r="O122" s="113">
        <f t="shared" si="28"/>
        <v>0</v>
      </c>
      <c r="P122" s="113">
        <f t="shared" si="29"/>
        <v>0</v>
      </c>
    </row>
    <row r="123" spans="9:19">
      <c r="I123" s="214"/>
      <c r="J123" s="113">
        <f t="shared" si="19"/>
        <v>0</v>
      </c>
      <c r="K123" s="214"/>
      <c r="L123" s="84"/>
      <c r="M123" s="84"/>
      <c r="N123" s="113">
        <f t="shared" si="27"/>
        <v>0</v>
      </c>
      <c r="O123" s="113">
        <f t="shared" si="28"/>
        <v>0</v>
      </c>
      <c r="P123" s="113">
        <f t="shared" si="29"/>
        <v>0</v>
      </c>
    </row>
    <row r="124" spans="9:19">
      <c r="I124" s="214"/>
      <c r="J124" s="113">
        <f t="shared" si="19"/>
        <v>0</v>
      </c>
      <c r="K124" s="214"/>
      <c r="L124" s="84"/>
      <c r="M124" s="84"/>
      <c r="N124" s="113">
        <f t="shared" si="27"/>
        <v>0</v>
      </c>
      <c r="O124" s="113">
        <f t="shared" si="28"/>
        <v>0</v>
      </c>
      <c r="P124" s="113">
        <f t="shared" si="29"/>
        <v>0</v>
      </c>
    </row>
    <row r="125" spans="9:19">
      <c r="I125" s="214"/>
      <c r="J125" s="113">
        <f t="shared" si="19"/>
        <v>0</v>
      </c>
      <c r="K125" s="214"/>
      <c r="L125" s="84"/>
      <c r="M125" s="84"/>
      <c r="N125" s="113">
        <f t="shared" si="27"/>
        <v>0</v>
      </c>
      <c r="O125" s="113">
        <f t="shared" si="28"/>
        <v>0</v>
      </c>
      <c r="P125" s="113">
        <f t="shared" si="29"/>
        <v>0</v>
      </c>
    </row>
    <row r="126" spans="9:19">
      <c r="I126" s="214"/>
      <c r="J126" s="113">
        <f t="shared" si="19"/>
        <v>0</v>
      </c>
      <c r="K126" s="214"/>
      <c r="L126" s="84">
        <v>0</v>
      </c>
      <c r="M126" s="84"/>
      <c r="N126" s="214">
        <f t="shared" si="27"/>
        <v>0</v>
      </c>
      <c r="O126" s="113">
        <f t="shared" si="28"/>
        <v>0</v>
      </c>
      <c r="P126" s="113">
        <f t="shared" si="29"/>
        <v>0</v>
      </c>
    </row>
    <row r="129" spans="12:16">
      <c r="O129" t="s">
        <v>25</v>
      </c>
    </row>
    <row r="130" spans="12:16">
      <c r="L130" t="s">
        <v>25</v>
      </c>
      <c r="N130" t="s">
        <v>25</v>
      </c>
      <c r="O130" t="s">
        <v>25</v>
      </c>
    </row>
    <row r="131" spans="12:16">
      <c r="P131" t="s">
        <v>25</v>
      </c>
    </row>
    <row r="132" spans="12:16">
      <c r="N132" t="s">
        <v>25</v>
      </c>
    </row>
    <row r="133" spans="12:16">
      <c r="N133" t="s">
        <v>25</v>
      </c>
      <c r="O133" t="s">
        <v>25</v>
      </c>
    </row>
    <row r="135" spans="12:16">
      <c r="N135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O87:P87 P80 P70 J87 J90 J95 J104 P104 J106 O106:P106 J108 P108 O110:P110 J110 O112:P112 O116:P116 J120 P120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4434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4540</v>
      </c>
      <c r="Z2" s="99" t="s">
        <v>4598</v>
      </c>
      <c r="AA2" s="99" t="s">
        <v>4596</v>
      </c>
      <c r="AB2" s="99" t="s">
        <v>4597</v>
      </c>
      <c r="AC2" s="99" t="s">
        <v>4600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4602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4599</v>
      </c>
      <c r="Z4" s="99">
        <v>1</v>
      </c>
      <c r="AA4" s="99">
        <v>1</v>
      </c>
      <c r="AB4" s="99">
        <f t="shared" si="0"/>
        <v>1</v>
      </c>
      <c r="AC4" s="99" t="s">
        <v>4601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4585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34" workbookViewId="0">
      <selection activeCell="D57" sqref="D57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768</v>
      </c>
      <c r="F2" s="99">
        <f t="shared" ref="F2:F43" si="0">IF(B2&gt;0,1,0)</f>
        <v>1</v>
      </c>
      <c r="G2" s="99">
        <f>B2*(E2-F2)</f>
        <v>38350000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762</v>
      </c>
      <c r="F3" s="99">
        <f t="shared" si="0"/>
        <v>1</v>
      </c>
      <c r="G3" s="99">
        <f t="shared" ref="G3:G62" si="2">B3*(E3-F3)</f>
        <v>11415000000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760</v>
      </c>
      <c r="F4" s="99">
        <f t="shared" si="0"/>
        <v>0</v>
      </c>
      <c r="G4" s="99">
        <f t="shared" si="2"/>
        <v>-2280000000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759</v>
      </c>
      <c r="F5" s="99">
        <f t="shared" si="0"/>
        <v>0</v>
      </c>
      <c r="G5" s="99">
        <f t="shared" si="2"/>
        <v>-2429483100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757</v>
      </c>
      <c r="F6" s="99">
        <f t="shared" si="0"/>
        <v>0</v>
      </c>
      <c r="G6" s="99">
        <f>B6*(E6-F6)</f>
        <v>-2271681300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755</v>
      </c>
      <c r="F7" s="99">
        <f t="shared" si="0"/>
        <v>0</v>
      </c>
      <c r="G7" s="99">
        <f t="shared" si="2"/>
        <v>-4383454500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733</v>
      </c>
      <c r="F8" s="99">
        <f t="shared" si="0"/>
        <v>1</v>
      </c>
      <c r="G8" s="99">
        <f t="shared" si="2"/>
        <v>39833244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461</v>
      </c>
      <c r="F9" s="99">
        <f t="shared" si="0"/>
        <v>0</v>
      </c>
      <c r="G9" s="99">
        <f>B9*(E9-F9)</f>
        <v>-36880000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396</v>
      </c>
      <c r="F10" s="99">
        <f t="shared" si="0"/>
        <v>1</v>
      </c>
      <c r="G10" s="99">
        <f t="shared" si="2"/>
        <v>335750000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382</v>
      </c>
      <c r="F11" s="99">
        <f t="shared" si="0"/>
        <v>0</v>
      </c>
      <c r="G11" s="99">
        <f t="shared" si="2"/>
        <v>-267400000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376</v>
      </c>
      <c r="F12" s="99">
        <f t="shared" si="0"/>
        <v>1</v>
      </c>
      <c r="G12" s="99">
        <f t="shared" si="2"/>
        <v>375000000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368</v>
      </c>
      <c r="F13" s="99">
        <f t="shared" si="0"/>
        <v>1</v>
      </c>
      <c r="G13" s="99">
        <f t="shared" si="2"/>
        <v>1782519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367</v>
      </c>
      <c r="F14" s="99">
        <f t="shared" si="0"/>
        <v>0</v>
      </c>
      <c r="G14" s="99">
        <f t="shared" si="2"/>
        <v>-70097000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352</v>
      </c>
      <c r="F15" s="99">
        <f t="shared" si="0"/>
        <v>0</v>
      </c>
      <c r="G15" s="99">
        <f t="shared" si="2"/>
        <v>-70400000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336</v>
      </c>
      <c r="F16" s="99">
        <f t="shared" si="0"/>
        <v>0</v>
      </c>
      <c r="G16" s="99">
        <f t="shared" si="2"/>
        <v>-233303616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329</v>
      </c>
      <c r="F17" s="99">
        <f t="shared" si="0"/>
        <v>1</v>
      </c>
      <c r="G17" s="99">
        <f t="shared" si="2"/>
        <v>16400000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306</v>
      </c>
      <c r="F18" s="99">
        <f t="shared" si="0"/>
        <v>1</v>
      </c>
      <c r="G18" s="99">
        <f t="shared" si="2"/>
        <v>319335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298</v>
      </c>
      <c r="F19" s="99">
        <f t="shared" si="0"/>
        <v>1</v>
      </c>
      <c r="G19" s="99">
        <f t="shared" si="2"/>
        <v>233293500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297</v>
      </c>
      <c r="F20" s="99">
        <f t="shared" si="0"/>
        <v>0</v>
      </c>
      <c r="G20" s="99">
        <f t="shared" si="2"/>
        <v>-17077500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297</v>
      </c>
      <c r="F21" s="99">
        <f t="shared" si="0"/>
        <v>1</v>
      </c>
      <c r="G21" s="99">
        <f t="shared" si="2"/>
        <v>1805304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287</v>
      </c>
      <c r="F22" s="99">
        <f t="shared" si="0"/>
        <v>0</v>
      </c>
      <c r="G22" s="99">
        <f t="shared" si="2"/>
        <v>-24395000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283</v>
      </c>
      <c r="F23" s="99">
        <f t="shared" si="0"/>
        <v>0</v>
      </c>
      <c r="G23" s="99">
        <f t="shared" si="2"/>
        <v>-50940000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283</v>
      </c>
      <c r="F24" s="99">
        <f t="shared" si="0"/>
        <v>0</v>
      </c>
      <c r="G24" s="99">
        <f t="shared" si="2"/>
        <v>-19527000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277</v>
      </c>
      <c r="F25" s="99">
        <f t="shared" si="0"/>
        <v>0</v>
      </c>
      <c r="G25" s="99">
        <f t="shared" si="2"/>
        <v>-2382200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277</v>
      </c>
      <c r="F26" s="99">
        <f t="shared" si="0"/>
        <v>0</v>
      </c>
      <c r="G26" s="99">
        <f t="shared" si="2"/>
        <v>-11080000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277</v>
      </c>
      <c r="F27" s="99">
        <f t="shared" si="0"/>
        <v>0</v>
      </c>
      <c r="G27" s="99">
        <f t="shared" si="2"/>
        <v>-25622500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277</v>
      </c>
      <c r="F28" s="99">
        <f t="shared" si="0"/>
        <v>0</v>
      </c>
      <c r="G28" s="99">
        <f t="shared" si="2"/>
        <v>-13019000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276</v>
      </c>
      <c r="F29" s="99">
        <f t="shared" si="0"/>
        <v>0</v>
      </c>
      <c r="G29" s="99">
        <f t="shared" si="2"/>
        <v>-21390000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276</v>
      </c>
      <c r="F30" s="99">
        <f t="shared" si="0"/>
        <v>0</v>
      </c>
      <c r="G30" s="99">
        <f t="shared" si="2"/>
        <v>-15732000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276</v>
      </c>
      <c r="F31" s="99">
        <f t="shared" si="0"/>
        <v>0</v>
      </c>
      <c r="G31" s="99">
        <f t="shared" si="2"/>
        <v>-12420000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276</v>
      </c>
      <c r="F32" s="99">
        <f t="shared" si="0"/>
        <v>0</v>
      </c>
      <c r="G32" s="99">
        <f t="shared" si="2"/>
        <v>-8280000</v>
      </c>
    </row>
    <row r="33" spans="1:14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273</v>
      </c>
      <c r="F33" s="99">
        <f t="shared" si="0"/>
        <v>1</v>
      </c>
      <c r="G33" s="99">
        <f t="shared" si="2"/>
        <v>272000000</v>
      </c>
    </row>
    <row r="34" spans="1:14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272</v>
      </c>
      <c r="F34" s="99">
        <f t="shared" si="0"/>
        <v>0</v>
      </c>
      <c r="G34" s="99">
        <f t="shared" si="2"/>
        <v>-21678400</v>
      </c>
    </row>
    <row r="35" spans="1:14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265</v>
      </c>
      <c r="F35" s="99">
        <f t="shared" si="0"/>
        <v>0</v>
      </c>
      <c r="G35" s="99">
        <f t="shared" si="2"/>
        <v>-314555</v>
      </c>
    </row>
    <row r="36" spans="1:14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260</v>
      </c>
      <c r="F36" s="99">
        <f t="shared" si="0"/>
        <v>0</v>
      </c>
      <c r="G36" s="99">
        <f t="shared" si="2"/>
        <v>-14368120</v>
      </c>
    </row>
    <row r="37" spans="1:14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259</v>
      </c>
      <c r="F37" s="99">
        <f t="shared" si="0"/>
        <v>0</v>
      </c>
      <c r="G37" s="99">
        <f t="shared" si="2"/>
        <v>-4066300</v>
      </c>
    </row>
    <row r="38" spans="1:14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252</v>
      </c>
      <c r="F38" s="99">
        <f t="shared" si="0"/>
        <v>0</v>
      </c>
      <c r="G38" s="99">
        <f t="shared" si="2"/>
        <v>-44352000</v>
      </c>
    </row>
    <row r="39" spans="1:14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251</v>
      </c>
      <c r="F39" s="99">
        <f t="shared" si="0"/>
        <v>0</v>
      </c>
      <c r="G39" s="99">
        <f t="shared" si="2"/>
        <v>-17218600</v>
      </c>
    </row>
    <row r="40" spans="1:14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244</v>
      </c>
      <c r="F40" s="99">
        <f t="shared" si="0"/>
        <v>0</v>
      </c>
      <c r="G40" s="99">
        <f t="shared" si="2"/>
        <v>-863760</v>
      </c>
      <c r="J40" t="s">
        <v>25</v>
      </c>
    </row>
    <row r="41" spans="1:14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62" si="5">E42+D41</f>
        <v>240</v>
      </c>
      <c r="F41" s="99">
        <f t="shared" si="0"/>
        <v>0</v>
      </c>
      <c r="G41" s="99">
        <f t="shared" si="2"/>
        <v>-75624240</v>
      </c>
    </row>
    <row r="42" spans="1:14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238</v>
      </c>
      <c r="F42" s="99">
        <f t="shared" si="0"/>
        <v>0</v>
      </c>
      <c r="G42" s="99">
        <f t="shared" si="2"/>
        <v>-99008000</v>
      </c>
      <c r="N42" t="s">
        <v>25</v>
      </c>
    </row>
    <row r="43" spans="1:14">
      <c r="A43" s="99" t="s">
        <v>4573</v>
      </c>
      <c r="B43" s="113">
        <v>100000</v>
      </c>
      <c r="C43" s="99" t="s">
        <v>3891</v>
      </c>
      <c r="D43" s="99">
        <v>58</v>
      </c>
      <c r="E43" s="99">
        <f t="shared" si="5"/>
        <v>105</v>
      </c>
      <c r="F43" s="99">
        <f t="shared" si="0"/>
        <v>1</v>
      </c>
      <c r="G43" s="99">
        <f t="shared" si="2"/>
        <v>10400000</v>
      </c>
    </row>
    <row r="44" spans="1:14">
      <c r="A44" s="99" t="s">
        <v>4774</v>
      </c>
      <c r="B44" s="113">
        <v>-31000</v>
      </c>
      <c r="C44" s="99" t="s">
        <v>4784</v>
      </c>
      <c r="D44" s="99">
        <v>19</v>
      </c>
      <c r="E44" s="99">
        <f t="shared" ref="E44:E50" si="6">E45+D44</f>
        <v>47</v>
      </c>
      <c r="F44" s="99">
        <f t="shared" ref="F44:F50" si="7">IF(B44&gt;0,1,0)</f>
        <v>0</v>
      </c>
      <c r="G44" s="99">
        <f t="shared" ref="G44:G50" si="8">B44*(E44-F44)</f>
        <v>-1457000</v>
      </c>
    </row>
    <row r="45" spans="1:14">
      <c r="A45" s="99" t="s">
        <v>4865</v>
      </c>
      <c r="B45" s="113">
        <v>2060725</v>
      </c>
      <c r="C45" s="99" t="s">
        <v>4868</v>
      </c>
      <c r="D45" s="99">
        <v>6</v>
      </c>
      <c r="E45" s="99">
        <f t="shared" si="6"/>
        <v>28</v>
      </c>
      <c r="F45" s="99">
        <f t="shared" si="7"/>
        <v>1</v>
      </c>
      <c r="G45" s="99">
        <f t="shared" si="8"/>
        <v>55639575</v>
      </c>
    </row>
    <row r="46" spans="1:14">
      <c r="A46" s="99" t="s">
        <v>4891</v>
      </c>
      <c r="B46" s="113">
        <v>-1073169</v>
      </c>
      <c r="C46" s="99" t="s">
        <v>4892</v>
      </c>
      <c r="D46" s="99">
        <v>4</v>
      </c>
      <c r="E46" s="99">
        <f t="shared" si="6"/>
        <v>22</v>
      </c>
      <c r="F46" s="99">
        <f t="shared" si="7"/>
        <v>0</v>
      </c>
      <c r="G46" s="99">
        <f t="shared" si="8"/>
        <v>-23609718</v>
      </c>
    </row>
    <row r="47" spans="1:14">
      <c r="A47" s="99" t="s">
        <v>4883</v>
      </c>
      <c r="B47" s="113">
        <v>-178820</v>
      </c>
      <c r="C47" s="99" t="s">
        <v>4014</v>
      </c>
      <c r="D47" s="99">
        <v>0</v>
      </c>
      <c r="E47" s="99">
        <f t="shared" si="6"/>
        <v>18</v>
      </c>
      <c r="F47" s="99">
        <f t="shared" si="7"/>
        <v>0</v>
      </c>
      <c r="G47" s="99">
        <f t="shared" si="8"/>
        <v>-3218760</v>
      </c>
      <c r="L47" t="s">
        <v>25</v>
      </c>
    </row>
    <row r="48" spans="1:14">
      <c r="A48" s="99" t="s">
        <v>4883</v>
      </c>
      <c r="B48" s="113">
        <v>-25000</v>
      </c>
      <c r="C48" s="99" t="s">
        <v>751</v>
      </c>
      <c r="D48" s="99">
        <v>4</v>
      </c>
      <c r="E48" s="99">
        <f t="shared" si="6"/>
        <v>18</v>
      </c>
      <c r="F48" s="99">
        <f t="shared" si="7"/>
        <v>0</v>
      </c>
      <c r="G48" s="99">
        <f t="shared" si="8"/>
        <v>-450000</v>
      </c>
      <c r="L48" t="s">
        <v>25</v>
      </c>
    </row>
    <row r="49" spans="1:13">
      <c r="A49" s="99" t="s">
        <v>4896</v>
      </c>
      <c r="B49" s="113">
        <v>-49500</v>
      </c>
      <c r="C49" s="99" t="s">
        <v>452</v>
      </c>
      <c r="D49" s="99">
        <v>2</v>
      </c>
      <c r="E49" s="99">
        <f t="shared" si="6"/>
        <v>14</v>
      </c>
      <c r="F49" s="99">
        <f t="shared" si="7"/>
        <v>0</v>
      </c>
      <c r="G49" s="99">
        <f t="shared" si="8"/>
        <v>-693000</v>
      </c>
    </row>
    <row r="50" spans="1:13">
      <c r="A50" s="99" t="s">
        <v>4901</v>
      </c>
      <c r="B50" s="113">
        <v>-4500</v>
      </c>
      <c r="C50" s="99" t="s">
        <v>452</v>
      </c>
      <c r="D50" s="99">
        <v>1</v>
      </c>
      <c r="E50" s="99">
        <f t="shared" si="6"/>
        <v>12</v>
      </c>
      <c r="F50" s="99">
        <f t="shared" si="7"/>
        <v>0</v>
      </c>
      <c r="G50" s="99">
        <f t="shared" si="8"/>
        <v>-54000</v>
      </c>
    </row>
    <row r="51" spans="1:13">
      <c r="A51" s="99" t="s">
        <v>4902</v>
      </c>
      <c r="B51" s="113">
        <v>-328000</v>
      </c>
      <c r="C51" s="99" t="s">
        <v>452</v>
      </c>
      <c r="D51" s="99">
        <v>4</v>
      </c>
      <c r="E51" s="99">
        <f t="shared" ref="E51:E61" si="9">E52+D51</f>
        <v>11</v>
      </c>
      <c r="F51" s="99">
        <f t="shared" ref="F51:F61" si="10">IF(B51&gt;0,1,0)</f>
        <v>0</v>
      </c>
      <c r="G51" s="99">
        <f t="shared" ref="G51:G61" si="11">B51*(E51-F51)</f>
        <v>-3608000</v>
      </c>
    </row>
    <row r="52" spans="1:13">
      <c r="A52" s="99" t="s">
        <v>4908</v>
      </c>
      <c r="B52" s="113">
        <v>-195330</v>
      </c>
      <c r="C52" s="99" t="s">
        <v>4915</v>
      </c>
      <c r="D52" s="99">
        <v>1</v>
      </c>
      <c r="E52" s="99">
        <f t="shared" si="9"/>
        <v>7</v>
      </c>
      <c r="F52" s="99">
        <f t="shared" si="10"/>
        <v>0</v>
      </c>
      <c r="G52" s="99">
        <f t="shared" si="11"/>
        <v>-1367310</v>
      </c>
    </row>
    <row r="53" spans="1:13">
      <c r="A53" s="99" t="s">
        <v>4920</v>
      </c>
      <c r="B53" s="113">
        <v>-140730</v>
      </c>
      <c r="C53" s="99" t="s">
        <v>4924</v>
      </c>
      <c r="D53" s="99">
        <v>1</v>
      </c>
      <c r="E53" s="99">
        <f t="shared" si="9"/>
        <v>6</v>
      </c>
      <c r="F53" s="99">
        <f t="shared" si="10"/>
        <v>0</v>
      </c>
      <c r="G53" s="99">
        <f t="shared" si="11"/>
        <v>-844380</v>
      </c>
    </row>
    <row r="54" spans="1:13">
      <c r="A54" s="99" t="s">
        <v>4922</v>
      </c>
      <c r="B54" s="113">
        <v>-4200</v>
      </c>
      <c r="C54" s="99" t="s">
        <v>1070</v>
      </c>
      <c r="D54" s="99">
        <v>0</v>
      </c>
      <c r="E54" s="99">
        <f t="shared" si="9"/>
        <v>5</v>
      </c>
      <c r="F54" s="99">
        <f t="shared" si="10"/>
        <v>0</v>
      </c>
      <c r="G54" s="99">
        <f t="shared" si="11"/>
        <v>-21000</v>
      </c>
    </row>
    <row r="55" spans="1:13">
      <c r="A55" s="99" t="s">
        <v>4922</v>
      </c>
      <c r="B55" s="113">
        <v>-66567</v>
      </c>
      <c r="C55" s="99" t="s">
        <v>4014</v>
      </c>
      <c r="D55" s="99">
        <v>4</v>
      </c>
      <c r="E55" s="99">
        <f t="shared" si="9"/>
        <v>5</v>
      </c>
      <c r="F55" s="99">
        <f t="shared" si="10"/>
        <v>0</v>
      </c>
      <c r="G55" s="99">
        <f t="shared" si="11"/>
        <v>-332835</v>
      </c>
    </row>
    <row r="56" spans="1:13">
      <c r="A56" s="99" t="s">
        <v>4926</v>
      </c>
      <c r="B56" s="113">
        <v>-10000</v>
      </c>
      <c r="C56" s="99" t="s">
        <v>452</v>
      </c>
      <c r="D56" s="99">
        <v>1</v>
      </c>
      <c r="E56" s="99">
        <f t="shared" si="9"/>
        <v>1</v>
      </c>
      <c r="F56" s="99">
        <f t="shared" si="10"/>
        <v>0</v>
      </c>
      <c r="G56" s="99">
        <f t="shared" si="11"/>
        <v>-10000</v>
      </c>
    </row>
    <row r="57" spans="1:13">
      <c r="A57" s="99"/>
      <c r="B57" s="113"/>
      <c r="C57" s="99"/>
      <c r="D57" s="99"/>
      <c r="E57" s="99">
        <f t="shared" si="9"/>
        <v>0</v>
      </c>
      <c r="F57" s="99">
        <f t="shared" si="10"/>
        <v>0</v>
      </c>
      <c r="G57" s="99">
        <f t="shared" si="11"/>
        <v>0</v>
      </c>
      <c r="J57" t="s">
        <v>25</v>
      </c>
    </row>
    <row r="58" spans="1:13">
      <c r="A58" s="99"/>
      <c r="B58" s="113"/>
      <c r="C58" s="99"/>
      <c r="D58" s="99"/>
      <c r="E58" s="99">
        <f t="shared" si="9"/>
        <v>0</v>
      </c>
      <c r="F58" s="99">
        <f t="shared" si="10"/>
        <v>0</v>
      </c>
      <c r="G58" s="99">
        <f t="shared" si="11"/>
        <v>0</v>
      </c>
    </row>
    <row r="59" spans="1:13">
      <c r="A59" s="99"/>
      <c r="B59" s="113"/>
      <c r="C59" s="99"/>
      <c r="D59" s="99"/>
      <c r="E59" s="99">
        <f t="shared" si="9"/>
        <v>0</v>
      </c>
      <c r="F59" s="99">
        <f t="shared" si="10"/>
        <v>0</v>
      </c>
      <c r="G59" s="99">
        <f t="shared" si="11"/>
        <v>0</v>
      </c>
      <c r="M59" t="s">
        <v>25</v>
      </c>
    </row>
    <row r="60" spans="1:13">
      <c r="A60" s="99"/>
      <c r="B60" s="113"/>
      <c r="C60" s="99"/>
      <c r="D60" s="99">
        <v>0</v>
      </c>
      <c r="E60" s="99">
        <f t="shared" si="9"/>
        <v>0</v>
      </c>
      <c r="F60" s="99">
        <f t="shared" si="10"/>
        <v>0</v>
      </c>
      <c r="G60" s="99">
        <f t="shared" si="11"/>
        <v>0</v>
      </c>
    </row>
    <row r="61" spans="1:13">
      <c r="A61" s="99"/>
      <c r="B61" s="113"/>
      <c r="C61" s="99"/>
      <c r="D61" s="99">
        <v>0</v>
      </c>
      <c r="E61" s="99">
        <f t="shared" si="9"/>
        <v>0</v>
      </c>
      <c r="F61" s="99">
        <f t="shared" si="10"/>
        <v>0</v>
      </c>
      <c r="G61" s="99">
        <f t="shared" si="11"/>
        <v>0</v>
      </c>
    </row>
    <row r="62" spans="1:13">
      <c r="A62" s="99"/>
      <c r="B62" s="113"/>
      <c r="C62" s="99"/>
      <c r="D62" s="99"/>
      <c r="E62" s="99">
        <f t="shared" si="5"/>
        <v>0</v>
      </c>
      <c r="F62" s="99">
        <f>IF(B33&gt;0,1,0)</f>
        <v>1</v>
      </c>
      <c r="G62" s="99">
        <f t="shared" si="2"/>
        <v>0</v>
      </c>
    </row>
    <row r="63" spans="1:13">
      <c r="A63" s="99"/>
      <c r="B63" s="95">
        <f>SUM(B2:B62)</f>
        <v>62583</v>
      </c>
      <c r="C63" s="99"/>
      <c r="D63" s="99"/>
      <c r="E63" s="99"/>
      <c r="F63" s="99"/>
      <c r="G63" s="95">
        <f>SUM(G2:G33)</f>
        <v>464969186</v>
      </c>
    </row>
    <row r="64" spans="1:13">
      <c r="A64" s="99"/>
      <c r="B64" s="99" t="s">
        <v>283</v>
      </c>
      <c r="C64" s="99"/>
      <c r="D64" s="99"/>
      <c r="E64" s="99"/>
      <c r="F64" s="99" t="s">
        <v>25</v>
      </c>
      <c r="G64" s="99" t="s">
        <v>284</v>
      </c>
    </row>
    <row r="65" spans="1:7">
      <c r="A65" s="99"/>
      <c r="B65" s="99"/>
      <c r="C65" s="99"/>
      <c r="D65" s="99"/>
      <c r="E65" s="99"/>
      <c r="F65" s="99"/>
      <c r="G65" s="99"/>
    </row>
    <row r="66" spans="1:7">
      <c r="A66" s="99"/>
      <c r="B66" s="99"/>
      <c r="C66" s="99"/>
      <c r="D66" s="99"/>
      <c r="E66" s="99"/>
      <c r="F66" s="99"/>
      <c r="G66" s="113">
        <f>G63/E2</f>
        <v>605428.62760416663</v>
      </c>
    </row>
    <row r="67" spans="1:7">
      <c r="A67" s="99"/>
      <c r="B67" s="99"/>
      <c r="C67" s="99"/>
      <c r="D67" s="99"/>
      <c r="E67" s="99"/>
      <c r="F67" s="99"/>
      <c r="G67" s="99" t="s">
        <v>286</v>
      </c>
    </row>
    <row r="70" spans="1:7">
      <c r="E70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4829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4829</v>
      </c>
      <c r="I46" s="11">
        <v>248200</v>
      </c>
      <c r="J46" s="11" t="s">
        <v>4839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workbookViewId="0">
      <selection activeCell="D31" sqref="D31"/>
    </sheetView>
  </sheetViews>
  <sheetFormatPr defaultRowHeight="15"/>
  <cols>
    <col min="1" max="1" width="15.42578125" bestFit="1" customWidth="1"/>
    <col min="2" max="2" width="16.140625" bestFit="1" customWidth="1"/>
    <col min="3" max="3" width="14.140625" bestFit="1" customWidth="1"/>
    <col min="4" max="4" width="16.140625" bestFit="1" customWidth="1"/>
    <col min="9" max="9" width="12" bestFit="1" customWidth="1"/>
    <col min="10" max="10" width="13.42578125" bestFit="1" customWidth="1"/>
    <col min="11" max="11" width="12" bestFit="1" customWidth="1"/>
  </cols>
  <sheetData>
    <row r="1" spans="1:11">
      <c r="A1" s="99" t="s">
        <v>4965</v>
      </c>
      <c r="B1" s="99" t="s">
        <v>4966</v>
      </c>
      <c r="C1" s="99" t="s">
        <v>4967</v>
      </c>
      <c r="D1" s="99" t="s">
        <v>4968</v>
      </c>
      <c r="E1" s="99" t="s">
        <v>4978</v>
      </c>
      <c r="F1" s="99" t="s">
        <v>4977</v>
      </c>
      <c r="G1" s="99"/>
      <c r="I1" t="s">
        <v>4970</v>
      </c>
      <c r="J1" t="s">
        <v>4974</v>
      </c>
      <c r="K1" t="s">
        <v>4975</v>
      </c>
    </row>
    <row r="2" spans="1:11">
      <c r="A2" s="99" t="s">
        <v>4969</v>
      </c>
      <c r="B2" s="99">
        <v>1120643604</v>
      </c>
      <c r="C2" s="99">
        <v>830</v>
      </c>
      <c r="D2" s="99">
        <f>B2*C2/$I$2</f>
        <v>12.918530434999999</v>
      </c>
      <c r="E2" s="99"/>
      <c r="F2" s="99"/>
      <c r="G2" s="99"/>
      <c r="I2">
        <v>72000000000</v>
      </c>
      <c r="J2">
        <v>27308458109</v>
      </c>
      <c r="K2">
        <v>40500000000</v>
      </c>
    </row>
    <row r="3" spans="1:11">
      <c r="A3" s="99" t="s">
        <v>4971</v>
      </c>
      <c r="B3" s="99">
        <v>2605736250</v>
      </c>
      <c r="C3" s="99">
        <v>80</v>
      </c>
      <c r="D3" s="99">
        <f t="shared" ref="D3:D6" si="0">B3*C3/$I$2</f>
        <v>2.8952624999999999</v>
      </c>
      <c r="E3" s="99"/>
      <c r="F3" s="99"/>
      <c r="G3" s="99"/>
      <c r="J3">
        <f>J2/K2</f>
        <v>0.67428291627160497</v>
      </c>
    </row>
    <row r="4" spans="1:11">
      <c r="A4" s="99" t="s">
        <v>4972</v>
      </c>
      <c r="B4" s="99">
        <v>560000000</v>
      </c>
      <c r="C4" s="99">
        <v>50</v>
      </c>
      <c r="D4" s="99">
        <f t="shared" si="0"/>
        <v>0.3888888888888889</v>
      </c>
      <c r="E4" s="99"/>
      <c r="F4" s="99"/>
      <c r="G4" s="99"/>
    </row>
    <row r="5" spans="1:11">
      <c r="A5" s="99" t="s">
        <v>4973</v>
      </c>
      <c r="B5" s="99">
        <v>15161250</v>
      </c>
      <c r="C5" s="99">
        <v>200</v>
      </c>
      <c r="D5" s="99">
        <f t="shared" si="0"/>
        <v>4.211458333333333E-2</v>
      </c>
      <c r="E5" s="99"/>
      <c r="F5" s="99"/>
      <c r="G5" s="99"/>
    </row>
    <row r="6" spans="1:11">
      <c r="A6" s="23"/>
      <c r="B6" s="23"/>
      <c r="C6" s="23"/>
      <c r="D6" s="23">
        <f t="shared" si="0"/>
        <v>0</v>
      </c>
      <c r="E6" s="23"/>
      <c r="F6" s="23"/>
      <c r="G6" s="23"/>
    </row>
    <row r="7" spans="1:11">
      <c r="A7" s="99" t="s">
        <v>4969</v>
      </c>
      <c r="B7" s="99">
        <v>1124709340</v>
      </c>
      <c r="C7" s="99">
        <f>C2</f>
        <v>830</v>
      </c>
      <c r="D7" s="99">
        <f>B7*C7*$J$3/$I$2</f>
        <v>8.7423472749789308</v>
      </c>
      <c r="E7" s="99">
        <v>0</v>
      </c>
      <c r="F7" s="99">
        <f>B7*E7*$J$3/$I$2</f>
        <v>0</v>
      </c>
      <c r="G7" s="99"/>
    </row>
    <row r="8" spans="1:11">
      <c r="A8" s="99" t="s">
        <v>4976</v>
      </c>
      <c r="B8" s="99">
        <v>555409765</v>
      </c>
      <c r="C8" s="99">
        <v>0</v>
      </c>
      <c r="D8" s="99">
        <f t="shared" ref="D8:D19" si="1">B8*C8*$J$3/$I$2</f>
        <v>0</v>
      </c>
      <c r="E8" s="99">
        <v>300</v>
      </c>
      <c r="F8" s="99">
        <f t="shared" ref="F8:F19" si="2">B8*E8*$J$3/$I$2</f>
        <v>1.5604304836246949</v>
      </c>
      <c r="G8" s="99"/>
    </row>
    <row r="9" spans="1:11">
      <c r="A9" s="99" t="s">
        <v>4973</v>
      </c>
      <c r="B9" s="99">
        <v>2103087537</v>
      </c>
      <c r="C9" s="99">
        <v>200</v>
      </c>
      <c r="D9" s="99">
        <f t="shared" si="1"/>
        <v>3.9390999933967414</v>
      </c>
      <c r="E9" s="99"/>
      <c r="F9" s="99">
        <f t="shared" si="2"/>
        <v>0</v>
      </c>
      <c r="G9" s="99"/>
      <c r="J9" t="s">
        <v>25</v>
      </c>
    </row>
    <row r="10" spans="1:11">
      <c r="A10" s="99" t="s">
        <v>4979</v>
      </c>
      <c r="B10" s="99">
        <v>4123527587</v>
      </c>
      <c r="C10" s="99">
        <v>400</v>
      </c>
      <c r="D10" s="99">
        <f t="shared" si="1"/>
        <v>15.44680114827097</v>
      </c>
      <c r="E10" s="99"/>
      <c r="F10" s="99">
        <f t="shared" si="2"/>
        <v>0</v>
      </c>
      <c r="G10" s="99"/>
    </row>
    <row r="11" spans="1:11">
      <c r="A11" s="99" t="s">
        <v>4980</v>
      </c>
      <c r="B11" s="99">
        <v>2635379034</v>
      </c>
      <c r="C11" s="99">
        <v>85</v>
      </c>
      <c r="D11" s="99">
        <f t="shared" si="1"/>
        <v>2.097836668677195</v>
      </c>
      <c r="E11" s="99"/>
      <c r="F11" s="99">
        <f t="shared" si="2"/>
        <v>0</v>
      </c>
      <c r="G11" s="99"/>
    </row>
    <row r="12" spans="1:11">
      <c r="A12" s="99" t="s">
        <v>4981</v>
      </c>
      <c r="B12" s="99">
        <v>1886721602</v>
      </c>
      <c r="C12" s="99">
        <v>350</v>
      </c>
      <c r="D12" s="99">
        <f t="shared" si="1"/>
        <v>6.1842284777252505</v>
      </c>
      <c r="E12" s="99"/>
      <c r="F12" s="99">
        <f t="shared" si="2"/>
        <v>0</v>
      </c>
      <c r="G12" s="99"/>
    </row>
    <row r="13" spans="1:11">
      <c r="A13" s="99" t="s">
        <v>4982</v>
      </c>
      <c r="B13" s="99">
        <v>1630533748</v>
      </c>
      <c r="C13" s="99">
        <v>120</v>
      </c>
      <c r="D13" s="99">
        <f t="shared" si="1"/>
        <v>1.832401751134517</v>
      </c>
      <c r="E13" s="99"/>
      <c r="F13" s="99">
        <f t="shared" si="2"/>
        <v>0</v>
      </c>
      <c r="G13" s="99"/>
    </row>
    <row r="14" spans="1:11">
      <c r="A14" s="99" t="s">
        <v>4394</v>
      </c>
      <c r="B14" s="99">
        <v>813533684</v>
      </c>
      <c r="C14" s="99">
        <v>1460</v>
      </c>
      <c r="D14" s="99">
        <f t="shared" si="1"/>
        <v>11.123412816690907</v>
      </c>
      <c r="E14" s="99"/>
      <c r="F14" s="99">
        <f t="shared" si="2"/>
        <v>0</v>
      </c>
      <c r="G14" s="99"/>
    </row>
    <row r="15" spans="1:11">
      <c r="A15" s="99" t="s">
        <v>4983</v>
      </c>
      <c r="B15" s="99">
        <v>236958025</v>
      </c>
      <c r="C15" s="99">
        <v>220</v>
      </c>
      <c r="D15" s="99">
        <f t="shared" si="1"/>
        <v>0.48820673040015516</v>
      </c>
      <c r="E15" s="99"/>
      <c r="F15" s="99">
        <f t="shared" si="2"/>
        <v>0</v>
      </c>
      <c r="G15" s="99"/>
    </row>
    <row r="16" spans="1:11">
      <c r="A16" s="99"/>
      <c r="B16" s="99"/>
      <c r="C16" s="99"/>
      <c r="D16" s="99">
        <f t="shared" si="1"/>
        <v>0</v>
      </c>
      <c r="E16" s="99"/>
      <c r="F16" s="99">
        <f t="shared" si="2"/>
        <v>0</v>
      </c>
      <c r="G16" s="99"/>
    </row>
    <row r="17" spans="1:7">
      <c r="A17" s="99"/>
      <c r="B17" s="99"/>
      <c r="C17" s="99"/>
      <c r="D17" s="99">
        <f t="shared" si="1"/>
        <v>0</v>
      </c>
      <c r="E17" s="99"/>
      <c r="F17" s="99">
        <f t="shared" si="2"/>
        <v>0</v>
      </c>
      <c r="G17" s="99"/>
    </row>
    <row r="18" spans="1:7">
      <c r="A18" s="99"/>
      <c r="B18" s="99"/>
      <c r="C18" s="99"/>
      <c r="D18" s="99">
        <f t="shared" si="1"/>
        <v>0</v>
      </c>
      <c r="E18" s="99"/>
      <c r="F18" s="99">
        <f t="shared" si="2"/>
        <v>0</v>
      </c>
      <c r="G18" s="99"/>
    </row>
    <row r="19" spans="1:7">
      <c r="A19" s="99"/>
      <c r="B19" s="99"/>
      <c r="C19" s="99"/>
      <c r="D19" s="99">
        <f t="shared" si="1"/>
        <v>0</v>
      </c>
      <c r="E19" s="99"/>
      <c r="F19" s="99">
        <f t="shared" si="2"/>
        <v>0</v>
      </c>
      <c r="G19" s="99"/>
    </row>
    <row r="20" spans="1:7">
      <c r="A20" s="99"/>
      <c r="B20" s="99"/>
      <c r="C20" s="99"/>
      <c r="D20" s="99"/>
      <c r="E20" s="99"/>
      <c r="F20" s="99"/>
      <c r="G20" s="99"/>
    </row>
    <row r="21" spans="1:7">
      <c r="A21" s="99"/>
      <c r="B21" s="99"/>
      <c r="C21" s="99"/>
      <c r="D21" s="99">
        <f>SUM(D2:D15)</f>
        <v>66.099131268496876</v>
      </c>
      <c r="E21" s="99"/>
      <c r="F21" s="99"/>
      <c r="G21" s="99"/>
    </row>
    <row r="22" spans="1:7">
      <c r="A22" s="99"/>
      <c r="B22" s="99"/>
      <c r="C22" s="99"/>
      <c r="D22" s="99"/>
      <c r="E22" s="99"/>
      <c r="F22" s="99"/>
      <c r="G22" s="99"/>
    </row>
    <row r="23" spans="1:7">
      <c r="A23" s="99"/>
      <c r="B23" s="99"/>
      <c r="C23" s="99"/>
      <c r="D23" s="99"/>
      <c r="E23" s="99"/>
      <c r="F23" s="99"/>
      <c r="G23" s="99"/>
    </row>
    <row r="24" spans="1:7">
      <c r="A24" s="99"/>
      <c r="B24" s="99"/>
      <c r="C24" s="99"/>
      <c r="D24" s="99"/>
      <c r="E24" s="99"/>
      <c r="F24" s="99"/>
      <c r="G24" s="99"/>
    </row>
    <row r="28" spans="1:7">
      <c r="C28">
        <v>2.23E-2</v>
      </c>
      <c r="D28">
        <f>C28*12</f>
        <v>0.2676</v>
      </c>
    </row>
    <row r="29" spans="1:7">
      <c r="C29" t="s">
        <v>5041</v>
      </c>
      <c r="D29" t="s">
        <v>5040</v>
      </c>
    </row>
    <row r="30" spans="1:7">
      <c r="A30">
        <v>0</v>
      </c>
      <c r="B30" s="18">
        <v>150000000</v>
      </c>
      <c r="C30" s="18">
        <v>0</v>
      </c>
      <c r="D30" s="18">
        <f>B30-C30</f>
        <v>150000000</v>
      </c>
    </row>
    <row r="31" spans="1:7">
      <c r="A31">
        <v>1</v>
      </c>
      <c r="B31" s="18">
        <v>0</v>
      </c>
      <c r="C31" s="18">
        <v>5000000</v>
      </c>
      <c r="D31" s="18">
        <f>D30*(1+$C$28)-C31</f>
        <v>148345000</v>
      </c>
    </row>
    <row r="32" spans="1:7">
      <c r="A32">
        <v>2</v>
      </c>
      <c r="B32" s="18">
        <v>0</v>
      </c>
      <c r="C32" s="18">
        <v>5000000</v>
      </c>
      <c r="D32" s="18">
        <f t="shared" ref="D32:D80" si="3">D31*(1+$C$28)-C32</f>
        <v>146653093.5</v>
      </c>
    </row>
    <row r="33" spans="1:4">
      <c r="A33" s="96">
        <v>3</v>
      </c>
      <c r="B33" s="18"/>
      <c r="C33" s="18">
        <v>5000000</v>
      </c>
      <c r="D33" s="18">
        <f t="shared" si="3"/>
        <v>144923457.48504999</v>
      </c>
    </row>
    <row r="34" spans="1:4">
      <c r="A34" s="96">
        <v>4</v>
      </c>
      <c r="B34" s="18"/>
      <c r="C34" s="18">
        <v>5000000</v>
      </c>
      <c r="D34" s="18">
        <f>D33*(1+$C$28)-C34</f>
        <v>143155250.5869666</v>
      </c>
    </row>
    <row r="35" spans="1:4">
      <c r="A35" s="96">
        <v>5</v>
      </c>
      <c r="B35" s="18"/>
      <c r="C35" s="18">
        <v>5000000</v>
      </c>
      <c r="D35" s="18">
        <f t="shared" si="3"/>
        <v>141347612.67505595</v>
      </c>
    </row>
    <row r="36" spans="1:4">
      <c r="A36" s="96">
        <v>6</v>
      </c>
      <c r="B36" s="18"/>
      <c r="C36" s="18">
        <v>5000000</v>
      </c>
      <c r="D36" s="18">
        <f t="shared" si="3"/>
        <v>139499664.43770969</v>
      </c>
    </row>
    <row r="37" spans="1:4">
      <c r="A37" s="96">
        <v>7</v>
      </c>
      <c r="B37" s="18"/>
      <c r="C37" s="18">
        <v>5000000</v>
      </c>
      <c r="D37" s="18">
        <f t="shared" si="3"/>
        <v>137610506.95467061</v>
      </c>
    </row>
    <row r="38" spans="1:4">
      <c r="A38" s="96">
        <v>8</v>
      </c>
      <c r="B38" s="18"/>
      <c r="C38" s="18">
        <v>5000000</v>
      </c>
      <c r="D38" s="18">
        <f t="shared" si="3"/>
        <v>135679221.25975975</v>
      </c>
    </row>
    <row r="39" spans="1:4">
      <c r="A39" s="96">
        <v>9</v>
      </c>
      <c r="B39" s="18"/>
      <c r="C39" s="18">
        <v>5000000</v>
      </c>
      <c r="D39" s="18">
        <f t="shared" si="3"/>
        <v>133704867.89385238</v>
      </c>
    </row>
    <row r="40" spans="1:4">
      <c r="A40" s="96">
        <v>10</v>
      </c>
      <c r="B40" s="18"/>
      <c r="C40" s="18">
        <v>5000000</v>
      </c>
      <c r="D40" s="18">
        <f t="shared" si="3"/>
        <v>131686486.44788527</v>
      </c>
    </row>
    <row r="41" spans="1:4">
      <c r="A41" s="96">
        <v>11</v>
      </c>
      <c r="B41" s="18"/>
      <c r="C41" s="18">
        <v>5000000</v>
      </c>
      <c r="D41" s="18">
        <f t="shared" si="3"/>
        <v>129623095.09567311</v>
      </c>
    </row>
    <row r="42" spans="1:4">
      <c r="A42" s="96">
        <v>12</v>
      </c>
      <c r="B42" s="18"/>
      <c r="C42" s="18">
        <v>5000000</v>
      </c>
      <c r="D42" s="18">
        <f t="shared" si="3"/>
        <v>127513690.11630662</v>
      </c>
    </row>
    <row r="43" spans="1:4">
      <c r="A43" s="96">
        <v>13</v>
      </c>
      <c r="B43" s="18"/>
      <c r="C43" s="18">
        <v>5000000</v>
      </c>
      <c r="D43" s="18">
        <f t="shared" si="3"/>
        <v>125357245.40590025</v>
      </c>
    </row>
    <row r="44" spans="1:4">
      <c r="A44" s="96">
        <v>14</v>
      </c>
      <c r="B44" s="18"/>
      <c r="C44" s="18">
        <v>5000000</v>
      </c>
      <c r="D44" s="18">
        <f t="shared" si="3"/>
        <v>123152711.97845183</v>
      </c>
    </row>
    <row r="45" spans="1:4">
      <c r="A45" s="96">
        <v>15</v>
      </c>
      <c r="B45" s="18"/>
      <c r="C45" s="18">
        <v>5000000</v>
      </c>
      <c r="D45" s="18">
        <f t="shared" si="3"/>
        <v>120899017.45557131</v>
      </c>
    </row>
    <row r="46" spans="1:4">
      <c r="A46" s="96">
        <v>16</v>
      </c>
      <c r="B46" s="18"/>
      <c r="C46" s="18">
        <v>5000000</v>
      </c>
      <c r="D46" s="18">
        <f t="shared" si="3"/>
        <v>118595065.54483055</v>
      </c>
    </row>
    <row r="47" spans="1:4">
      <c r="A47" s="96">
        <v>17</v>
      </c>
      <c r="B47" s="18"/>
      <c r="C47" s="18">
        <v>5000000</v>
      </c>
      <c r="D47" s="18">
        <f t="shared" si="3"/>
        <v>116239735.50648026</v>
      </c>
    </row>
    <row r="48" spans="1:4">
      <c r="A48" s="96">
        <v>18</v>
      </c>
      <c r="B48" s="18"/>
      <c r="C48" s="18">
        <v>5000000</v>
      </c>
      <c r="D48" s="18">
        <f t="shared" si="3"/>
        <v>113831881.60827477</v>
      </c>
    </row>
    <row r="49" spans="1:4">
      <c r="A49" s="96">
        <v>19</v>
      </c>
      <c r="B49" s="18"/>
      <c r="C49" s="18">
        <v>5000000</v>
      </c>
      <c r="D49" s="18">
        <f t="shared" si="3"/>
        <v>111370332.5681393</v>
      </c>
    </row>
    <row r="50" spans="1:4">
      <c r="A50" s="96">
        <v>20</v>
      </c>
      <c r="B50" s="18"/>
      <c r="C50" s="18">
        <v>5000000</v>
      </c>
      <c r="D50" s="18">
        <f t="shared" si="3"/>
        <v>108853890.98440881</v>
      </c>
    </row>
    <row r="51" spans="1:4">
      <c r="A51" s="96">
        <v>21</v>
      </c>
      <c r="B51" s="18"/>
      <c r="C51" s="18">
        <v>5000000</v>
      </c>
      <c r="D51" s="18">
        <f t="shared" si="3"/>
        <v>106281332.75336112</v>
      </c>
    </row>
    <row r="52" spans="1:4">
      <c r="A52" s="96">
        <v>22</v>
      </c>
      <c r="B52" s="18"/>
      <c r="C52" s="18">
        <v>5000000</v>
      </c>
      <c r="D52" s="18">
        <f t="shared" si="3"/>
        <v>103651406.47376107</v>
      </c>
    </row>
    <row r="53" spans="1:4">
      <c r="A53" s="96">
        <v>23</v>
      </c>
      <c r="B53" s="18"/>
      <c r="C53" s="18">
        <v>5000000</v>
      </c>
      <c r="D53" s="18">
        <f t="shared" si="3"/>
        <v>100962832.83812594</v>
      </c>
    </row>
    <row r="54" spans="1:4">
      <c r="A54" s="96">
        <v>24</v>
      </c>
      <c r="B54" s="18"/>
      <c r="C54" s="18">
        <v>5000000</v>
      </c>
      <c r="D54" s="18">
        <f t="shared" si="3"/>
        <v>98214304.01041615</v>
      </c>
    </row>
    <row r="55" spans="1:4">
      <c r="A55" s="96">
        <v>25</v>
      </c>
      <c r="B55" s="18"/>
      <c r="C55" s="18">
        <v>5000000</v>
      </c>
      <c r="D55" s="18">
        <f t="shared" si="3"/>
        <v>95404482.989848435</v>
      </c>
    </row>
    <row r="56" spans="1:4">
      <c r="A56" s="96">
        <v>26</v>
      </c>
      <c r="B56" s="18"/>
      <c r="C56" s="18">
        <v>5000000</v>
      </c>
      <c r="D56" s="18">
        <f t="shared" si="3"/>
        <v>92532002.960522056</v>
      </c>
    </row>
    <row r="57" spans="1:4">
      <c r="A57" s="96">
        <v>27</v>
      </c>
      <c r="B57" s="18"/>
      <c r="C57" s="18">
        <v>5000000</v>
      </c>
      <c r="D57" s="18">
        <f t="shared" si="3"/>
        <v>89595466.626541689</v>
      </c>
    </row>
    <row r="58" spans="1:4">
      <c r="A58" s="96">
        <v>28</v>
      </c>
      <c r="B58" s="18"/>
      <c r="C58" s="18">
        <v>5000000</v>
      </c>
      <c r="D58" s="18">
        <f t="shared" si="3"/>
        <v>86593445.53231357</v>
      </c>
    </row>
    <row r="59" spans="1:4">
      <c r="A59" s="96">
        <v>29</v>
      </c>
      <c r="B59" s="18"/>
      <c r="C59" s="18">
        <v>5000000</v>
      </c>
      <c r="D59" s="18">
        <f t="shared" si="3"/>
        <v>83524479.367684156</v>
      </c>
    </row>
    <row r="60" spans="1:4">
      <c r="A60" s="96">
        <v>30</v>
      </c>
      <c r="B60" s="18"/>
      <c r="C60" s="18">
        <v>5000000</v>
      </c>
      <c r="D60" s="18">
        <f t="shared" si="3"/>
        <v>80387075.257583514</v>
      </c>
    </row>
    <row r="61" spans="1:4">
      <c r="A61" s="96">
        <v>31</v>
      </c>
      <c r="B61" s="18"/>
      <c r="C61" s="18">
        <v>5000000</v>
      </c>
      <c r="D61" s="18">
        <f t="shared" si="3"/>
        <v>77179707.035827622</v>
      </c>
    </row>
    <row r="62" spans="1:4">
      <c r="A62" s="96">
        <v>32</v>
      </c>
      <c r="B62" s="18"/>
      <c r="C62" s="18">
        <v>5000000</v>
      </c>
      <c r="D62" s="18">
        <f t="shared" si="3"/>
        <v>73900814.50272657</v>
      </c>
    </row>
    <row r="63" spans="1:4">
      <c r="A63" s="96">
        <v>33</v>
      </c>
      <c r="B63" s="18"/>
      <c r="C63" s="18">
        <v>5000000</v>
      </c>
      <c r="D63" s="18">
        <f t="shared" si="3"/>
        <v>70548802.666137367</v>
      </c>
    </row>
    <row r="64" spans="1:4">
      <c r="A64" s="96">
        <v>34</v>
      </c>
      <c r="B64" s="18"/>
      <c r="C64" s="18">
        <v>5000000</v>
      </c>
      <c r="D64" s="18">
        <f t="shared" si="3"/>
        <v>67122040.965592235</v>
      </c>
    </row>
    <row r="65" spans="1:4">
      <c r="A65" s="96">
        <v>35</v>
      </c>
      <c r="B65" s="18"/>
      <c r="C65" s="18">
        <v>5000000</v>
      </c>
      <c r="D65" s="18">
        <f t="shared" si="3"/>
        <v>63618862.479124948</v>
      </c>
    </row>
    <row r="66" spans="1:4">
      <c r="A66" s="96">
        <v>36</v>
      </c>
      <c r="B66" s="18"/>
      <c r="C66" s="18">
        <v>5000000</v>
      </c>
      <c r="D66" s="18">
        <f t="shared" si="3"/>
        <v>60037563.112409435</v>
      </c>
    </row>
    <row r="67" spans="1:4">
      <c r="A67" s="96">
        <v>37</v>
      </c>
      <c r="B67" s="18"/>
      <c r="C67" s="18">
        <v>5000000</v>
      </c>
      <c r="D67" s="18">
        <f t="shared" si="3"/>
        <v>56376400.769816168</v>
      </c>
    </row>
    <row r="68" spans="1:4">
      <c r="A68" s="96">
        <v>38</v>
      </c>
      <c r="B68" s="18"/>
      <c r="C68" s="18">
        <v>5000000</v>
      </c>
      <c r="D68" s="18">
        <f t="shared" si="3"/>
        <v>52633594.506983064</v>
      </c>
    </row>
    <row r="69" spans="1:4">
      <c r="A69" s="96">
        <v>39</v>
      </c>
      <c r="B69" s="18"/>
      <c r="C69" s="18">
        <v>5000000</v>
      </c>
      <c r="D69" s="18">
        <f t="shared" si="3"/>
        <v>48807323.664488785</v>
      </c>
    </row>
    <row r="70" spans="1:4">
      <c r="A70" s="96">
        <v>40</v>
      </c>
      <c r="B70" s="18"/>
      <c r="C70" s="18">
        <v>5000000</v>
      </c>
      <c r="D70" s="18">
        <f t="shared" si="3"/>
        <v>44895726.982206881</v>
      </c>
    </row>
    <row r="71" spans="1:4">
      <c r="A71" s="96">
        <v>41</v>
      </c>
      <c r="B71" s="18"/>
      <c r="C71" s="18">
        <v>5000000</v>
      </c>
      <c r="D71" s="18">
        <f t="shared" si="3"/>
        <v>40896901.693910092</v>
      </c>
    </row>
    <row r="72" spans="1:4">
      <c r="A72" s="96">
        <v>42</v>
      </c>
      <c r="B72" s="18"/>
      <c r="C72" s="18">
        <v>5000000</v>
      </c>
      <c r="D72" s="18">
        <f t="shared" si="3"/>
        <v>36808902.601684287</v>
      </c>
    </row>
    <row r="73" spans="1:4">
      <c r="A73" s="96">
        <v>43</v>
      </c>
      <c r="B73" s="18"/>
      <c r="C73" s="18">
        <v>5000000</v>
      </c>
      <c r="D73" s="18">
        <f t="shared" si="3"/>
        <v>32629741.129701845</v>
      </c>
    </row>
    <row r="74" spans="1:4">
      <c r="A74" s="96">
        <v>44</v>
      </c>
      <c r="B74" s="18"/>
      <c r="C74" s="18">
        <v>5000000</v>
      </c>
      <c r="D74" s="18">
        <f t="shared" si="3"/>
        <v>28357384.356894195</v>
      </c>
    </row>
    <row r="75" spans="1:4">
      <c r="A75" s="96">
        <v>45</v>
      </c>
      <c r="B75" s="18"/>
      <c r="C75" s="18">
        <v>5000000</v>
      </c>
      <c r="D75" s="18">
        <f t="shared" si="3"/>
        <v>23989754.028052934</v>
      </c>
    </row>
    <row r="76" spans="1:4">
      <c r="A76" s="96">
        <v>46</v>
      </c>
      <c r="B76" s="18"/>
      <c r="C76" s="18">
        <v>5000000</v>
      </c>
      <c r="D76" s="18">
        <f t="shared" si="3"/>
        <v>19524725.542878512</v>
      </c>
    </row>
    <row r="77" spans="1:4">
      <c r="A77" s="96">
        <v>47</v>
      </c>
      <c r="B77" s="18"/>
      <c r="C77" s="18">
        <v>5000000</v>
      </c>
      <c r="D77" s="18">
        <f t="shared" si="3"/>
        <v>14960126.922484703</v>
      </c>
    </row>
    <row r="78" spans="1:4">
      <c r="A78" s="96">
        <v>48</v>
      </c>
      <c r="B78" s="18"/>
      <c r="C78" s="18">
        <v>5000000</v>
      </c>
      <c r="D78" s="18">
        <f t="shared" si="3"/>
        <v>10293737.752856111</v>
      </c>
    </row>
    <row r="79" spans="1:4">
      <c r="A79" s="96">
        <v>49</v>
      </c>
      <c r="B79" s="18"/>
      <c r="C79" s="18">
        <v>5000000</v>
      </c>
      <c r="D79" s="18">
        <f t="shared" si="3"/>
        <v>5523288.1047448032</v>
      </c>
    </row>
    <row r="80" spans="1:4">
      <c r="A80" s="96">
        <v>50</v>
      </c>
      <c r="B80" s="18"/>
      <c r="C80" s="18">
        <v>5000000</v>
      </c>
      <c r="D80" s="18">
        <f t="shared" si="3"/>
        <v>646457.42948061228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3" sqref="B3"/>
    </sheetView>
  </sheetViews>
  <sheetFormatPr defaultRowHeight="15"/>
  <cols>
    <col min="1" max="1" width="11.5703125" customWidth="1"/>
    <col min="5" max="5" width="10.5703125" customWidth="1"/>
    <col min="6" max="6" width="78.85546875" customWidth="1"/>
  </cols>
  <sheetData>
    <row r="1" spans="1:6">
      <c r="A1" t="s">
        <v>4540</v>
      </c>
      <c r="B1" t="s">
        <v>950</v>
      </c>
      <c r="C1" t="s">
        <v>4598</v>
      </c>
      <c r="D1" t="s">
        <v>4946</v>
      </c>
      <c r="E1" t="s">
        <v>4947</v>
      </c>
      <c r="F1" t="s">
        <v>8</v>
      </c>
    </row>
    <row r="2" spans="1:6">
      <c r="A2" t="s">
        <v>4950</v>
      </c>
      <c r="B2">
        <v>237</v>
      </c>
      <c r="C2">
        <v>281</v>
      </c>
      <c r="D2">
        <f>B2/C2</f>
        <v>0.84341637010676151</v>
      </c>
      <c r="E2" t="s">
        <v>4951</v>
      </c>
      <c r="F2" t="s">
        <v>4952</v>
      </c>
    </row>
    <row r="3" spans="1:6">
      <c r="A3" t="s">
        <v>4538</v>
      </c>
      <c r="B3">
        <v>134</v>
      </c>
      <c r="C3">
        <v>193</v>
      </c>
      <c r="D3" s="96">
        <f t="shared" ref="D3:D21" si="0">B3/C3</f>
        <v>0.69430051813471505</v>
      </c>
      <c r="E3" t="s">
        <v>4951</v>
      </c>
      <c r="F3" s="96" t="s">
        <v>4952</v>
      </c>
    </row>
    <row r="4" spans="1:6">
      <c r="A4" t="s">
        <v>4953</v>
      </c>
      <c r="B4">
        <v>195</v>
      </c>
      <c r="C4">
        <v>73</v>
      </c>
      <c r="D4" s="96">
        <f t="shared" si="0"/>
        <v>2.6712328767123288</v>
      </c>
      <c r="E4" t="s">
        <v>4954</v>
      </c>
      <c r="F4" t="s">
        <v>4955</v>
      </c>
    </row>
    <row r="5" spans="1:6">
      <c r="A5" t="s">
        <v>4956</v>
      </c>
      <c r="B5">
        <v>1</v>
      </c>
      <c r="C5">
        <v>1</v>
      </c>
      <c r="D5" s="96">
        <f t="shared" si="0"/>
        <v>1</v>
      </c>
      <c r="E5" t="s">
        <v>4954</v>
      </c>
      <c r="F5" t="s">
        <v>4957</v>
      </c>
    </row>
    <row r="6" spans="1:6">
      <c r="A6" t="s">
        <v>4579</v>
      </c>
      <c r="B6">
        <v>163</v>
      </c>
      <c r="C6">
        <v>232</v>
      </c>
      <c r="D6" s="96">
        <f t="shared" si="0"/>
        <v>0.70258620689655171</v>
      </c>
      <c r="F6" s="96" t="s">
        <v>4952</v>
      </c>
    </row>
    <row r="7" spans="1:6">
      <c r="A7" t="s">
        <v>4958</v>
      </c>
      <c r="B7">
        <v>247</v>
      </c>
      <c r="C7">
        <v>250</v>
      </c>
      <c r="D7" s="96">
        <f t="shared" si="0"/>
        <v>0.98799999999999999</v>
      </c>
    </row>
    <row r="8" spans="1:6">
      <c r="A8" t="s">
        <v>4959</v>
      </c>
      <c r="B8">
        <v>335</v>
      </c>
      <c r="C8">
        <v>141</v>
      </c>
      <c r="D8" s="96">
        <f t="shared" si="0"/>
        <v>2.375886524822695</v>
      </c>
      <c r="F8" s="96" t="s">
        <v>4957</v>
      </c>
    </row>
    <row r="9" spans="1:6">
      <c r="A9" t="s">
        <v>4828</v>
      </c>
      <c r="B9">
        <v>150</v>
      </c>
      <c r="C9">
        <v>240</v>
      </c>
      <c r="D9" s="96">
        <f t="shared" si="0"/>
        <v>0.625</v>
      </c>
      <c r="F9" t="s">
        <v>4960</v>
      </c>
    </row>
    <row r="10" spans="1:6">
      <c r="A10" t="s">
        <v>4961</v>
      </c>
      <c r="B10">
        <v>187</v>
      </c>
      <c r="C10">
        <v>208</v>
      </c>
      <c r="D10" s="96">
        <f t="shared" si="0"/>
        <v>0.89903846153846156</v>
      </c>
      <c r="F10" t="s">
        <v>4951</v>
      </c>
    </row>
    <row r="11" spans="1:6">
      <c r="A11" t="s">
        <v>4962</v>
      </c>
      <c r="B11">
        <v>412</v>
      </c>
      <c r="C11">
        <v>183</v>
      </c>
      <c r="D11" s="96">
        <f t="shared" si="0"/>
        <v>2.2513661202185791</v>
      </c>
      <c r="F11" s="96" t="s">
        <v>4957</v>
      </c>
    </row>
    <row r="12" spans="1:6">
      <c r="C12">
        <v>1</v>
      </c>
      <c r="D12" s="96">
        <f t="shared" si="0"/>
        <v>0</v>
      </c>
    </row>
    <row r="13" spans="1:6">
      <c r="C13">
        <v>1</v>
      </c>
      <c r="D13" s="96">
        <f t="shared" si="0"/>
        <v>0</v>
      </c>
    </row>
    <row r="14" spans="1:6">
      <c r="C14">
        <v>1</v>
      </c>
      <c r="D14" s="96">
        <f t="shared" si="0"/>
        <v>0</v>
      </c>
    </row>
    <row r="15" spans="1:6">
      <c r="C15">
        <v>1</v>
      </c>
      <c r="D15" s="96">
        <f t="shared" si="0"/>
        <v>0</v>
      </c>
    </row>
    <row r="16" spans="1:6">
      <c r="C16">
        <v>1</v>
      </c>
      <c r="D16" s="96">
        <f t="shared" si="0"/>
        <v>0</v>
      </c>
    </row>
    <row r="17" spans="1:6">
      <c r="C17">
        <v>1</v>
      </c>
      <c r="D17" s="96">
        <f t="shared" si="0"/>
        <v>0</v>
      </c>
    </row>
    <row r="18" spans="1:6">
      <c r="C18">
        <v>1</v>
      </c>
      <c r="D18" s="96">
        <f t="shared" si="0"/>
        <v>0</v>
      </c>
    </row>
    <row r="19" spans="1:6">
      <c r="C19">
        <v>1</v>
      </c>
      <c r="D19" s="96">
        <f t="shared" si="0"/>
        <v>0</v>
      </c>
    </row>
    <row r="20" spans="1:6">
      <c r="C20">
        <v>1</v>
      </c>
      <c r="D20" s="96">
        <f t="shared" si="0"/>
        <v>0</v>
      </c>
    </row>
    <row r="21" spans="1:6">
      <c r="A21" t="s">
        <v>4945</v>
      </c>
      <c r="B21">
        <v>113</v>
      </c>
      <c r="C21">
        <v>215</v>
      </c>
      <c r="D21" s="96">
        <f t="shared" si="0"/>
        <v>0.52558139534883719</v>
      </c>
      <c r="E21" t="s">
        <v>4948</v>
      </c>
      <c r="F21" t="s">
        <v>4949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opLeftCell="A31" workbookViewId="0">
      <selection activeCell="D51" sqref="D51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8.85546875" bestFit="1" customWidth="1"/>
    <col min="6" max="6" width="18.85546875" bestFit="1" customWidth="1"/>
    <col min="7" max="7" width="15.140625" bestFit="1" customWidth="1"/>
    <col min="8" max="8" width="8.42578125" bestFit="1" customWidth="1"/>
    <col min="9" max="9" width="15.140625" bestFit="1" customWidth="1"/>
  </cols>
  <sheetData>
    <row r="1" spans="1:21">
      <c r="A1" s="214" t="s">
        <v>0</v>
      </c>
      <c r="B1" s="214" t="s">
        <v>1</v>
      </c>
      <c r="C1" s="214" t="s">
        <v>4</v>
      </c>
      <c r="D1" s="214" t="s">
        <v>5</v>
      </c>
      <c r="E1" s="214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214" t="s">
        <v>4884</v>
      </c>
      <c r="B2" s="113">
        <f>اسفند97!B34</f>
        <v>1093523</v>
      </c>
      <c r="C2" s="1">
        <f>اسفند97!C34</f>
        <v>0</v>
      </c>
      <c r="D2" s="113">
        <f>B2-C2</f>
        <v>1093523</v>
      </c>
      <c r="E2" s="214" t="s">
        <v>59</v>
      </c>
      <c r="F2" s="96">
        <v>31</v>
      </c>
      <c r="G2" s="96">
        <f>B2*F2</f>
        <v>33899213</v>
      </c>
      <c r="H2" s="96">
        <f>C2*F2</f>
        <v>0</v>
      </c>
      <c r="I2" s="96">
        <f>D2*F2</f>
        <v>33899213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4886</v>
      </c>
      <c r="B3" s="18">
        <v>-80575</v>
      </c>
      <c r="C3" s="18">
        <v>0</v>
      </c>
      <c r="D3" s="113">
        <f t="shared" ref="D3:D33" si="0">B3-C3</f>
        <v>-80575</v>
      </c>
      <c r="E3" s="20" t="s">
        <v>4014</v>
      </c>
      <c r="F3" s="96">
        <v>30</v>
      </c>
      <c r="G3" s="96">
        <f t="shared" ref="G3:G32" si="1">B3*F3</f>
        <v>-2417250</v>
      </c>
      <c r="H3" s="96">
        <f t="shared" ref="H3:H32" si="2">C3*F3</f>
        <v>0</v>
      </c>
      <c r="I3" s="96">
        <f t="shared" ref="I3:I32" si="3">D3*F3</f>
        <v>-2417250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4883</v>
      </c>
      <c r="B4" s="18">
        <v>-960200</v>
      </c>
      <c r="C4" s="18">
        <v>0</v>
      </c>
      <c r="D4" s="113">
        <f t="shared" si="0"/>
        <v>-960200</v>
      </c>
      <c r="E4" s="99" t="s">
        <v>4887</v>
      </c>
      <c r="F4" s="96">
        <v>25</v>
      </c>
      <c r="G4" s="96">
        <f t="shared" si="1"/>
        <v>-24005000</v>
      </c>
      <c r="H4" s="96">
        <f t="shared" si="2"/>
        <v>0</v>
      </c>
      <c r="I4" s="96">
        <f t="shared" si="3"/>
        <v>-24005000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A5" s="30" t="s">
        <v>4783</v>
      </c>
      <c r="B5" s="18">
        <v>0</v>
      </c>
      <c r="C5" s="18">
        <v>0</v>
      </c>
      <c r="D5" s="113">
        <f t="shared" si="0"/>
        <v>0</v>
      </c>
      <c r="E5" s="20"/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30</v>
      </c>
      <c r="Q5" s="96">
        <v>31</v>
      </c>
      <c r="R5" s="96"/>
      <c r="S5" s="96"/>
      <c r="T5" s="96"/>
      <c r="U5" s="96"/>
    </row>
    <row r="6" spans="1:21">
      <c r="A6" s="17" t="s">
        <v>4783</v>
      </c>
      <c r="B6" s="18">
        <v>0</v>
      </c>
      <c r="C6" s="18">
        <v>0</v>
      </c>
      <c r="D6" s="113">
        <f t="shared" si="0"/>
        <v>0</v>
      </c>
      <c r="E6" s="19"/>
      <c r="F6" s="96">
        <v>0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29</v>
      </c>
      <c r="Q6" s="96">
        <v>30</v>
      </c>
      <c r="R6" s="96"/>
      <c r="S6" s="96"/>
      <c r="T6" s="96"/>
      <c r="U6" s="96"/>
    </row>
    <row r="7" spans="1:21">
      <c r="A7" s="17" t="s">
        <v>4783</v>
      </c>
      <c r="B7" s="18">
        <v>0</v>
      </c>
      <c r="C7" s="18">
        <v>0</v>
      </c>
      <c r="D7" s="113">
        <f t="shared" si="0"/>
        <v>0</v>
      </c>
      <c r="E7" s="19"/>
      <c r="F7" s="96">
        <v>0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28</v>
      </c>
      <c r="Q7" s="96">
        <v>29</v>
      </c>
      <c r="R7" s="96"/>
      <c r="S7" s="96"/>
      <c r="T7" s="96"/>
      <c r="U7" s="96"/>
    </row>
    <row r="8" spans="1:21">
      <c r="A8" s="17" t="s">
        <v>4794</v>
      </c>
      <c r="B8" s="18">
        <v>0</v>
      </c>
      <c r="C8" s="18">
        <v>0</v>
      </c>
      <c r="D8" s="113">
        <f t="shared" si="0"/>
        <v>0</v>
      </c>
      <c r="E8" s="19"/>
      <c r="F8" s="96">
        <v>0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27</v>
      </c>
      <c r="Q8" s="96">
        <v>28</v>
      </c>
      <c r="R8" s="96"/>
      <c r="S8" s="96"/>
      <c r="T8" s="96"/>
      <c r="U8" s="96"/>
    </row>
    <row r="9" spans="1:21">
      <c r="A9" s="17" t="s">
        <v>4794</v>
      </c>
      <c r="B9" s="18">
        <v>0</v>
      </c>
      <c r="C9" s="18">
        <v>0</v>
      </c>
      <c r="D9" s="113">
        <f t="shared" si="0"/>
        <v>0</v>
      </c>
      <c r="E9" s="21"/>
      <c r="F9" s="96">
        <v>0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26</v>
      </c>
      <c r="Q9" s="96">
        <v>27</v>
      </c>
      <c r="R9" s="96"/>
      <c r="S9" s="96"/>
      <c r="T9" s="96"/>
      <c r="U9" s="96"/>
    </row>
    <row r="10" spans="1:21">
      <c r="A10" s="17" t="s">
        <v>4794</v>
      </c>
      <c r="B10" s="18">
        <v>0</v>
      </c>
      <c r="C10" s="18">
        <v>0</v>
      </c>
      <c r="D10" s="113">
        <f t="shared" si="0"/>
        <v>0</v>
      </c>
      <c r="E10" s="19"/>
      <c r="F10" s="96">
        <v>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25</v>
      </c>
      <c r="Q10" s="96">
        <v>26</v>
      </c>
      <c r="R10" s="96"/>
      <c r="S10" s="96"/>
      <c r="T10" s="96"/>
      <c r="U10" s="96"/>
    </row>
    <row r="11" spans="1:21">
      <c r="A11" s="17" t="s">
        <v>4798</v>
      </c>
      <c r="B11" s="18">
        <v>0</v>
      </c>
      <c r="C11" s="18">
        <v>0</v>
      </c>
      <c r="D11" s="113">
        <f t="shared" si="0"/>
        <v>0</v>
      </c>
      <c r="E11" s="19"/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24</v>
      </c>
      <c r="Q11" s="96">
        <v>25</v>
      </c>
      <c r="R11" s="96"/>
      <c r="S11" s="96"/>
      <c r="T11" s="96"/>
      <c r="U11" s="96"/>
    </row>
    <row r="12" spans="1:21">
      <c r="A12" s="20" t="s">
        <v>4799</v>
      </c>
      <c r="B12" s="18">
        <v>0</v>
      </c>
      <c r="C12" s="18">
        <v>0</v>
      </c>
      <c r="D12" s="113">
        <f t="shared" si="0"/>
        <v>0</v>
      </c>
      <c r="E12" s="20"/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23</v>
      </c>
      <c r="Q12" s="96">
        <v>24</v>
      </c>
      <c r="R12" s="96"/>
      <c r="S12" s="96"/>
      <c r="T12" s="96"/>
      <c r="U12" s="96"/>
    </row>
    <row r="13" spans="1:21">
      <c r="A13" s="20" t="s">
        <v>4799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22</v>
      </c>
      <c r="Q13" s="96">
        <v>23</v>
      </c>
      <c r="R13" s="96"/>
      <c r="S13" s="96"/>
      <c r="T13" s="96"/>
      <c r="U13" s="96"/>
    </row>
    <row r="14" spans="1:21">
      <c r="A14" s="20" t="s">
        <v>4804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21</v>
      </c>
      <c r="Q14" s="96">
        <v>22</v>
      </c>
      <c r="R14" s="96"/>
      <c r="S14" s="96"/>
      <c r="T14" s="96"/>
      <c r="U14" s="96"/>
    </row>
    <row r="15" spans="1:21">
      <c r="A15" s="20" t="s">
        <v>4804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20</v>
      </c>
      <c r="Q15" s="96">
        <v>21</v>
      </c>
      <c r="R15" s="96"/>
      <c r="S15" s="96"/>
      <c r="T15" s="96"/>
      <c r="U15" s="96"/>
    </row>
    <row r="16" spans="1:21">
      <c r="A16" s="20" t="s">
        <v>4818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19</v>
      </c>
      <c r="Q16" s="96">
        <v>20</v>
      </c>
      <c r="R16" s="96"/>
      <c r="S16" s="96"/>
      <c r="T16" s="96"/>
      <c r="U16" s="96"/>
    </row>
    <row r="17" spans="1:21">
      <c r="A17" s="20" t="s">
        <v>974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18</v>
      </c>
      <c r="Q17" s="96">
        <v>19</v>
      </c>
      <c r="R17" s="96"/>
      <c r="S17" s="96"/>
      <c r="T17" s="96"/>
      <c r="U17" s="96"/>
    </row>
    <row r="18" spans="1:21">
      <c r="A18" s="20" t="s">
        <v>974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17</v>
      </c>
      <c r="Q18" s="96">
        <v>18</v>
      </c>
      <c r="R18" s="96"/>
      <c r="S18" s="96"/>
      <c r="T18" s="96"/>
      <c r="U18" s="96"/>
    </row>
    <row r="19" spans="1:21">
      <c r="A19" s="20" t="s">
        <v>4843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16</v>
      </c>
      <c r="Q19" s="96">
        <v>17</v>
      </c>
      <c r="R19" s="96"/>
      <c r="S19" s="96"/>
      <c r="T19" s="96"/>
      <c r="U19" s="96"/>
    </row>
    <row r="20" spans="1:21">
      <c r="A20" s="19" t="s">
        <v>4853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15</v>
      </c>
      <c r="Q20" s="96">
        <v>16</v>
      </c>
      <c r="R20" s="96"/>
      <c r="S20" s="96"/>
      <c r="T20" s="96"/>
      <c r="U20" s="96"/>
    </row>
    <row r="21" spans="1:21">
      <c r="A21" s="19" t="s">
        <v>4857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14</v>
      </c>
      <c r="Q21" s="96">
        <v>15</v>
      </c>
      <c r="R21" s="96"/>
      <c r="S21" s="96"/>
      <c r="T21" s="96"/>
      <c r="U21" s="96"/>
    </row>
    <row r="22" spans="1:21">
      <c r="A22" s="19" t="s">
        <v>4857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13</v>
      </c>
      <c r="Q22" s="96">
        <v>14</v>
      </c>
      <c r="R22" s="96"/>
      <c r="S22" s="96"/>
      <c r="T22" s="96"/>
      <c r="U22" s="96"/>
    </row>
    <row r="23" spans="1:21">
      <c r="A23" s="19" t="s">
        <v>4857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12</v>
      </c>
      <c r="Q23" s="96">
        <v>13</v>
      </c>
      <c r="R23" s="96"/>
      <c r="S23" s="96"/>
      <c r="T23" s="96"/>
      <c r="U23" s="96"/>
    </row>
    <row r="24" spans="1:21">
      <c r="A24" s="19" t="s">
        <v>4859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11</v>
      </c>
      <c r="Q24" s="96">
        <v>12</v>
      </c>
      <c r="R24" s="96"/>
      <c r="S24" s="96"/>
      <c r="T24" s="96"/>
      <c r="U24" s="96"/>
    </row>
    <row r="25" spans="1:21">
      <c r="A25" s="19" t="s">
        <v>4859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10</v>
      </c>
      <c r="Q25" s="96">
        <v>11</v>
      </c>
      <c r="R25" s="96"/>
      <c r="S25" s="96"/>
      <c r="T25" s="96"/>
      <c r="U25" s="96"/>
    </row>
    <row r="26" spans="1:21">
      <c r="A26" s="19" t="s">
        <v>4860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9</v>
      </c>
      <c r="Q26" s="96">
        <v>10</v>
      </c>
      <c r="R26" s="96"/>
      <c r="S26" s="96"/>
      <c r="T26" s="96"/>
      <c r="U26" s="96"/>
    </row>
    <row r="27" spans="1:21">
      <c r="A27" s="19" t="s">
        <v>4860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8</v>
      </c>
      <c r="Q27" s="96">
        <v>9</v>
      </c>
      <c r="R27" s="96"/>
      <c r="S27" s="96"/>
      <c r="T27" s="96"/>
      <c r="U27" s="96"/>
    </row>
    <row r="28" spans="1:21">
      <c r="A28" s="19" t="s">
        <v>4865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7</v>
      </c>
      <c r="Q28" s="96">
        <v>8</v>
      </c>
      <c r="R28" s="96"/>
      <c r="S28" s="96"/>
      <c r="T28" s="96"/>
      <c r="U28" s="96"/>
    </row>
    <row r="29" spans="1:21">
      <c r="A29" s="19" t="s">
        <v>4874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6</v>
      </c>
      <c r="Q29" s="96">
        <v>7</v>
      </c>
      <c r="R29" s="96"/>
      <c r="S29" s="96"/>
      <c r="T29" s="96"/>
      <c r="U29" s="96"/>
    </row>
    <row r="30" spans="1:21">
      <c r="A30" s="19" t="s">
        <v>4874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5</v>
      </c>
      <c r="Q30" s="96">
        <v>6</v>
      </c>
      <c r="R30" s="96"/>
      <c r="S30" s="96" t="s">
        <v>25</v>
      </c>
      <c r="T30" s="96"/>
      <c r="U30" s="96"/>
    </row>
    <row r="31" spans="1:21">
      <c r="A31" s="19" t="s">
        <v>4874</v>
      </c>
      <c r="B31" s="18">
        <v>0</v>
      </c>
      <c r="C31" s="18">
        <v>0</v>
      </c>
      <c r="D31" s="113">
        <f t="shared" si="0"/>
        <v>0</v>
      </c>
      <c r="E31" s="19"/>
      <c r="F31" s="96">
        <v>0</v>
      </c>
      <c r="G31" s="96">
        <f t="shared" si="1"/>
        <v>0</v>
      </c>
      <c r="H31" s="96">
        <f t="shared" si="2"/>
        <v>0</v>
      </c>
      <c r="I31" s="96">
        <f t="shared" si="3"/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4</v>
      </c>
      <c r="Q31" s="96">
        <v>5</v>
      </c>
      <c r="R31" s="96"/>
      <c r="S31" s="96"/>
      <c r="T31" s="96"/>
      <c r="U31" s="96"/>
    </row>
    <row r="32" spans="1:21">
      <c r="A32" s="19" t="s">
        <v>981</v>
      </c>
      <c r="B32" s="18">
        <v>0</v>
      </c>
      <c r="C32" s="18">
        <v>0</v>
      </c>
      <c r="D32" s="113">
        <f t="shared" si="0"/>
        <v>0</v>
      </c>
      <c r="E32" s="19"/>
      <c r="F32" s="96">
        <v>0</v>
      </c>
      <c r="G32" s="96">
        <f t="shared" si="1"/>
        <v>0</v>
      </c>
      <c r="H32" s="96">
        <f t="shared" si="2"/>
        <v>0</v>
      </c>
      <c r="I32" s="96">
        <f t="shared" si="3"/>
        <v>0</v>
      </c>
      <c r="J32" s="96"/>
      <c r="K32" s="96"/>
      <c r="L32" s="96"/>
      <c r="M32" s="96"/>
      <c r="N32" s="96"/>
      <c r="O32" s="96">
        <v>28</v>
      </c>
      <c r="P32" s="96">
        <v>3</v>
      </c>
      <c r="Q32" s="96">
        <v>4</v>
      </c>
      <c r="R32" s="96"/>
      <c r="S32" s="96"/>
      <c r="T32" s="96"/>
      <c r="U32" s="96"/>
    </row>
    <row r="33" spans="1:21">
      <c r="A33" s="214" t="s">
        <v>4626</v>
      </c>
      <c r="B33" s="214">
        <v>0</v>
      </c>
      <c r="C33" s="214">
        <v>0</v>
      </c>
      <c r="D33" s="214">
        <f t="shared" si="0"/>
        <v>0</v>
      </c>
      <c r="E33" s="214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2</v>
      </c>
      <c r="Q33" s="96">
        <v>3</v>
      </c>
      <c r="R33" s="96"/>
      <c r="S33" s="96"/>
      <c r="T33" s="96"/>
      <c r="U33" s="96"/>
    </row>
    <row r="34" spans="1:21">
      <c r="A34" s="214" t="s">
        <v>6</v>
      </c>
      <c r="B34" s="113">
        <f>SUM(B2:B33)</f>
        <v>52748</v>
      </c>
      <c r="C34" s="113">
        <f>SUM(C2:C33)</f>
        <v>0</v>
      </c>
      <c r="D34" s="113">
        <f>SUM(D2:D33)</f>
        <v>52748</v>
      </c>
      <c r="E34" s="214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1</v>
      </c>
      <c r="Q34" s="96">
        <v>2</v>
      </c>
      <c r="R34" s="96"/>
      <c r="S34" s="96"/>
      <c r="T34" s="96"/>
      <c r="U34" s="96"/>
    </row>
    <row r="35" spans="1:21">
      <c r="A35" s="96"/>
      <c r="B35" s="96"/>
      <c r="C35" s="96"/>
      <c r="D35" s="96"/>
      <c r="E35" s="96"/>
      <c r="F35" s="96"/>
      <c r="G35" s="18">
        <f>SUM(G2:G33)</f>
        <v>7476963</v>
      </c>
      <c r="H35" s="18">
        <f>SUM(H2:H33)</f>
        <v>0</v>
      </c>
      <c r="I35" s="18">
        <f>SUM(I2:I33)</f>
        <v>7476963</v>
      </c>
      <c r="J35" s="96"/>
      <c r="K35" s="96"/>
      <c r="L35" s="96"/>
      <c r="M35" s="96"/>
      <c r="N35" s="96"/>
      <c r="O35" s="96">
        <v>31</v>
      </c>
      <c r="P35" s="96">
        <v>0</v>
      </c>
      <c r="Q35" s="96">
        <v>1</v>
      </c>
      <c r="R35" s="96"/>
      <c r="S35" s="96"/>
      <c r="T35" s="96"/>
      <c r="U35" s="96"/>
    </row>
    <row r="36" spans="1:21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 t="s">
        <v>60</v>
      </c>
      <c r="Q36" s="96" t="s">
        <v>61</v>
      </c>
      <c r="R36" s="96"/>
      <c r="S36" s="96"/>
      <c r="T36" s="96"/>
      <c r="U36" s="96"/>
    </row>
    <row r="37" spans="1:21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8">
        <v>1297607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8">
        <v>170775</v>
      </c>
      <c r="E41" s="96" t="s">
        <v>4888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114"/>
      <c r="C42" s="96"/>
      <c r="D42" s="18">
        <v>870000</v>
      </c>
      <c r="E42" s="122" t="s">
        <v>4885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8">
        <v>252830</v>
      </c>
      <c r="E43" s="122" t="s">
        <v>4890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8">
        <v>178820</v>
      </c>
      <c r="E44" s="122" t="s">
        <v>4894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8">
        <v>382000</v>
      </c>
      <c r="E45" s="122" t="s">
        <v>4903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8">
        <v>-200000</v>
      </c>
      <c r="E46" s="122" t="s">
        <v>4904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8">
        <v>-2336075</v>
      </c>
      <c r="E47" s="122" t="s">
        <v>4911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8">
        <v>-506588</v>
      </c>
      <c r="E48" s="122" t="s">
        <v>4914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8">
        <v>70767</v>
      </c>
      <c r="E49" s="122" t="s">
        <v>4925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8">
        <v>10000</v>
      </c>
      <c r="E50" s="122" t="s">
        <v>4927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8">
        <v>-40000</v>
      </c>
      <c r="E51" s="122" t="s">
        <v>4928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8">
        <v>2000000</v>
      </c>
      <c r="E52" s="122" t="s">
        <v>4941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8">
        <v>160000</v>
      </c>
      <c r="E53" s="122" t="s">
        <v>4944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8">
        <v>-224012</v>
      </c>
      <c r="E54" s="122" t="s">
        <v>4984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8">
        <v>1100000</v>
      </c>
      <c r="E55" s="122" t="s">
        <v>4985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8">
        <v>1465000</v>
      </c>
      <c r="E56" s="122" t="s">
        <v>4993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8">
        <v>2600000</v>
      </c>
      <c r="E57" s="122" t="s">
        <v>5039</v>
      </c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8"/>
      <c r="E58" s="96"/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8"/>
      <c r="E59" s="96"/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8"/>
      <c r="E60" s="96"/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8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8">
        <f>SUM(D40:D62)</f>
        <v>7251124</v>
      </c>
      <c r="E63" s="96" t="s">
        <v>6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F70" s="96"/>
      <c r="G70" s="96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F77" s="96"/>
      <c r="G77" s="96"/>
      <c r="H77" s="96"/>
      <c r="I77" s="96"/>
      <c r="J77" s="96" t="s">
        <v>25</v>
      </c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4392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4403</v>
      </c>
      <c r="B18" s="18">
        <v>-4098523</v>
      </c>
      <c r="C18" s="18">
        <v>0</v>
      </c>
      <c r="D18" s="113">
        <f t="shared" si="0"/>
        <v>-4098523</v>
      </c>
      <c r="E18" s="20" t="s">
        <v>4402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4403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4403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4399</v>
      </c>
      <c r="B21" s="18">
        <v>-7500</v>
      </c>
      <c r="C21" s="18">
        <v>0</v>
      </c>
      <c r="D21" s="113">
        <f t="shared" si="0"/>
        <v>-7500</v>
      </c>
      <c r="E21" s="19" t="s">
        <v>4400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4435</v>
      </c>
      <c r="B22" s="18">
        <v>7964</v>
      </c>
      <c r="C22" s="18">
        <v>65497</v>
      </c>
      <c r="D22" s="113">
        <f t="shared" si="0"/>
        <v>-57533</v>
      </c>
      <c r="E22" s="19" t="s">
        <v>4436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4393</v>
      </c>
    </row>
    <row r="82" spans="4:5">
      <c r="D82" s="114">
        <v>-142143</v>
      </c>
      <c r="E82" s="54" t="s">
        <v>4397</v>
      </c>
    </row>
    <row r="83" spans="4:5">
      <c r="D83" s="114">
        <v>-128352</v>
      </c>
      <c r="E83" s="54" t="s">
        <v>4396</v>
      </c>
    </row>
    <row r="84" spans="4:5">
      <c r="D84" s="114">
        <v>-6035000</v>
      </c>
      <c r="E84" s="54" t="s">
        <v>4406</v>
      </c>
    </row>
    <row r="85" spans="4:5">
      <c r="D85" s="114">
        <v>-55957</v>
      </c>
      <c r="E85" s="54" t="s">
        <v>4405</v>
      </c>
    </row>
    <row r="86" spans="4:5">
      <c r="D86" s="114">
        <v>7500</v>
      </c>
      <c r="E86" s="54" t="s">
        <v>4404</v>
      </c>
    </row>
    <row r="87" spans="4:5">
      <c r="D87" s="114">
        <v>1700000</v>
      </c>
      <c r="E87" s="54" t="s">
        <v>4407</v>
      </c>
    </row>
    <row r="88" spans="4:5">
      <c r="D88" s="114">
        <v>129648</v>
      </c>
      <c r="E88" s="54" t="s">
        <v>4408</v>
      </c>
    </row>
    <row r="89" spans="4:5">
      <c r="D89" s="114">
        <v>1000000</v>
      </c>
      <c r="E89" s="54" t="s">
        <v>4411</v>
      </c>
    </row>
    <row r="90" spans="4:5">
      <c r="D90" s="114">
        <v>-53003</v>
      </c>
      <c r="E90" s="54" t="s">
        <v>4412</v>
      </c>
    </row>
    <row r="91" spans="4:5">
      <c r="D91" s="114">
        <v>-23690</v>
      </c>
      <c r="E91" s="54" t="s">
        <v>4412</v>
      </c>
    </row>
    <row r="92" spans="4:5">
      <c r="D92" s="114">
        <v>-216910</v>
      </c>
      <c r="E92" s="54" t="s">
        <v>4413</v>
      </c>
    </row>
    <row r="93" spans="4:5">
      <c r="D93" s="114">
        <v>-30304</v>
      </c>
      <c r="E93" s="54" t="s">
        <v>4417</v>
      </c>
    </row>
    <row r="94" spans="4:5">
      <c r="D94" s="114">
        <v>-10067</v>
      </c>
      <c r="E94" s="54" t="s">
        <v>4418</v>
      </c>
    </row>
    <row r="95" spans="4:5">
      <c r="D95" s="114">
        <v>-16248</v>
      </c>
      <c r="E95" s="54" t="s">
        <v>4420</v>
      </c>
    </row>
    <row r="96" spans="4:5">
      <c r="D96" s="114">
        <v>-87695</v>
      </c>
      <c r="E96" s="54" t="s">
        <v>4421</v>
      </c>
    </row>
    <row r="97" spans="4:7">
      <c r="D97" s="114">
        <v>-29231</v>
      </c>
      <c r="E97" s="54" t="s">
        <v>4422</v>
      </c>
    </row>
    <row r="98" spans="4:7">
      <c r="D98" s="114">
        <v>1000000</v>
      </c>
      <c r="E98" s="54" t="s">
        <v>4423</v>
      </c>
    </row>
    <row r="99" spans="4:7">
      <c r="D99" s="114">
        <v>-35250</v>
      </c>
      <c r="E99" s="54" t="s">
        <v>4424</v>
      </c>
    </row>
    <row r="100" spans="4:7">
      <c r="D100" s="114">
        <v>-57477</v>
      </c>
      <c r="E100" s="54" t="s">
        <v>4425</v>
      </c>
    </row>
    <row r="101" spans="4:7">
      <c r="D101" s="114">
        <v>-13565</v>
      </c>
      <c r="E101" s="54" t="s">
        <v>4426</v>
      </c>
    </row>
    <row r="102" spans="4:7">
      <c r="D102" s="114">
        <v>-9429</v>
      </c>
      <c r="E102" s="54" t="s">
        <v>4427</v>
      </c>
    </row>
    <row r="103" spans="4:7">
      <c r="D103" s="114">
        <v>-600000</v>
      </c>
      <c r="E103" s="54" t="s">
        <v>4428</v>
      </c>
    </row>
    <row r="104" spans="4:7">
      <c r="D104" s="114">
        <v>335</v>
      </c>
      <c r="E104" s="54" t="s">
        <v>4430</v>
      </c>
    </row>
    <row r="105" spans="4:7">
      <c r="D105" s="114">
        <v>31026</v>
      </c>
      <c r="E105" s="54" t="s">
        <v>4431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4429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4437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4439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4444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4446</v>
      </c>
      <c r="B6" s="18">
        <v>3000000</v>
      </c>
      <c r="C6" s="18">
        <v>0</v>
      </c>
      <c r="D6" s="113">
        <f t="shared" si="0"/>
        <v>3000000</v>
      </c>
      <c r="E6" s="19" t="s">
        <v>4447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4443</v>
      </c>
      <c r="B7" s="18">
        <v>-2000700</v>
      </c>
      <c r="C7" s="18">
        <v>0</v>
      </c>
      <c r="D7" s="113">
        <f t="shared" si="0"/>
        <v>-2000700</v>
      </c>
      <c r="E7" s="19" t="s">
        <v>4477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4443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4443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4443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4484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4484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4490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4497</v>
      </c>
      <c r="B16" s="18">
        <v>12000000</v>
      </c>
      <c r="C16" s="18">
        <v>0</v>
      </c>
      <c r="D16" s="113">
        <f t="shared" si="0"/>
        <v>12000000</v>
      </c>
      <c r="E16" s="20" t="s">
        <v>4498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4499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4501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4502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4502</v>
      </c>
      <c r="B20" s="18">
        <v>0</v>
      </c>
      <c r="C20" s="18">
        <v>-8034286</v>
      </c>
      <c r="D20" s="113">
        <f t="shared" si="0"/>
        <v>8034286</v>
      </c>
      <c r="E20" s="19" t="s">
        <v>4503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4502</v>
      </c>
      <c r="B21" s="18">
        <v>-10000</v>
      </c>
      <c r="C21" s="18">
        <v>0</v>
      </c>
      <c r="D21" s="113">
        <f t="shared" si="0"/>
        <v>-10000</v>
      </c>
      <c r="E21" s="19" t="s">
        <v>4504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4505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4511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4512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4512</v>
      </c>
      <c r="B25" s="18">
        <v>-100500</v>
      </c>
      <c r="C25" s="18">
        <v>0</v>
      </c>
      <c r="D25" s="113">
        <f t="shared" si="0"/>
        <v>-100500</v>
      </c>
      <c r="E25" s="19" t="s">
        <v>4514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4512</v>
      </c>
      <c r="B26" s="18">
        <v>-68670</v>
      </c>
      <c r="C26" s="18">
        <v>0</v>
      </c>
      <c r="D26" s="113">
        <f t="shared" si="0"/>
        <v>-68670</v>
      </c>
      <c r="E26" s="19" t="s">
        <v>4518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4515</v>
      </c>
      <c r="B27" s="18">
        <v>-118600</v>
      </c>
      <c r="C27" s="18">
        <v>0</v>
      </c>
      <c r="D27" s="113">
        <f t="shared" si="0"/>
        <v>-118600</v>
      </c>
      <c r="E27" s="19" t="s">
        <v>4520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4525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4525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4525</v>
      </c>
      <c r="B30" s="18">
        <v>-389000</v>
      </c>
      <c r="C30" s="18">
        <v>0</v>
      </c>
      <c r="D30" s="113">
        <f t="shared" si="0"/>
        <v>-389000</v>
      </c>
      <c r="E30" s="19" t="s">
        <v>4527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4474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4479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4494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4495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4500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4507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4519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4526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4435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4551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4551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4555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4555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4558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4558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4561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4564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4564</v>
      </c>
      <c r="B11" s="18">
        <v>-1287000</v>
      </c>
      <c r="C11" s="18">
        <v>0</v>
      </c>
      <c r="D11" s="113">
        <f t="shared" si="0"/>
        <v>-1287000</v>
      </c>
      <c r="E11" s="19" t="s">
        <v>4565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4561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4562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4573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4577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4578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4580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4590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4594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4505</v>
      </c>
      <c r="B22" s="18">
        <v>-3995000</v>
      </c>
      <c r="C22" s="18">
        <v>0</v>
      </c>
      <c r="D22" s="113">
        <f t="shared" si="0"/>
        <v>-3995000</v>
      </c>
      <c r="E22" s="19" t="s">
        <v>4595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4511</v>
      </c>
      <c r="B23" s="18">
        <v>-2010700</v>
      </c>
      <c r="C23" s="18">
        <v>0</v>
      </c>
      <c r="D23" s="113">
        <f t="shared" si="0"/>
        <v>-2010700</v>
      </c>
      <c r="E23" s="19" t="s">
        <v>4605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4603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4608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4617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4622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4622</v>
      </c>
      <c r="B29" s="18">
        <v>-77315</v>
      </c>
      <c r="C29" s="18">
        <v>0</v>
      </c>
      <c r="D29" s="113">
        <f t="shared" si="0"/>
        <v>-77315</v>
      </c>
      <c r="E29" s="19" t="s">
        <v>4624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4626</v>
      </c>
      <c r="B30" s="18">
        <v>-66850</v>
      </c>
      <c r="C30" s="18">
        <v>0</v>
      </c>
      <c r="D30" s="113">
        <f t="shared" si="0"/>
        <v>-66850</v>
      </c>
      <c r="E30" s="19" t="s">
        <v>4629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4626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4628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4553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4557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4559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4566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4574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4606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4618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4625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4626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4633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4633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4649</v>
      </c>
      <c r="B5" s="18">
        <v>-200000</v>
      </c>
      <c r="C5" s="18">
        <v>0</v>
      </c>
      <c r="D5" s="113">
        <f t="shared" si="0"/>
        <v>-200000</v>
      </c>
      <c r="E5" s="20" t="s">
        <v>4646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4660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4665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4665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4665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4665</v>
      </c>
      <c r="B10" s="18">
        <v>-51400</v>
      </c>
      <c r="C10" s="18">
        <v>0</v>
      </c>
      <c r="D10" s="113">
        <f t="shared" si="0"/>
        <v>-51400</v>
      </c>
      <c r="E10" s="19" t="s">
        <v>4672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4675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4675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4693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4693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4693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4697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4707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4713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4713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4723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4715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4716</v>
      </c>
      <c r="B22" s="18">
        <v>-324747</v>
      </c>
      <c r="C22" s="18">
        <v>0</v>
      </c>
      <c r="D22" s="113">
        <f t="shared" si="0"/>
        <v>-324747</v>
      </c>
      <c r="E22" s="19" t="s">
        <v>4724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4731</v>
      </c>
      <c r="B23" s="18">
        <v>-297992</v>
      </c>
      <c r="C23" s="18">
        <v>0</v>
      </c>
      <c r="D23" s="113">
        <f t="shared" si="0"/>
        <v>-297992</v>
      </c>
      <c r="E23" s="19" t="s">
        <v>4732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4740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4617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4622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4622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4626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4626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4642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4643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4647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4648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4668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4669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4670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4671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4672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4677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4683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4684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4695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4698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4714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4720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4721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4722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4726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4733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4746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4747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sqref="A1:U8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4" t="s">
        <v>0</v>
      </c>
      <c r="B1" s="214" t="s">
        <v>1</v>
      </c>
      <c r="C1" s="214" t="s">
        <v>4</v>
      </c>
      <c r="D1" s="214" t="s">
        <v>5</v>
      </c>
      <c r="E1" s="214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4" t="s">
        <v>4744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4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4753</v>
      </c>
      <c r="B3" s="18">
        <v>1669690</v>
      </c>
      <c r="C3" s="18">
        <v>0</v>
      </c>
      <c r="D3" s="113">
        <f t="shared" ref="D3:D33" si="0">B3-C3</f>
        <v>1669690</v>
      </c>
      <c r="E3" s="20" t="s">
        <v>3891</v>
      </c>
      <c r="F3" s="96">
        <v>27</v>
      </c>
      <c r="G3" s="96">
        <f t="shared" ref="G3:G32" si="1">B3*F3</f>
        <v>45081630</v>
      </c>
      <c r="H3" s="96">
        <f t="shared" ref="H3:H32" si="2">C3*F3</f>
        <v>0</v>
      </c>
      <c r="I3" s="96">
        <f t="shared" ref="I3:I32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4774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4783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4783</v>
      </c>
      <c r="B6" s="18">
        <v>-1866154</v>
      </c>
      <c r="C6" s="18">
        <v>0</v>
      </c>
      <c r="D6" s="113">
        <f t="shared" si="0"/>
        <v>-1866154</v>
      </c>
      <c r="E6" s="19" t="s">
        <v>4792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4783</v>
      </c>
      <c r="B7" s="18">
        <v>-36600</v>
      </c>
      <c r="C7" s="18">
        <v>0</v>
      </c>
      <c r="D7" s="113">
        <f t="shared" si="0"/>
        <v>-36600</v>
      </c>
      <c r="E7" s="19" t="s">
        <v>4793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4794</v>
      </c>
      <c r="B8" s="18">
        <v>-492000</v>
      </c>
      <c r="C8" s="18">
        <v>0</v>
      </c>
      <c r="D8" s="113">
        <f t="shared" si="0"/>
        <v>-492000</v>
      </c>
      <c r="E8" s="19" t="s">
        <v>4795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4794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4794</v>
      </c>
      <c r="B10" s="18">
        <v>-40000</v>
      </c>
      <c r="C10" s="18">
        <v>0</v>
      </c>
      <c r="D10" s="113">
        <f t="shared" si="0"/>
        <v>-40000</v>
      </c>
      <c r="E10" s="19" t="s">
        <v>4797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4798</v>
      </c>
      <c r="B11" s="18">
        <v>-66000</v>
      </c>
      <c r="C11" s="18">
        <v>0</v>
      </c>
      <c r="D11" s="113">
        <f t="shared" si="0"/>
        <v>-66000</v>
      </c>
      <c r="E11" s="19" t="s">
        <v>4797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4799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4799</v>
      </c>
      <c r="B13" s="18">
        <v>-200500</v>
      </c>
      <c r="C13" s="18">
        <v>0</v>
      </c>
      <c r="D13" s="113">
        <f t="shared" si="0"/>
        <v>-200500</v>
      </c>
      <c r="E13" s="20" t="s">
        <v>4800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4804</v>
      </c>
      <c r="B14" s="18">
        <v>1563000</v>
      </c>
      <c r="C14" s="18">
        <v>0</v>
      </c>
      <c r="D14" s="113">
        <f t="shared" si="0"/>
        <v>1563000</v>
      </c>
      <c r="E14" s="20" t="s">
        <v>4809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4804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4818</v>
      </c>
      <c r="B16" s="18">
        <v>-20000</v>
      </c>
      <c r="C16" s="18">
        <v>0</v>
      </c>
      <c r="D16" s="113">
        <f t="shared" si="0"/>
        <v>-20000</v>
      </c>
      <c r="E16" s="20" t="s">
        <v>4822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4833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4837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4843</v>
      </c>
      <c r="B19" s="18">
        <v>-10932</v>
      </c>
      <c r="C19" s="18">
        <v>0</v>
      </c>
      <c r="D19" s="113">
        <f t="shared" si="0"/>
        <v>-10932</v>
      </c>
      <c r="E19" s="20" t="s">
        <v>3927</v>
      </c>
      <c r="F19" s="96">
        <v>11</v>
      </c>
      <c r="G19" s="96">
        <f t="shared" si="1"/>
        <v>-120252</v>
      </c>
      <c r="H19" s="96">
        <f t="shared" si="2"/>
        <v>0</v>
      </c>
      <c r="I19" s="96">
        <f t="shared" si="3"/>
        <v>-120252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4853</v>
      </c>
      <c r="B20" s="18">
        <v>400000</v>
      </c>
      <c r="C20" s="18">
        <v>0</v>
      </c>
      <c r="D20" s="113">
        <f t="shared" si="0"/>
        <v>400000</v>
      </c>
      <c r="E20" s="19" t="s">
        <v>4855</v>
      </c>
      <c r="F20" s="96">
        <v>8</v>
      </c>
      <c r="G20" s="96">
        <f t="shared" si="1"/>
        <v>3200000</v>
      </c>
      <c r="H20" s="96">
        <f t="shared" si="2"/>
        <v>0</v>
      </c>
      <c r="I20" s="96">
        <f t="shared" si="3"/>
        <v>3200000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4857</v>
      </c>
      <c r="B21" s="18">
        <v>360000</v>
      </c>
      <c r="C21" s="18">
        <v>0</v>
      </c>
      <c r="D21" s="113">
        <f t="shared" si="0"/>
        <v>360000</v>
      </c>
      <c r="E21" s="19" t="s">
        <v>3891</v>
      </c>
      <c r="F21" s="96">
        <v>7</v>
      </c>
      <c r="G21" s="96">
        <f t="shared" si="1"/>
        <v>2520000</v>
      </c>
      <c r="H21" s="96">
        <f t="shared" si="2"/>
        <v>0</v>
      </c>
      <c r="I21" s="96">
        <f t="shared" si="3"/>
        <v>2520000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4857</v>
      </c>
      <c r="B22" s="18">
        <v>-438200</v>
      </c>
      <c r="C22" s="18">
        <v>0</v>
      </c>
      <c r="D22" s="113">
        <f t="shared" si="0"/>
        <v>-438200</v>
      </c>
      <c r="E22" s="19" t="s">
        <v>4014</v>
      </c>
      <c r="F22" s="96">
        <v>8</v>
      </c>
      <c r="G22" s="96">
        <f t="shared" si="1"/>
        <v>-3505600</v>
      </c>
      <c r="H22" s="96">
        <f t="shared" si="2"/>
        <v>0</v>
      </c>
      <c r="I22" s="96">
        <f t="shared" si="3"/>
        <v>-3505600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4857</v>
      </c>
      <c r="B23" s="18">
        <v>-299000</v>
      </c>
      <c r="C23" s="18">
        <v>0</v>
      </c>
      <c r="D23" s="113">
        <f t="shared" si="0"/>
        <v>-299000</v>
      </c>
      <c r="E23" s="19" t="s">
        <v>3927</v>
      </c>
      <c r="F23" s="96">
        <v>8</v>
      </c>
      <c r="G23" s="96">
        <f t="shared" si="1"/>
        <v>-2392000</v>
      </c>
      <c r="H23" s="96">
        <f t="shared" si="2"/>
        <v>0</v>
      </c>
      <c r="I23" s="96">
        <f t="shared" si="3"/>
        <v>-2392000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4859</v>
      </c>
      <c r="B24" s="18">
        <v>1700000</v>
      </c>
      <c r="C24" s="18">
        <v>0</v>
      </c>
      <c r="D24" s="113">
        <f t="shared" si="0"/>
        <v>1700000</v>
      </c>
      <c r="E24" s="19" t="s">
        <v>517</v>
      </c>
      <c r="F24" s="96">
        <v>7</v>
      </c>
      <c r="G24" s="96">
        <f t="shared" si="1"/>
        <v>11900000</v>
      </c>
      <c r="H24" s="96">
        <f t="shared" si="2"/>
        <v>0</v>
      </c>
      <c r="I24" s="96">
        <f t="shared" si="3"/>
        <v>11900000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4859</v>
      </c>
      <c r="B25" s="18">
        <v>-360000</v>
      </c>
      <c r="C25" s="18">
        <v>0</v>
      </c>
      <c r="D25" s="113">
        <f t="shared" si="0"/>
        <v>-360000</v>
      </c>
      <c r="E25" s="19" t="s">
        <v>3927</v>
      </c>
      <c r="F25" s="96">
        <v>7</v>
      </c>
      <c r="G25" s="96">
        <f t="shared" si="1"/>
        <v>-2520000</v>
      </c>
      <c r="H25" s="96">
        <f t="shared" si="2"/>
        <v>0</v>
      </c>
      <c r="I25" s="96">
        <f t="shared" si="3"/>
        <v>-2520000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4860</v>
      </c>
      <c r="B26" s="18">
        <v>-2000000</v>
      </c>
      <c r="C26" s="18">
        <v>0</v>
      </c>
      <c r="D26" s="113">
        <f t="shared" si="0"/>
        <v>-2000000</v>
      </c>
      <c r="E26" s="19" t="s">
        <v>4259</v>
      </c>
      <c r="F26" s="96">
        <v>6</v>
      </c>
      <c r="G26" s="96">
        <f t="shared" si="1"/>
        <v>-12000000</v>
      </c>
      <c r="H26" s="96">
        <f t="shared" si="2"/>
        <v>0</v>
      </c>
      <c r="I26" s="96">
        <f t="shared" si="3"/>
        <v>-12000000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4860</v>
      </c>
      <c r="B27" s="18">
        <v>280000</v>
      </c>
      <c r="C27" s="18">
        <v>0</v>
      </c>
      <c r="D27" s="113">
        <f t="shared" si="0"/>
        <v>280000</v>
      </c>
      <c r="E27" s="19" t="s">
        <v>3891</v>
      </c>
      <c r="F27" s="96">
        <v>5</v>
      </c>
      <c r="G27" s="96">
        <f t="shared" si="1"/>
        <v>1400000</v>
      </c>
      <c r="H27" s="96">
        <f t="shared" si="2"/>
        <v>0</v>
      </c>
      <c r="I27" s="96">
        <f t="shared" si="3"/>
        <v>1400000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4865</v>
      </c>
      <c r="B28" s="18">
        <v>433375</v>
      </c>
      <c r="C28" s="18">
        <v>0</v>
      </c>
      <c r="D28" s="113">
        <f t="shared" si="0"/>
        <v>433375</v>
      </c>
      <c r="E28" s="19" t="s">
        <v>4868</v>
      </c>
      <c r="F28" s="96">
        <v>4</v>
      </c>
      <c r="G28" s="96">
        <f t="shared" si="1"/>
        <v>1733500</v>
      </c>
      <c r="H28" s="96">
        <f t="shared" si="2"/>
        <v>0</v>
      </c>
      <c r="I28" s="96">
        <f t="shared" si="3"/>
        <v>1733500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4874</v>
      </c>
      <c r="B29" s="18">
        <v>2000000</v>
      </c>
      <c r="C29" s="18">
        <v>0</v>
      </c>
      <c r="D29" s="113">
        <f t="shared" si="0"/>
        <v>2000000</v>
      </c>
      <c r="E29" s="19" t="s">
        <v>3891</v>
      </c>
      <c r="F29" s="96">
        <v>3</v>
      </c>
      <c r="G29" s="96">
        <f t="shared" si="1"/>
        <v>6000000</v>
      </c>
      <c r="H29" s="96">
        <f t="shared" si="2"/>
        <v>0</v>
      </c>
      <c r="I29" s="96">
        <f t="shared" si="3"/>
        <v>6000000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4874</v>
      </c>
      <c r="B30" s="18">
        <v>-300000</v>
      </c>
      <c r="C30" s="18">
        <v>0</v>
      </c>
      <c r="D30" s="113">
        <f t="shared" si="0"/>
        <v>-300000</v>
      </c>
      <c r="E30" s="19" t="s">
        <v>4877</v>
      </c>
      <c r="F30" s="96">
        <v>3</v>
      </c>
      <c r="G30" s="96">
        <f t="shared" si="1"/>
        <v>-900000</v>
      </c>
      <c r="H30" s="96">
        <f t="shared" si="2"/>
        <v>0</v>
      </c>
      <c r="I30" s="96">
        <f t="shared" si="3"/>
        <v>-900000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19" t="s">
        <v>4874</v>
      </c>
      <c r="B31" s="18">
        <v>-92800</v>
      </c>
      <c r="C31" s="18">
        <v>0</v>
      </c>
      <c r="D31" s="113">
        <f t="shared" si="0"/>
        <v>-92800</v>
      </c>
      <c r="E31" s="19" t="s">
        <v>731</v>
      </c>
      <c r="F31" s="96">
        <v>3</v>
      </c>
      <c r="G31" s="96">
        <f t="shared" si="1"/>
        <v>-278400</v>
      </c>
      <c r="H31" s="96">
        <f t="shared" si="2"/>
        <v>0</v>
      </c>
      <c r="I31" s="96">
        <f t="shared" si="3"/>
        <v>-278400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19" t="s">
        <v>981</v>
      </c>
      <c r="B32" s="18">
        <v>-1417727</v>
      </c>
      <c r="C32" s="18">
        <v>0</v>
      </c>
      <c r="D32" s="113">
        <f t="shared" si="0"/>
        <v>-1417727</v>
      </c>
      <c r="E32" s="19" t="s">
        <v>4880</v>
      </c>
      <c r="F32" s="96">
        <v>3</v>
      </c>
      <c r="G32" s="96">
        <f t="shared" si="1"/>
        <v>-4253181</v>
      </c>
      <c r="H32" s="96">
        <f t="shared" si="2"/>
        <v>0</v>
      </c>
      <c r="I32" s="96">
        <f t="shared" si="3"/>
        <v>-4253181</v>
      </c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214" t="s">
        <v>4626</v>
      </c>
      <c r="B33" s="214">
        <v>0</v>
      </c>
      <c r="C33" s="214">
        <v>0</v>
      </c>
      <c r="D33" s="214">
        <f t="shared" si="0"/>
        <v>0</v>
      </c>
      <c r="E33" s="214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214" t="s">
        <v>6</v>
      </c>
      <c r="B34" s="113">
        <f>SUM(B2:B33)</f>
        <v>1093523</v>
      </c>
      <c r="C34" s="113">
        <f>SUM(C2:C33)</f>
        <v>0</v>
      </c>
      <c r="D34" s="113">
        <f>SUM(D2:D33)</f>
        <v>1093523</v>
      </c>
      <c r="E34" s="214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/>
      <c r="E35" s="96"/>
      <c r="F35" s="96"/>
      <c r="G35" s="18">
        <f>SUM(G2:G33)</f>
        <v>28104397</v>
      </c>
      <c r="H35" s="18">
        <f>SUM(H2:H33)</f>
        <v>0</v>
      </c>
      <c r="I35" s="18">
        <f>SUM(I2:I33)</f>
        <v>28104397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96"/>
      <c r="C40" s="96"/>
      <c r="D40" s="18">
        <v>741539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-42753</v>
      </c>
      <c r="E41" s="96" t="s">
        <v>4751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114"/>
      <c r="C42" s="96"/>
      <c r="D42" s="18">
        <v>1900000</v>
      </c>
      <c r="E42" s="122" t="s">
        <v>445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-1800000</v>
      </c>
      <c r="E43" s="122" t="s">
        <v>4176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130310</v>
      </c>
      <c r="E44" s="122" t="s">
        <v>4752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50000</v>
      </c>
      <c r="E45" s="122" t="s">
        <v>4763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25942</v>
      </c>
      <c r="E46" s="122" t="s">
        <v>4764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15107</v>
      </c>
      <c r="E47" s="122" t="s">
        <v>4773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31000</v>
      </c>
      <c r="E48" s="122" t="s">
        <v>4781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-475000</v>
      </c>
      <c r="E49" s="122" t="s">
        <v>4786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-2450000</v>
      </c>
      <c r="E50" s="122" t="s">
        <v>4790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8469</v>
      </c>
      <c r="E51" s="122" t="s">
        <v>4791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1866154</v>
      </c>
      <c r="E52" s="19" t="s">
        <v>4792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492000</v>
      </c>
      <c r="E53" s="122" t="s">
        <v>4796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130000</v>
      </c>
      <c r="E54" s="122" t="s">
        <v>4801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-17729</v>
      </c>
      <c r="E55" s="122" t="s">
        <v>4802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-8574</v>
      </c>
      <c r="E56" s="122" t="s">
        <v>4805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160000</v>
      </c>
      <c r="E57" s="122" t="s">
        <v>4810</v>
      </c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-147485</v>
      </c>
      <c r="E58" s="122" t="s">
        <v>4813</v>
      </c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-179061</v>
      </c>
      <c r="E59" s="122" t="s">
        <v>4817</v>
      </c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17250</v>
      </c>
      <c r="E60" s="122" t="s">
        <v>4820</v>
      </c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20000</v>
      </c>
      <c r="E61" s="122" t="s">
        <v>4821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-74430</v>
      </c>
      <c r="E62" s="122" t="s">
        <v>4823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-50000</v>
      </c>
      <c r="E63" s="122" t="s">
        <v>4824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686</v>
      </c>
      <c r="E64" s="122" t="s">
        <v>4834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200000</v>
      </c>
      <c r="E65" s="122" t="s">
        <v>4836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-100000</v>
      </c>
      <c r="E66" s="122" t="s">
        <v>4208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-18156</v>
      </c>
      <c r="E67" s="122" t="s">
        <v>4842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A68" s="96"/>
      <c r="B68" s="96"/>
      <c r="C68" s="96"/>
      <c r="D68" s="18">
        <v>-153545</v>
      </c>
      <c r="E68" s="122" t="s">
        <v>4844</v>
      </c>
      <c r="F68" s="96"/>
      <c r="G68" s="96"/>
      <c r="H68" s="96"/>
      <c r="I68" s="96"/>
    </row>
    <row r="69" spans="1:22">
      <c r="A69" s="96"/>
      <c r="B69" s="96"/>
      <c r="C69" s="96"/>
      <c r="D69" s="18">
        <v>-67844</v>
      </c>
      <c r="E69" s="122" t="s">
        <v>4847</v>
      </c>
      <c r="F69" s="96"/>
      <c r="G69" s="96"/>
      <c r="H69" s="96"/>
      <c r="I69" s="96"/>
    </row>
    <row r="70" spans="1:22">
      <c r="D70" s="18">
        <v>-400000</v>
      </c>
      <c r="E70" s="122" t="s">
        <v>4856</v>
      </c>
      <c r="G70" t="s">
        <v>25</v>
      </c>
    </row>
    <row r="71" spans="1:22">
      <c r="D71" s="18">
        <v>463200</v>
      </c>
      <c r="E71" s="122" t="s">
        <v>4858</v>
      </c>
    </row>
    <row r="72" spans="1:22">
      <c r="D72" s="18">
        <v>2000000</v>
      </c>
      <c r="E72" s="96" t="s">
        <v>4861</v>
      </c>
    </row>
    <row r="73" spans="1:22">
      <c r="D73" s="18">
        <v>-280000</v>
      </c>
      <c r="E73" t="s">
        <v>4862</v>
      </c>
    </row>
    <row r="74" spans="1:22">
      <c r="D74" s="18">
        <v>-200000</v>
      </c>
      <c r="E74" s="96" t="s">
        <v>4869</v>
      </c>
    </row>
    <row r="75" spans="1:22">
      <c r="D75" s="18">
        <v>-2000000</v>
      </c>
      <c r="E75" s="96" t="s">
        <v>4875</v>
      </c>
    </row>
    <row r="76" spans="1:22">
      <c r="D76" s="18">
        <v>92800</v>
      </c>
      <c r="E76" s="96" t="s">
        <v>4879</v>
      </c>
    </row>
    <row r="77" spans="1:22">
      <c r="D77" s="18">
        <v>1417727</v>
      </c>
      <c r="E77" s="96" t="s">
        <v>4880</v>
      </c>
      <c r="J77" t="s">
        <v>25</v>
      </c>
    </row>
    <row r="78" spans="1:22">
      <c r="D78" s="18">
        <v>0</v>
      </c>
      <c r="E78" s="96" t="s">
        <v>25</v>
      </c>
    </row>
    <row r="79" spans="1:22">
      <c r="D79" s="18"/>
      <c r="E79" s="96" t="s">
        <v>25</v>
      </c>
    </row>
    <row r="80" spans="1:22">
      <c r="D80" s="18">
        <f>SUM(D40:D79)</f>
        <v>1297607</v>
      </c>
      <c r="E80" s="96" t="s">
        <v>6</v>
      </c>
    </row>
    <row r="81" spans="4:5">
      <c r="D81" s="96"/>
      <c r="E81" s="96"/>
    </row>
    <row r="82" spans="4:5">
      <c r="D82" s="96"/>
    </row>
    <row r="83" spans="4:5">
      <c r="D83" s="96"/>
    </row>
    <row r="84" spans="4:5">
      <c r="D84" s="96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zoomScaleNormal="100" workbookViewId="0">
      <pane ySplit="1" topLeftCell="A340" activePane="bottomLeft" state="frozen"/>
      <selection pane="bottomLeft" activeCell="F348" sqref="F34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1082</v>
      </c>
      <c r="H2" s="36">
        <f>IF(B2&gt;0,1,0)</f>
        <v>1</v>
      </c>
      <c r="I2" s="11">
        <f>B2*(G2-H2)</f>
        <v>18052700</v>
      </c>
      <c r="J2" s="53">
        <f>C2*(G2-H2)</f>
        <v>18052700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1081</v>
      </c>
      <c r="H3" s="36">
        <f t="shared" ref="H3:H66" si="2">IF(B3&gt;0,1,0)</f>
        <v>1</v>
      </c>
      <c r="I3" s="11">
        <f t="shared" ref="I3:I66" si="3">B3*(G3-H3)</f>
        <v>21492000000</v>
      </c>
      <c r="J3" s="53">
        <f t="shared" ref="J3:J66" si="4">C3*(G3-H3)</f>
        <v>12297960000</v>
      </c>
      <c r="K3" s="53">
        <f t="shared" ref="K3:K66" si="5">D3*(G3-H3)</f>
        <v>9194040000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1081</v>
      </c>
      <c r="H4" s="36">
        <f t="shared" si="2"/>
        <v>0</v>
      </c>
      <c r="I4" s="11">
        <f t="shared" si="3"/>
        <v>0</v>
      </c>
      <c r="J4" s="53">
        <f t="shared" si="4"/>
        <v>9188500</v>
      </c>
      <c r="K4" s="53">
        <f t="shared" si="5"/>
        <v>-9188500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1079</v>
      </c>
      <c r="H5" s="36">
        <f t="shared" si="2"/>
        <v>1</v>
      </c>
      <c r="I5" s="11">
        <f t="shared" si="3"/>
        <v>2156000000</v>
      </c>
      <c r="J5" s="53">
        <f t="shared" si="4"/>
        <v>0</v>
      </c>
      <c r="K5" s="53">
        <f t="shared" si="5"/>
        <v>2156000000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1072</v>
      </c>
      <c r="H6" s="36">
        <f t="shared" si="2"/>
        <v>0</v>
      </c>
      <c r="I6" s="11">
        <f t="shared" si="3"/>
        <v>-5360000</v>
      </c>
      <c r="J6" s="53">
        <f t="shared" si="4"/>
        <v>0</v>
      </c>
      <c r="K6" s="53">
        <f t="shared" si="5"/>
        <v>-5360000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1068</v>
      </c>
      <c r="H7" s="36">
        <f t="shared" si="2"/>
        <v>0</v>
      </c>
      <c r="I7" s="11">
        <f t="shared" si="3"/>
        <v>-1282134000</v>
      </c>
      <c r="J7" s="53">
        <f t="shared" si="4"/>
        <v>0</v>
      </c>
      <c r="K7" s="53">
        <f t="shared" si="5"/>
        <v>-1282134000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1067</v>
      </c>
      <c r="H8" s="36">
        <f t="shared" si="2"/>
        <v>0</v>
      </c>
      <c r="I8" s="11">
        <f t="shared" si="3"/>
        <v>-213400000</v>
      </c>
      <c r="J8" s="53">
        <f t="shared" si="4"/>
        <v>0</v>
      </c>
      <c r="K8" s="53">
        <f t="shared" si="5"/>
        <v>-213400000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1065</v>
      </c>
      <c r="H9" s="36">
        <f t="shared" si="2"/>
        <v>0</v>
      </c>
      <c r="I9" s="11">
        <f t="shared" si="3"/>
        <v>-751357500</v>
      </c>
      <c r="J9" s="53">
        <f t="shared" si="4"/>
        <v>0</v>
      </c>
      <c r="K9" s="53">
        <f t="shared" si="5"/>
        <v>-751357500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1056</v>
      </c>
      <c r="H10" s="36">
        <f t="shared" si="2"/>
        <v>0</v>
      </c>
      <c r="I10" s="11">
        <f t="shared" si="3"/>
        <v>-211200000</v>
      </c>
      <c r="J10" s="53">
        <f t="shared" si="4"/>
        <v>0</v>
      </c>
      <c r="K10" s="53">
        <f t="shared" si="5"/>
        <v>-211200000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1056</v>
      </c>
      <c r="H11" s="36">
        <f t="shared" si="2"/>
        <v>1</v>
      </c>
      <c r="I11" s="11">
        <f t="shared" si="3"/>
        <v>1055000000</v>
      </c>
      <c r="J11" s="53">
        <f t="shared" si="4"/>
        <v>0</v>
      </c>
      <c r="K11" s="53">
        <f t="shared" si="5"/>
        <v>1055000000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1052</v>
      </c>
      <c r="H12" s="36">
        <f t="shared" si="2"/>
        <v>0</v>
      </c>
      <c r="I12" s="11">
        <f t="shared" si="3"/>
        <v>-315600000</v>
      </c>
      <c r="J12" s="53">
        <f t="shared" si="4"/>
        <v>0</v>
      </c>
      <c r="K12" s="53">
        <f t="shared" si="5"/>
        <v>-315600000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1047</v>
      </c>
      <c r="H13" s="36">
        <f t="shared" si="2"/>
        <v>0</v>
      </c>
      <c r="I13" s="11">
        <f t="shared" si="3"/>
        <v>-64914000</v>
      </c>
      <c r="J13" s="53">
        <f t="shared" si="4"/>
        <v>0</v>
      </c>
      <c r="K13" s="53">
        <f t="shared" si="5"/>
        <v>-64914000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1047</v>
      </c>
      <c r="H14" s="36">
        <f t="shared" si="2"/>
        <v>1</v>
      </c>
      <c r="I14" s="11">
        <f t="shared" si="3"/>
        <v>2092000000</v>
      </c>
      <c r="J14" s="53">
        <f t="shared" si="4"/>
        <v>0</v>
      </c>
      <c r="K14" s="53">
        <f t="shared" si="5"/>
        <v>2092000000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1046</v>
      </c>
      <c r="H15" s="36">
        <f t="shared" si="2"/>
        <v>1</v>
      </c>
      <c r="I15" s="11">
        <f t="shared" si="3"/>
        <v>1881000000</v>
      </c>
      <c r="J15" s="53">
        <f t="shared" si="4"/>
        <v>0</v>
      </c>
      <c r="K15" s="53">
        <f t="shared" si="5"/>
        <v>1881000000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1046</v>
      </c>
      <c r="H16" s="36">
        <f t="shared" si="2"/>
        <v>0</v>
      </c>
      <c r="I16" s="11">
        <f t="shared" si="3"/>
        <v>-209200000</v>
      </c>
      <c r="J16" s="53">
        <f t="shared" si="4"/>
        <v>0</v>
      </c>
      <c r="K16" s="53">
        <f t="shared" si="5"/>
        <v>-209200000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1042</v>
      </c>
      <c r="H17" s="36">
        <f t="shared" si="2"/>
        <v>0</v>
      </c>
      <c r="I17" s="11">
        <f t="shared" si="3"/>
        <v>-2084000000</v>
      </c>
      <c r="J17" s="53">
        <f t="shared" si="4"/>
        <v>0</v>
      </c>
      <c r="K17" s="53">
        <f t="shared" si="5"/>
        <v>-2084000000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1041</v>
      </c>
      <c r="H18" s="36">
        <f t="shared" si="2"/>
        <v>0</v>
      </c>
      <c r="I18" s="11">
        <f t="shared" si="3"/>
        <v>-312300000</v>
      </c>
      <c r="J18" s="53">
        <f t="shared" si="4"/>
        <v>0</v>
      </c>
      <c r="K18" s="53">
        <f t="shared" si="5"/>
        <v>-312300000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1040</v>
      </c>
      <c r="H19" s="36">
        <f t="shared" si="2"/>
        <v>0</v>
      </c>
      <c r="I19" s="11">
        <f t="shared" si="3"/>
        <v>-208000000</v>
      </c>
      <c r="J19" s="53">
        <f t="shared" si="4"/>
        <v>0</v>
      </c>
      <c r="K19" s="53">
        <f t="shared" si="5"/>
        <v>-208000000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1038</v>
      </c>
      <c r="H20" s="36">
        <f t="shared" si="2"/>
        <v>1</v>
      </c>
      <c r="I20" s="11">
        <f t="shared" si="3"/>
        <v>281119293</v>
      </c>
      <c r="J20" s="53">
        <f t="shared" si="4"/>
        <v>152907724</v>
      </c>
      <c r="K20" s="53">
        <f t="shared" si="5"/>
        <v>128211569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1036</v>
      </c>
      <c r="H21" s="36">
        <f t="shared" si="2"/>
        <v>0</v>
      </c>
      <c r="I21" s="11">
        <f t="shared" si="3"/>
        <v>-1559905200</v>
      </c>
      <c r="J21" s="53">
        <f t="shared" si="4"/>
        <v>0</v>
      </c>
      <c r="K21" s="53">
        <f t="shared" si="5"/>
        <v>-1559905200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1033</v>
      </c>
      <c r="H22" s="36">
        <f t="shared" si="2"/>
        <v>1</v>
      </c>
      <c r="I22" s="11">
        <f t="shared" si="3"/>
        <v>3096000000</v>
      </c>
      <c r="J22" s="53">
        <f t="shared" si="4"/>
        <v>0</v>
      </c>
      <c r="K22" s="53">
        <f t="shared" si="5"/>
        <v>3096000000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1032</v>
      </c>
      <c r="H23" s="36">
        <f t="shared" si="2"/>
        <v>1</v>
      </c>
      <c r="I23" s="11">
        <f t="shared" si="3"/>
        <v>1031000000</v>
      </c>
      <c r="J23" s="53">
        <f t="shared" si="4"/>
        <v>0</v>
      </c>
      <c r="K23" s="53">
        <f t="shared" si="5"/>
        <v>1031000000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1031</v>
      </c>
      <c r="H24" s="36">
        <f t="shared" si="2"/>
        <v>0</v>
      </c>
      <c r="I24" s="11">
        <f t="shared" si="3"/>
        <v>-3093927900</v>
      </c>
      <c r="J24" s="53">
        <f t="shared" si="4"/>
        <v>0</v>
      </c>
      <c r="K24" s="53">
        <f t="shared" si="5"/>
        <v>-3093927900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1016</v>
      </c>
      <c r="H25" s="36">
        <f t="shared" si="2"/>
        <v>1</v>
      </c>
      <c r="I25" s="11">
        <f t="shared" si="3"/>
        <v>1522500000</v>
      </c>
      <c r="J25" s="53">
        <f t="shared" si="4"/>
        <v>0</v>
      </c>
      <c r="K25" s="53">
        <f t="shared" si="5"/>
        <v>1522500000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1008</v>
      </c>
      <c r="H26" s="36">
        <f t="shared" si="2"/>
        <v>0</v>
      </c>
      <c r="I26" s="11">
        <f t="shared" si="3"/>
        <v>-165312000</v>
      </c>
      <c r="J26" s="53">
        <f t="shared" si="4"/>
        <v>0</v>
      </c>
      <c r="K26" s="53">
        <f t="shared" si="5"/>
        <v>-165312000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1007</v>
      </c>
      <c r="H27" s="36">
        <f t="shared" si="2"/>
        <v>1</v>
      </c>
      <c r="I27" s="11">
        <f t="shared" si="3"/>
        <v>200589358</v>
      </c>
      <c r="J27" s="53">
        <f t="shared" si="4"/>
        <v>108057478</v>
      </c>
      <c r="K27" s="53">
        <f t="shared" si="5"/>
        <v>92531880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1005</v>
      </c>
      <c r="H28" s="36">
        <f t="shared" si="2"/>
        <v>0</v>
      </c>
      <c r="I28" s="11">
        <f t="shared" si="3"/>
        <v>-222105000</v>
      </c>
      <c r="J28" s="53">
        <f t="shared" si="4"/>
        <v>-222105000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1005</v>
      </c>
      <c r="H29" s="36">
        <f t="shared" si="2"/>
        <v>0</v>
      </c>
      <c r="I29" s="11">
        <f t="shared" si="3"/>
        <v>-503002500</v>
      </c>
      <c r="J29" s="53">
        <f t="shared" si="4"/>
        <v>0</v>
      </c>
      <c r="K29" s="53">
        <f t="shared" si="5"/>
        <v>-503002500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1005</v>
      </c>
      <c r="H30" s="36">
        <f t="shared" si="2"/>
        <v>0</v>
      </c>
      <c r="I30" s="11">
        <f t="shared" si="3"/>
        <v>-15075000000</v>
      </c>
      <c r="J30" s="53">
        <f t="shared" si="4"/>
        <v>-15075000000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988</v>
      </c>
      <c r="H31" s="36">
        <f t="shared" si="2"/>
        <v>0</v>
      </c>
      <c r="I31" s="11">
        <f t="shared" si="3"/>
        <v>-2974769200</v>
      </c>
      <c r="J31" s="53">
        <f t="shared" si="4"/>
        <v>0</v>
      </c>
      <c r="K31" s="53">
        <f t="shared" si="5"/>
        <v>-2974769200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986</v>
      </c>
      <c r="H32" s="36">
        <f t="shared" si="2"/>
        <v>0</v>
      </c>
      <c r="I32" s="11">
        <f t="shared" si="3"/>
        <v>-2963817400</v>
      </c>
      <c r="J32" s="53">
        <f t="shared" si="4"/>
        <v>0</v>
      </c>
      <c r="K32" s="53">
        <f t="shared" si="5"/>
        <v>-2963817400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985</v>
      </c>
      <c r="H33" s="36">
        <f t="shared" si="2"/>
        <v>0</v>
      </c>
      <c r="I33" s="11">
        <f t="shared" si="3"/>
        <v>-882067500</v>
      </c>
      <c r="J33" s="53">
        <f t="shared" si="4"/>
        <v>0</v>
      </c>
      <c r="K33" s="53">
        <f t="shared" si="5"/>
        <v>-882067500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985</v>
      </c>
      <c r="H34" s="36">
        <f t="shared" si="2"/>
        <v>0</v>
      </c>
      <c r="I34" s="11">
        <f t="shared" si="3"/>
        <v>0</v>
      </c>
      <c r="J34" s="53">
        <f t="shared" si="4"/>
        <v>985000000</v>
      </c>
      <c r="K34" s="53">
        <f t="shared" si="5"/>
        <v>-985000000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976</v>
      </c>
      <c r="H35" s="36">
        <f t="shared" si="2"/>
        <v>1</v>
      </c>
      <c r="I35" s="11">
        <f t="shared" si="3"/>
        <v>51160200</v>
      </c>
      <c r="J35" s="53">
        <f t="shared" si="4"/>
        <v>-21121425</v>
      </c>
      <c r="K35" s="53">
        <f t="shared" si="5"/>
        <v>72281625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976</v>
      </c>
      <c r="H36" s="36">
        <f t="shared" si="2"/>
        <v>0</v>
      </c>
      <c r="I36" s="11">
        <f t="shared" si="3"/>
        <v>0</v>
      </c>
      <c r="J36" s="53">
        <f t="shared" si="4"/>
        <v>21143088</v>
      </c>
      <c r="K36" s="53">
        <f t="shared" si="5"/>
        <v>-21143088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966</v>
      </c>
      <c r="H37" s="36">
        <f t="shared" si="2"/>
        <v>0</v>
      </c>
      <c r="I37" s="11">
        <f t="shared" si="3"/>
        <v>-53130000</v>
      </c>
      <c r="J37" s="53">
        <f t="shared" si="4"/>
        <v>0</v>
      </c>
      <c r="K37" s="53">
        <f t="shared" si="5"/>
        <v>-53130000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965</v>
      </c>
      <c r="H38" s="36">
        <f t="shared" si="2"/>
        <v>1</v>
      </c>
      <c r="I38" s="11">
        <f t="shared" si="3"/>
        <v>2892000000</v>
      </c>
      <c r="J38" s="53">
        <f t="shared" si="4"/>
        <v>2892000000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964</v>
      </c>
      <c r="H39" s="36">
        <f t="shared" si="2"/>
        <v>1</v>
      </c>
      <c r="I39" s="11">
        <f t="shared" si="3"/>
        <v>2407500000</v>
      </c>
      <c r="J39" s="53">
        <f t="shared" si="4"/>
        <v>2407500000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964</v>
      </c>
      <c r="H40" s="36">
        <f t="shared" si="2"/>
        <v>0</v>
      </c>
      <c r="I40" s="11">
        <f t="shared" si="3"/>
        <v>-48200000</v>
      </c>
      <c r="J40" s="53">
        <f t="shared" si="4"/>
        <v>0</v>
      </c>
      <c r="K40" s="53">
        <f t="shared" si="5"/>
        <v>-48200000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964</v>
      </c>
      <c r="H41" s="36">
        <f t="shared" si="2"/>
        <v>1</v>
      </c>
      <c r="I41" s="11">
        <f t="shared" si="3"/>
        <v>2889000000</v>
      </c>
      <c r="J41" s="53">
        <f t="shared" si="4"/>
        <v>0</v>
      </c>
      <c r="K41" s="53">
        <f t="shared" si="5"/>
        <v>2889000000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961</v>
      </c>
      <c r="H42" s="36">
        <f t="shared" si="2"/>
        <v>0</v>
      </c>
      <c r="I42" s="11">
        <f t="shared" si="3"/>
        <v>-85721200</v>
      </c>
      <c r="J42" s="53">
        <f t="shared" si="4"/>
        <v>0</v>
      </c>
      <c r="K42" s="53">
        <f t="shared" si="5"/>
        <v>-85721200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957</v>
      </c>
      <c r="H43" s="36">
        <f t="shared" si="2"/>
        <v>0</v>
      </c>
      <c r="I43" s="11">
        <f t="shared" si="3"/>
        <v>-191400000</v>
      </c>
      <c r="J43" s="53">
        <f t="shared" si="4"/>
        <v>0</v>
      </c>
      <c r="K43" s="53">
        <f t="shared" si="5"/>
        <v>-191400000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955</v>
      </c>
      <c r="H44" s="36">
        <f t="shared" si="2"/>
        <v>0</v>
      </c>
      <c r="I44" s="11">
        <f t="shared" si="3"/>
        <v>-191000000</v>
      </c>
      <c r="J44" s="53">
        <f t="shared" si="4"/>
        <v>0</v>
      </c>
      <c r="K44" s="53">
        <f t="shared" si="5"/>
        <v>-191000000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955</v>
      </c>
      <c r="H45" s="36">
        <f t="shared" si="2"/>
        <v>0</v>
      </c>
      <c r="I45" s="11">
        <f t="shared" si="3"/>
        <v>-534800000</v>
      </c>
      <c r="J45" s="53">
        <f t="shared" si="4"/>
        <v>0</v>
      </c>
      <c r="K45" s="53">
        <f t="shared" si="5"/>
        <v>-534800000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951</v>
      </c>
      <c r="H46" s="36">
        <f t="shared" si="2"/>
        <v>0</v>
      </c>
      <c r="I46" s="11">
        <f t="shared" si="3"/>
        <v>-670930500</v>
      </c>
      <c r="J46" s="53">
        <f t="shared" si="4"/>
        <v>0</v>
      </c>
      <c r="K46" s="53">
        <f t="shared" si="5"/>
        <v>-670930500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945</v>
      </c>
      <c r="H47" s="36">
        <f t="shared" si="2"/>
        <v>1</v>
      </c>
      <c r="I47" s="11">
        <f t="shared" si="3"/>
        <v>38896576</v>
      </c>
      <c r="J47" s="53">
        <f t="shared" si="4"/>
        <v>6337072</v>
      </c>
      <c r="K47" s="53">
        <f t="shared" si="5"/>
        <v>32559504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945</v>
      </c>
      <c r="H48" s="36">
        <f t="shared" si="2"/>
        <v>1</v>
      </c>
      <c r="I48" s="11">
        <f t="shared" si="3"/>
        <v>1609236800</v>
      </c>
      <c r="J48" s="53">
        <f t="shared" si="4"/>
        <v>0</v>
      </c>
      <c r="K48" s="53">
        <f t="shared" si="5"/>
        <v>1609236800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936</v>
      </c>
      <c r="H49" s="36">
        <f t="shared" si="2"/>
        <v>0</v>
      </c>
      <c r="I49" s="11">
        <f t="shared" si="3"/>
        <v>-145080000</v>
      </c>
      <c r="J49" s="53">
        <f t="shared" si="4"/>
        <v>0</v>
      </c>
      <c r="K49" s="53">
        <f t="shared" si="5"/>
        <v>-145080000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936</v>
      </c>
      <c r="H50" s="36">
        <f t="shared" si="2"/>
        <v>0</v>
      </c>
      <c r="I50" s="11">
        <f t="shared" si="3"/>
        <v>-129168000</v>
      </c>
      <c r="J50" s="53">
        <f t="shared" si="4"/>
        <v>0</v>
      </c>
      <c r="K50" s="53">
        <f t="shared" si="5"/>
        <v>-129168000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936</v>
      </c>
      <c r="H51" s="36">
        <f t="shared" si="2"/>
        <v>0</v>
      </c>
      <c r="I51" s="11">
        <f t="shared" si="3"/>
        <v>-692640000</v>
      </c>
      <c r="J51" s="53">
        <f t="shared" si="4"/>
        <v>0</v>
      </c>
      <c r="K51" s="53">
        <f t="shared" si="5"/>
        <v>-692640000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936</v>
      </c>
      <c r="H52" s="36">
        <f t="shared" si="2"/>
        <v>0</v>
      </c>
      <c r="I52" s="11">
        <f t="shared" si="3"/>
        <v>-187200000</v>
      </c>
      <c r="J52" s="53">
        <f t="shared" si="4"/>
        <v>0</v>
      </c>
      <c r="K52" s="53">
        <f t="shared" si="5"/>
        <v>-187200000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935</v>
      </c>
      <c r="H53" s="36">
        <f t="shared" si="2"/>
        <v>0</v>
      </c>
      <c r="I53" s="11">
        <f t="shared" si="3"/>
        <v>-986425000</v>
      </c>
      <c r="J53" s="53">
        <f t="shared" si="4"/>
        <v>0</v>
      </c>
      <c r="K53" s="53">
        <f t="shared" si="5"/>
        <v>-986425000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935</v>
      </c>
      <c r="H54" s="36">
        <f t="shared" si="2"/>
        <v>0</v>
      </c>
      <c r="I54" s="11">
        <f t="shared" si="3"/>
        <v>-187000000</v>
      </c>
      <c r="J54" s="53">
        <f t="shared" si="4"/>
        <v>0</v>
      </c>
      <c r="K54" s="53">
        <f t="shared" si="5"/>
        <v>-187000000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935</v>
      </c>
      <c r="H55" s="36">
        <f t="shared" si="2"/>
        <v>0</v>
      </c>
      <c r="I55" s="11">
        <f t="shared" si="3"/>
        <v>-935467500</v>
      </c>
      <c r="J55" s="53">
        <f t="shared" si="4"/>
        <v>0</v>
      </c>
      <c r="K55" s="53">
        <f t="shared" si="5"/>
        <v>-935467500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935</v>
      </c>
      <c r="H56" s="36">
        <f t="shared" si="2"/>
        <v>0</v>
      </c>
      <c r="I56" s="11">
        <f t="shared" si="3"/>
        <v>-35530000</v>
      </c>
      <c r="J56" s="53">
        <f t="shared" si="4"/>
        <v>0</v>
      </c>
      <c r="K56" s="53">
        <f t="shared" si="5"/>
        <v>-35530000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935</v>
      </c>
      <c r="H57" s="36">
        <f t="shared" si="2"/>
        <v>0</v>
      </c>
      <c r="I57" s="11">
        <f t="shared" si="3"/>
        <v>-98175000</v>
      </c>
      <c r="J57" s="53">
        <f t="shared" si="4"/>
        <v>0</v>
      </c>
      <c r="K57" s="53">
        <f t="shared" si="5"/>
        <v>-98175000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935</v>
      </c>
      <c r="H58" s="36">
        <f t="shared" si="2"/>
        <v>0</v>
      </c>
      <c r="I58" s="11">
        <f t="shared" si="3"/>
        <v>-56100000</v>
      </c>
      <c r="J58" s="53">
        <f t="shared" si="4"/>
        <v>0</v>
      </c>
      <c r="K58" s="53">
        <f t="shared" si="5"/>
        <v>-56100000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932</v>
      </c>
      <c r="H59" s="36">
        <f t="shared" si="2"/>
        <v>1</v>
      </c>
      <c r="I59" s="11">
        <f t="shared" si="3"/>
        <v>931000000</v>
      </c>
      <c r="J59" s="53">
        <f t="shared" si="4"/>
        <v>931000000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931</v>
      </c>
      <c r="H60" s="36">
        <f t="shared" si="2"/>
        <v>1</v>
      </c>
      <c r="I60" s="11">
        <f t="shared" si="3"/>
        <v>3255000000</v>
      </c>
      <c r="J60" s="53">
        <f t="shared" si="4"/>
        <v>3255000000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929</v>
      </c>
      <c r="H61" s="36">
        <f t="shared" si="2"/>
        <v>1</v>
      </c>
      <c r="I61" s="11">
        <f t="shared" si="3"/>
        <v>928000000</v>
      </c>
      <c r="J61" s="53">
        <f t="shared" si="4"/>
        <v>928000000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929</v>
      </c>
      <c r="H62" s="36">
        <f t="shared" si="2"/>
        <v>1</v>
      </c>
      <c r="I62" s="11">
        <f t="shared" si="3"/>
        <v>2784000000</v>
      </c>
      <c r="J62" s="53">
        <f t="shared" si="4"/>
        <v>2784000000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927</v>
      </c>
      <c r="H63" s="36">
        <f t="shared" si="2"/>
        <v>0</v>
      </c>
      <c r="I63" s="11">
        <f t="shared" si="3"/>
        <v>-185400000</v>
      </c>
      <c r="J63" s="53">
        <f t="shared" si="4"/>
        <v>0</v>
      </c>
      <c r="K63" s="53">
        <f t="shared" si="5"/>
        <v>-185400000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922</v>
      </c>
      <c r="H64" s="36">
        <f t="shared" si="2"/>
        <v>0</v>
      </c>
      <c r="I64" s="11">
        <f t="shared" si="3"/>
        <v>-46100000</v>
      </c>
      <c r="J64" s="53">
        <f t="shared" si="4"/>
        <v>0</v>
      </c>
      <c r="K64" s="53">
        <f t="shared" si="5"/>
        <v>-46100000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918</v>
      </c>
      <c r="H65" s="36">
        <f t="shared" si="2"/>
        <v>0</v>
      </c>
      <c r="I65" s="11">
        <f t="shared" si="3"/>
        <v>-183600000</v>
      </c>
      <c r="J65" s="53">
        <f t="shared" si="4"/>
        <v>0</v>
      </c>
      <c r="K65" s="53">
        <f t="shared" si="5"/>
        <v>-183600000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915</v>
      </c>
      <c r="H66" s="36">
        <f t="shared" si="2"/>
        <v>0</v>
      </c>
      <c r="I66" s="11">
        <f t="shared" si="3"/>
        <v>-155550000</v>
      </c>
      <c r="J66" s="53">
        <f t="shared" si="4"/>
        <v>0</v>
      </c>
      <c r="K66" s="53">
        <f t="shared" si="5"/>
        <v>-155550000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914</v>
      </c>
      <c r="H67" s="36">
        <f t="shared" ref="H67:H131" si="8">IF(B67&gt;0,1,0)</f>
        <v>1</v>
      </c>
      <c r="I67" s="11">
        <f t="shared" ref="I67:I119" si="9">B67*(G67-H67)</f>
        <v>83379725</v>
      </c>
      <c r="J67" s="53">
        <f t="shared" ref="J67:J131" si="10">C67*(G67-H67)</f>
        <v>60005099</v>
      </c>
      <c r="K67" s="53">
        <f t="shared" ref="K67:K131" si="11">D67*(G67-H67)</f>
        <v>23374626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896</v>
      </c>
      <c r="H68" s="36">
        <f t="shared" si="8"/>
        <v>0</v>
      </c>
      <c r="I68" s="11">
        <f t="shared" si="9"/>
        <v>-129920000</v>
      </c>
      <c r="J68" s="53">
        <f t="shared" si="10"/>
        <v>0</v>
      </c>
      <c r="K68" s="53">
        <f t="shared" si="11"/>
        <v>-129920000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889</v>
      </c>
      <c r="H69" s="36">
        <f t="shared" si="8"/>
        <v>1</v>
      </c>
      <c r="I69" s="11">
        <f t="shared" si="9"/>
        <v>870240000</v>
      </c>
      <c r="J69" s="53">
        <f t="shared" si="10"/>
        <v>0</v>
      </c>
      <c r="K69" s="53">
        <f t="shared" si="11"/>
        <v>870240000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886</v>
      </c>
      <c r="H70" s="36">
        <f t="shared" si="8"/>
        <v>0</v>
      </c>
      <c r="I70" s="11">
        <f t="shared" si="9"/>
        <v>-40756000</v>
      </c>
      <c r="J70" s="53">
        <f t="shared" si="10"/>
        <v>0</v>
      </c>
      <c r="K70" s="53">
        <f t="shared" si="11"/>
        <v>-40756000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884</v>
      </c>
      <c r="H71" s="36">
        <f t="shared" si="8"/>
        <v>1</v>
      </c>
      <c r="I71" s="11">
        <f t="shared" si="9"/>
        <v>101843454</v>
      </c>
      <c r="J71" s="53">
        <f t="shared" si="10"/>
        <v>91665996</v>
      </c>
      <c r="K71" s="53">
        <f t="shared" si="11"/>
        <v>10177458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883</v>
      </c>
      <c r="H72" s="36">
        <f t="shared" si="8"/>
        <v>0</v>
      </c>
      <c r="I72" s="11">
        <f t="shared" si="9"/>
        <v>-134188627</v>
      </c>
      <c r="J72" s="53">
        <f t="shared" si="10"/>
        <v>0</v>
      </c>
      <c r="K72" s="53">
        <f t="shared" si="11"/>
        <v>-134188627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882</v>
      </c>
      <c r="H73" s="36">
        <f t="shared" si="8"/>
        <v>0</v>
      </c>
      <c r="I73" s="11">
        <f t="shared" si="9"/>
        <v>-710451000</v>
      </c>
      <c r="J73" s="53">
        <f t="shared" si="10"/>
        <v>0</v>
      </c>
      <c r="K73" s="53">
        <f t="shared" si="11"/>
        <v>-710451000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875</v>
      </c>
      <c r="H74" s="36">
        <f t="shared" si="8"/>
        <v>1</v>
      </c>
      <c r="I74" s="11">
        <f t="shared" si="9"/>
        <v>6113630000</v>
      </c>
      <c r="J74" s="53">
        <f t="shared" si="10"/>
        <v>0</v>
      </c>
      <c r="K74" s="53">
        <f t="shared" si="11"/>
        <v>6113630000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874</v>
      </c>
      <c r="H75" s="36">
        <f t="shared" si="8"/>
        <v>1</v>
      </c>
      <c r="I75" s="11">
        <f t="shared" si="9"/>
        <v>2619000000</v>
      </c>
      <c r="J75" s="53">
        <f t="shared" si="10"/>
        <v>0</v>
      </c>
      <c r="K75" s="53">
        <f t="shared" si="11"/>
        <v>2619000000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872</v>
      </c>
      <c r="H76" s="36">
        <f t="shared" si="8"/>
        <v>1</v>
      </c>
      <c r="I76" s="11">
        <f t="shared" si="9"/>
        <v>2613000000</v>
      </c>
      <c r="J76" s="53">
        <f t="shared" si="10"/>
        <v>0</v>
      </c>
      <c r="K76" s="53">
        <f t="shared" si="11"/>
        <v>2613000000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871</v>
      </c>
      <c r="H77" s="36">
        <f t="shared" si="8"/>
        <v>1</v>
      </c>
      <c r="I77" s="11">
        <f t="shared" si="9"/>
        <v>2610000000</v>
      </c>
      <c r="J77" s="53">
        <f t="shared" si="10"/>
        <v>0</v>
      </c>
      <c r="K77" s="53">
        <f t="shared" si="11"/>
        <v>2610000000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870</v>
      </c>
      <c r="H78" s="36">
        <f t="shared" si="8"/>
        <v>0</v>
      </c>
      <c r="I78" s="11">
        <f t="shared" si="9"/>
        <v>-2784000000</v>
      </c>
      <c r="J78" s="53">
        <f t="shared" si="10"/>
        <v>-2784000000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869</v>
      </c>
      <c r="H79" s="36">
        <f t="shared" si="8"/>
        <v>0</v>
      </c>
      <c r="I79" s="11">
        <f t="shared" si="9"/>
        <v>-695200000</v>
      </c>
      <c r="J79" s="53">
        <f t="shared" si="10"/>
        <v>-695200000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868</v>
      </c>
      <c r="H80" s="36">
        <f t="shared" si="8"/>
        <v>0</v>
      </c>
      <c r="I80" s="11">
        <f t="shared" si="9"/>
        <v>-42005124</v>
      </c>
      <c r="J80" s="53">
        <f t="shared" si="10"/>
        <v>0</v>
      </c>
      <c r="K80" s="53">
        <f t="shared" si="11"/>
        <v>-42005124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867</v>
      </c>
      <c r="H81" s="36">
        <f t="shared" si="8"/>
        <v>0</v>
      </c>
      <c r="I81" s="11">
        <f t="shared" si="9"/>
        <v>-121380000</v>
      </c>
      <c r="J81" s="53">
        <f t="shared" si="10"/>
        <v>0</v>
      </c>
      <c r="K81" s="53">
        <f t="shared" si="11"/>
        <v>-121380000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866</v>
      </c>
      <c r="H82" s="36">
        <f t="shared" si="8"/>
        <v>0</v>
      </c>
      <c r="I82" s="11">
        <f t="shared" si="9"/>
        <v>-216500000</v>
      </c>
      <c r="J82" s="53">
        <f t="shared" si="10"/>
        <v>0</v>
      </c>
      <c r="K82" s="53">
        <f t="shared" si="11"/>
        <v>-216500000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865</v>
      </c>
      <c r="H83" s="36">
        <f t="shared" si="8"/>
        <v>0</v>
      </c>
      <c r="I83" s="11">
        <f t="shared" si="9"/>
        <v>-173000000</v>
      </c>
      <c r="J83" s="53">
        <f t="shared" si="10"/>
        <v>0</v>
      </c>
      <c r="K83" s="53">
        <f t="shared" si="11"/>
        <v>-173000000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862</v>
      </c>
      <c r="H84" s="36">
        <f t="shared" si="8"/>
        <v>1</v>
      </c>
      <c r="I84" s="11">
        <f t="shared" si="9"/>
        <v>1407907200</v>
      </c>
      <c r="J84" s="53">
        <f t="shared" si="10"/>
        <v>0</v>
      </c>
      <c r="K84" s="53">
        <f t="shared" si="11"/>
        <v>1407907200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858</v>
      </c>
      <c r="H85" s="36">
        <f t="shared" si="8"/>
        <v>1</v>
      </c>
      <c r="I85" s="11">
        <f t="shared" si="9"/>
        <v>2142500000</v>
      </c>
      <c r="J85" s="53">
        <f t="shared" si="10"/>
        <v>0</v>
      </c>
      <c r="K85" s="53">
        <f t="shared" si="11"/>
        <v>2142500000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854</v>
      </c>
      <c r="H86" s="36">
        <f t="shared" si="8"/>
        <v>1</v>
      </c>
      <c r="I86" s="11">
        <f t="shared" si="9"/>
        <v>158913900</v>
      </c>
      <c r="J86" s="53">
        <f t="shared" si="10"/>
        <v>72462350</v>
      </c>
      <c r="K86" s="53">
        <f t="shared" si="11"/>
        <v>86451550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851</v>
      </c>
      <c r="H87" s="36">
        <f t="shared" si="8"/>
        <v>0</v>
      </c>
      <c r="I87" s="11">
        <f t="shared" si="9"/>
        <v>-170200000</v>
      </c>
      <c r="J87" s="53">
        <f t="shared" si="10"/>
        <v>0</v>
      </c>
      <c r="K87" s="53">
        <f t="shared" si="11"/>
        <v>-170200000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850</v>
      </c>
      <c r="H88" s="36">
        <f t="shared" si="8"/>
        <v>0</v>
      </c>
      <c r="I88" s="11">
        <f t="shared" si="9"/>
        <v>-100300000</v>
      </c>
      <c r="J88" s="53">
        <f t="shared" si="10"/>
        <v>-58650000</v>
      </c>
      <c r="K88" s="53">
        <f t="shared" si="11"/>
        <v>-41650000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842</v>
      </c>
      <c r="H89" s="36">
        <f t="shared" si="8"/>
        <v>0</v>
      </c>
      <c r="I89" s="11">
        <f t="shared" si="9"/>
        <v>-2695157800</v>
      </c>
      <c r="J89" s="53">
        <f t="shared" si="10"/>
        <v>0</v>
      </c>
      <c r="K89" s="53">
        <f t="shared" si="11"/>
        <v>-2695157800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841</v>
      </c>
      <c r="H90" s="36">
        <f t="shared" si="8"/>
        <v>0</v>
      </c>
      <c r="I90" s="11">
        <f t="shared" si="9"/>
        <v>-2691956900</v>
      </c>
      <c r="J90" s="53">
        <f t="shared" si="10"/>
        <v>0</v>
      </c>
      <c r="K90" s="53">
        <f t="shared" si="11"/>
        <v>-2691956900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840</v>
      </c>
      <c r="H91" s="36">
        <f t="shared" si="8"/>
        <v>0</v>
      </c>
      <c r="I91" s="11">
        <f t="shared" si="9"/>
        <v>-2688756000</v>
      </c>
      <c r="J91" s="53">
        <f t="shared" si="10"/>
        <v>0</v>
      </c>
      <c r="K91" s="53">
        <f t="shared" si="11"/>
        <v>-2688756000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839</v>
      </c>
      <c r="H92" s="36">
        <f t="shared" si="8"/>
        <v>0</v>
      </c>
      <c r="I92" s="11">
        <f t="shared" si="9"/>
        <v>-2685555100</v>
      </c>
      <c r="J92" s="53">
        <f t="shared" si="10"/>
        <v>0</v>
      </c>
      <c r="K92" s="53">
        <f t="shared" si="11"/>
        <v>-2685555100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838</v>
      </c>
      <c r="H93" s="36">
        <f t="shared" si="8"/>
        <v>0</v>
      </c>
      <c r="I93" s="11">
        <f t="shared" si="9"/>
        <v>-2682354200</v>
      </c>
      <c r="J93" s="53">
        <f t="shared" si="10"/>
        <v>0</v>
      </c>
      <c r="K93" s="53">
        <f t="shared" si="11"/>
        <v>-2682354200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837</v>
      </c>
      <c r="H94" s="36">
        <f t="shared" si="8"/>
        <v>0</v>
      </c>
      <c r="I94" s="11">
        <f t="shared" si="9"/>
        <v>-2679153300</v>
      </c>
      <c r="J94" s="53">
        <f t="shared" si="10"/>
        <v>0</v>
      </c>
      <c r="K94" s="53">
        <f t="shared" si="11"/>
        <v>-2679153300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835</v>
      </c>
      <c r="H95" s="36">
        <f t="shared" si="8"/>
        <v>0</v>
      </c>
      <c r="I95" s="11">
        <f t="shared" si="9"/>
        <v>-999157660</v>
      </c>
      <c r="J95" s="53">
        <f t="shared" si="10"/>
        <v>0</v>
      </c>
      <c r="K95" s="53">
        <f t="shared" si="11"/>
        <v>-999157660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825</v>
      </c>
      <c r="H96" s="36">
        <f t="shared" si="8"/>
        <v>0</v>
      </c>
      <c r="I96" s="11">
        <f t="shared" si="9"/>
        <v>-165000000</v>
      </c>
      <c r="J96" s="53">
        <f t="shared" si="10"/>
        <v>0</v>
      </c>
      <c r="K96" s="53">
        <f t="shared" si="11"/>
        <v>-165000000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824</v>
      </c>
      <c r="H97" s="36">
        <f t="shared" si="8"/>
        <v>1</v>
      </c>
      <c r="I97" s="11">
        <f t="shared" si="9"/>
        <v>131316234</v>
      </c>
      <c r="J97" s="53">
        <f t="shared" si="10"/>
        <v>56726098</v>
      </c>
      <c r="K97" s="53">
        <f t="shared" si="11"/>
        <v>74590136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819</v>
      </c>
      <c r="H98" s="36">
        <f t="shared" si="8"/>
        <v>1</v>
      </c>
      <c r="I98" s="11">
        <f t="shared" si="9"/>
        <v>93553024</v>
      </c>
      <c r="J98" s="53">
        <f t="shared" si="10"/>
        <v>0</v>
      </c>
      <c r="K98" s="53">
        <f t="shared" si="11"/>
        <v>93553024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816</v>
      </c>
      <c r="H99" s="36">
        <f t="shared" si="8"/>
        <v>0</v>
      </c>
      <c r="I99" s="11">
        <f t="shared" si="9"/>
        <v>-1081200000</v>
      </c>
      <c r="J99" s="53">
        <f t="shared" si="10"/>
        <v>0</v>
      </c>
      <c r="K99" s="53">
        <f t="shared" si="11"/>
        <v>-1081200000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811</v>
      </c>
      <c r="H100" s="36">
        <f t="shared" si="8"/>
        <v>1</v>
      </c>
      <c r="I100" s="11">
        <f t="shared" si="9"/>
        <v>1073250000</v>
      </c>
      <c r="J100" s="53">
        <f t="shared" si="10"/>
        <v>0</v>
      </c>
      <c r="K100" s="53">
        <f t="shared" si="11"/>
        <v>1073250000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794</v>
      </c>
      <c r="H101" s="36">
        <f t="shared" si="8"/>
        <v>1</v>
      </c>
      <c r="I101" s="11">
        <f t="shared" si="9"/>
        <v>53008085</v>
      </c>
      <c r="J101" s="53">
        <f t="shared" si="10"/>
        <v>53008085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791</v>
      </c>
      <c r="H102" s="36">
        <f t="shared" si="8"/>
        <v>1</v>
      </c>
      <c r="I102" s="11">
        <f t="shared" si="9"/>
        <v>2370000000</v>
      </c>
      <c r="J102" s="53">
        <f t="shared" si="10"/>
        <v>0</v>
      </c>
      <c r="K102" s="53">
        <f t="shared" si="11"/>
        <v>2370000000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784</v>
      </c>
      <c r="H103" s="36">
        <f t="shared" si="8"/>
        <v>0</v>
      </c>
      <c r="I103" s="11">
        <f t="shared" si="9"/>
        <v>-784000000</v>
      </c>
      <c r="J103" s="53">
        <f t="shared" si="10"/>
        <v>-784000000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774</v>
      </c>
      <c r="H104" s="36">
        <f t="shared" si="8"/>
        <v>1</v>
      </c>
      <c r="I104" s="11">
        <f t="shared" si="9"/>
        <v>2319000000</v>
      </c>
      <c r="J104" s="53">
        <f t="shared" si="10"/>
        <v>2319000000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773</v>
      </c>
      <c r="H105" s="36">
        <f t="shared" si="8"/>
        <v>1</v>
      </c>
      <c r="I105" s="11">
        <f t="shared" si="9"/>
        <v>864640000</v>
      </c>
      <c r="J105" s="53">
        <f t="shared" si="10"/>
        <v>864640000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773</v>
      </c>
      <c r="H106" s="36">
        <f t="shared" si="8"/>
        <v>0</v>
      </c>
      <c r="I106" s="11">
        <f t="shared" si="9"/>
        <v>-2319000000</v>
      </c>
      <c r="J106" s="53">
        <f t="shared" si="10"/>
        <v>0</v>
      </c>
      <c r="K106" s="53">
        <f t="shared" si="11"/>
        <v>-2319000000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764</v>
      </c>
      <c r="H107" s="36">
        <f t="shared" si="8"/>
        <v>1</v>
      </c>
      <c r="I107" s="11">
        <f t="shared" si="9"/>
        <v>69046922</v>
      </c>
      <c r="J107" s="53">
        <f t="shared" si="10"/>
        <v>57312745</v>
      </c>
      <c r="K107" s="53">
        <f t="shared" si="11"/>
        <v>11734177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762</v>
      </c>
      <c r="H108" s="36">
        <f t="shared" si="8"/>
        <v>0</v>
      </c>
      <c r="I108" s="11">
        <f t="shared" si="9"/>
        <v>-1295933400</v>
      </c>
      <c r="J108" s="53">
        <f t="shared" si="10"/>
        <v>0</v>
      </c>
      <c r="K108" s="53">
        <f t="shared" si="11"/>
        <v>-1295933400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758</v>
      </c>
      <c r="H109" s="36">
        <f t="shared" si="8"/>
        <v>0</v>
      </c>
      <c r="I109" s="11">
        <f t="shared" si="9"/>
        <v>-758379000</v>
      </c>
      <c r="J109" s="53">
        <f t="shared" si="10"/>
        <v>0</v>
      </c>
      <c r="K109" s="53">
        <f t="shared" si="11"/>
        <v>-758379000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755</v>
      </c>
      <c r="H110" s="36">
        <f t="shared" si="8"/>
        <v>1</v>
      </c>
      <c r="I110" s="11">
        <f t="shared" si="9"/>
        <v>15080000000</v>
      </c>
      <c r="J110" s="53">
        <f t="shared" si="10"/>
        <v>0</v>
      </c>
      <c r="K110" s="53">
        <f t="shared" si="11"/>
        <v>15080000000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735</v>
      </c>
      <c r="H111" s="36">
        <f t="shared" si="8"/>
        <v>1</v>
      </c>
      <c r="I111" s="11">
        <f t="shared" si="9"/>
        <v>128213652</v>
      </c>
      <c r="J111" s="53">
        <f t="shared" si="10"/>
        <v>64124442</v>
      </c>
      <c r="K111" s="53">
        <f t="shared" si="11"/>
        <v>64089210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719</v>
      </c>
      <c r="H112" s="36">
        <f t="shared" si="8"/>
        <v>0</v>
      </c>
      <c r="I112" s="11">
        <f t="shared" si="9"/>
        <v>-20419600000</v>
      </c>
      <c r="J112" s="53">
        <f t="shared" si="10"/>
        <v>0</v>
      </c>
      <c r="K112" s="53">
        <f t="shared" si="11"/>
        <v>-20419600000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704</v>
      </c>
      <c r="H113" s="36">
        <f t="shared" si="8"/>
        <v>1</v>
      </c>
      <c r="I113" s="11">
        <f t="shared" si="9"/>
        <v>114617120</v>
      </c>
      <c r="J113" s="53">
        <f t="shared" si="10"/>
        <v>86125233</v>
      </c>
      <c r="K113" s="53">
        <f t="shared" si="11"/>
        <v>28491887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704</v>
      </c>
      <c r="H114" s="36">
        <f t="shared" si="8"/>
        <v>0</v>
      </c>
      <c r="I114" s="11">
        <f t="shared" si="9"/>
        <v>-4012800</v>
      </c>
      <c r="J114" s="53">
        <f t="shared" si="10"/>
        <v>-1760000</v>
      </c>
      <c r="K114" s="53">
        <f t="shared" si="11"/>
        <v>-2252800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691</v>
      </c>
      <c r="H115" s="36">
        <f t="shared" si="8"/>
        <v>0</v>
      </c>
      <c r="I115" s="11">
        <f t="shared" si="9"/>
        <v>0</v>
      </c>
      <c r="J115" s="53">
        <f t="shared" si="10"/>
        <v>345500000</v>
      </c>
      <c r="K115" s="53">
        <f t="shared" si="11"/>
        <v>-345500000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683</v>
      </c>
      <c r="H116" s="36">
        <f t="shared" si="8"/>
        <v>0</v>
      </c>
      <c r="I116" s="11">
        <f t="shared" si="9"/>
        <v>-109280000</v>
      </c>
      <c r="J116" s="53">
        <f t="shared" si="10"/>
        <v>0</v>
      </c>
      <c r="K116" s="53">
        <f t="shared" si="11"/>
        <v>-109280000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674</v>
      </c>
      <c r="H117" s="36">
        <f t="shared" si="8"/>
        <v>1</v>
      </c>
      <c r="I117" s="11">
        <f t="shared" si="9"/>
        <v>996040</v>
      </c>
      <c r="J117" s="53">
        <f t="shared" si="10"/>
        <v>71971293</v>
      </c>
      <c r="K117" s="53">
        <f t="shared" si="11"/>
        <v>-70975253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652</v>
      </c>
      <c r="H118" s="36">
        <f t="shared" si="8"/>
        <v>1</v>
      </c>
      <c r="I118" s="11">
        <f t="shared" si="9"/>
        <v>25649074500</v>
      </c>
      <c r="J118" s="53">
        <f t="shared" si="10"/>
        <v>0</v>
      </c>
      <c r="K118" s="53">
        <f t="shared" si="11"/>
        <v>25649074500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643</v>
      </c>
      <c r="H119" s="36">
        <f t="shared" si="8"/>
        <v>1</v>
      </c>
      <c r="I119" s="11">
        <f t="shared" si="9"/>
        <v>61324482</v>
      </c>
      <c r="J119" s="53">
        <f t="shared" si="10"/>
        <v>70654668</v>
      </c>
      <c r="K119" s="53">
        <f t="shared" si="11"/>
        <v>-9330186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639</v>
      </c>
      <c r="H120" s="11">
        <f t="shared" si="8"/>
        <v>1</v>
      </c>
      <c r="I120" s="11">
        <f t="shared" ref="I120:I296" si="13">B120*(G120-H120)</f>
        <v>1276000000</v>
      </c>
      <c r="J120" s="11">
        <f t="shared" si="10"/>
        <v>0</v>
      </c>
      <c r="K120" s="11">
        <f t="shared" si="11"/>
        <v>1276000000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613</v>
      </c>
      <c r="H121" s="11">
        <f t="shared" si="8"/>
        <v>1</v>
      </c>
      <c r="I121" s="11">
        <f t="shared" si="13"/>
        <v>1591200000</v>
      </c>
      <c r="J121" s="11">
        <f t="shared" si="10"/>
        <v>0</v>
      </c>
      <c r="K121" s="11">
        <f t="shared" si="11"/>
        <v>1591200000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612</v>
      </c>
      <c r="H122" s="11">
        <f t="shared" si="8"/>
        <v>1</v>
      </c>
      <c r="I122" s="11">
        <f t="shared" si="13"/>
        <v>234960661</v>
      </c>
      <c r="J122" s="11">
        <f t="shared" si="10"/>
        <v>67764788</v>
      </c>
      <c r="K122" s="11">
        <f t="shared" si="11"/>
        <v>167195873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611</v>
      </c>
      <c r="H123" s="11">
        <f t="shared" si="8"/>
        <v>0</v>
      </c>
      <c r="I123" s="11">
        <f t="shared" si="13"/>
        <v>0</v>
      </c>
      <c r="J123" s="11">
        <f t="shared" si="10"/>
        <v>488800000</v>
      </c>
      <c r="K123" s="11">
        <f t="shared" si="11"/>
        <v>-488800000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597</v>
      </c>
      <c r="H124" s="11">
        <f t="shared" si="8"/>
        <v>0</v>
      </c>
      <c r="I124" s="11">
        <f t="shared" si="13"/>
        <v>-1791000000</v>
      </c>
      <c r="J124" s="11">
        <f t="shared" si="10"/>
        <v>0</v>
      </c>
      <c r="K124" s="11">
        <f t="shared" si="11"/>
        <v>-1791000000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582</v>
      </c>
      <c r="H125" s="11">
        <f t="shared" si="8"/>
        <v>1</v>
      </c>
      <c r="I125" s="11">
        <f t="shared" si="13"/>
        <v>232812510</v>
      </c>
      <c r="J125" s="11">
        <f t="shared" si="10"/>
        <v>69066375</v>
      </c>
      <c r="K125" s="11">
        <f t="shared" si="11"/>
        <v>163746135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582</v>
      </c>
      <c r="H126" s="11">
        <f t="shared" si="8"/>
        <v>1</v>
      </c>
      <c r="I126" s="11">
        <f t="shared" si="13"/>
        <v>24402000000</v>
      </c>
      <c r="J126" s="11">
        <f t="shared" si="10"/>
        <v>0</v>
      </c>
      <c r="K126" s="11">
        <f t="shared" si="11"/>
        <v>24402000000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557</v>
      </c>
      <c r="H127" s="11">
        <f t="shared" si="8"/>
        <v>0</v>
      </c>
      <c r="I127" s="11">
        <f t="shared" si="13"/>
        <v>-2785000</v>
      </c>
      <c r="J127" s="11">
        <f t="shared" si="10"/>
        <v>0</v>
      </c>
      <c r="K127" s="11">
        <f t="shared" si="11"/>
        <v>-2785000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551</v>
      </c>
      <c r="H128" s="11">
        <f t="shared" si="8"/>
        <v>1</v>
      </c>
      <c r="I128" s="11">
        <f t="shared" si="13"/>
        <v>424255700</v>
      </c>
      <c r="J128" s="11">
        <f t="shared" si="10"/>
        <v>66383350</v>
      </c>
      <c r="K128" s="11">
        <f t="shared" si="11"/>
        <v>357872350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548</v>
      </c>
      <c r="H129" s="11">
        <f t="shared" si="8"/>
        <v>1</v>
      </c>
      <c r="I129" s="11">
        <f t="shared" si="13"/>
        <v>1367500000</v>
      </c>
      <c r="J129" s="11">
        <f t="shared" si="10"/>
        <v>0</v>
      </c>
      <c r="K129" s="11">
        <f t="shared" si="11"/>
        <v>1367500000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534</v>
      </c>
      <c r="H130" s="11">
        <f t="shared" si="8"/>
        <v>0</v>
      </c>
      <c r="I130" s="11">
        <f t="shared" si="13"/>
        <v>-534000000</v>
      </c>
      <c r="J130" s="11">
        <f t="shared" si="10"/>
        <v>-534000000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529</v>
      </c>
      <c r="H131" s="11">
        <f t="shared" si="8"/>
        <v>0</v>
      </c>
      <c r="I131" s="11">
        <f t="shared" si="13"/>
        <v>-26450000000</v>
      </c>
      <c r="J131" s="11">
        <f t="shared" si="10"/>
        <v>0</v>
      </c>
      <c r="K131" s="11">
        <f t="shared" si="11"/>
        <v>-26450000000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521</v>
      </c>
      <c r="H132" s="11">
        <f t="shared" ref="H132:H308" si="15">IF(B132&gt;0,1,0)</f>
        <v>1</v>
      </c>
      <c r="I132" s="11">
        <f t="shared" si="13"/>
        <v>319429240</v>
      </c>
      <c r="J132" s="11">
        <f t="shared" ref="J132:J206" si="16">C132*(G132-H132)</f>
        <v>55104920</v>
      </c>
      <c r="K132" s="11">
        <f t="shared" ref="K132:K281" si="17">D132*(G132-H132)</f>
        <v>264324320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517</v>
      </c>
      <c r="H133" s="11">
        <f t="shared" si="15"/>
        <v>0</v>
      </c>
      <c r="I133" s="11">
        <f t="shared" si="13"/>
        <v>-625931900</v>
      </c>
      <c r="J133" s="11">
        <f t="shared" si="16"/>
        <v>0</v>
      </c>
      <c r="K133" s="11">
        <f t="shared" si="17"/>
        <v>-625931900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508</v>
      </c>
      <c r="H134" s="11">
        <f t="shared" si="15"/>
        <v>0</v>
      </c>
      <c r="I134" s="11">
        <f t="shared" si="13"/>
        <v>-33020000</v>
      </c>
      <c r="J134" s="11">
        <f t="shared" si="16"/>
        <v>0</v>
      </c>
      <c r="K134" s="11">
        <f t="shared" si="17"/>
        <v>-33020000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508</v>
      </c>
      <c r="H135" s="11">
        <f t="shared" si="15"/>
        <v>0</v>
      </c>
      <c r="I135" s="11">
        <f t="shared" si="13"/>
        <v>-16408400</v>
      </c>
      <c r="J135" s="11">
        <f t="shared" si="16"/>
        <v>0</v>
      </c>
      <c r="K135" s="11">
        <f t="shared" si="17"/>
        <v>-16408400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500</v>
      </c>
      <c r="H136" s="11">
        <f t="shared" si="15"/>
        <v>0</v>
      </c>
      <c r="I136" s="11">
        <f t="shared" si="13"/>
        <v>-500000000</v>
      </c>
      <c r="J136" s="11">
        <f t="shared" si="16"/>
        <v>-500000000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491</v>
      </c>
      <c r="H137" s="11">
        <f t="shared" si="15"/>
        <v>1</v>
      </c>
      <c r="I137" s="11">
        <f t="shared" si="13"/>
        <v>142527770</v>
      </c>
      <c r="J137" s="11">
        <f t="shared" si="16"/>
        <v>47705910</v>
      </c>
      <c r="K137" s="11">
        <f t="shared" si="17"/>
        <v>94821860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474</v>
      </c>
      <c r="H138" s="11">
        <f t="shared" si="15"/>
        <v>0</v>
      </c>
      <c r="I138" s="11">
        <f t="shared" si="13"/>
        <v>-474237000</v>
      </c>
      <c r="J138" s="11">
        <f t="shared" si="16"/>
        <v>-474237000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462</v>
      </c>
      <c r="H139" s="11">
        <f t="shared" si="15"/>
        <v>1</v>
      </c>
      <c r="I139" s="11">
        <f t="shared" si="13"/>
        <v>130112640</v>
      </c>
      <c r="J139" s="11">
        <f t="shared" si="16"/>
        <v>40940027</v>
      </c>
      <c r="K139" s="11">
        <f t="shared" si="17"/>
        <v>89172613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459</v>
      </c>
      <c r="H140" s="11">
        <f t="shared" si="15"/>
        <v>1</v>
      </c>
      <c r="I140" s="11">
        <f t="shared" si="13"/>
        <v>687000000</v>
      </c>
      <c r="J140" s="11">
        <f t="shared" si="16"/>
        <v>0</v>
      </c>
      <c r="K140" s="11">
        <f t="shared" si="17"/>
        <v>687000000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446</v>
      </c>
      <c r="H141" s="11">
        <f t="shared" si="15"/>
        <v>0</v>
      </c>
      <c r="I141" s="11">
        <f t="shared" si="13"/>
        <v>0</v>
      </c>
      <c r="J141" s="11">
        <f t="shared" si="16"/>
        <v>-446000000</v>
      </c>
      <c r="K141" s="11">
        <f t="shared" si="17"/>
        <v>446000000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432</v>
      </c>
      <c r="H142" s="11">
        <f t="shared" si="15"/>
        <v>1</v>
      </c>
      <c r="I142" s="11">
        <f t="shared" si="13"/>
        <v>125374883</v>
      </c>
      <c r="J142" s="11">
        <f t="shared" si="16"/>
        <v>34920482</v>
      </c>
      <c r="K142" s="11">
        <f t="shared" si="17"/>
        <v>90454401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412</v>
      </c>
      <c r="H143" s="11">
        <f t="shared" si="15"/>
        <v>0</v>
      </c>
      <c r="I143" s="11">
        <f t="shared" si="13"/>
        <v>0</v>
      </c>
      <c r="J143" s="11">
        <f t="shared" si="16"/>
        <v>-412000000</v>
      </c>
      <c r="K143" s="11">
        <f t="shared" si="17"/>
        <v>412000000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402</v>
      </c>
      <c r="H144" s="11">
        <f t="shared" si="15"/>
        <v>1</v>
      </c>
      <c r="I144" s="11">
        <f t="shared" si="13"/>
        <v>118235652</v>
      </c>
      <c r="J144" s="11">
        <f t="shared" si="16"/>
        <v>29937457</v>
      </c>
      <c r="K144" s="11">
        <f t="shared" si="17"/>
        <v>88298195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387</v>
      </c>
      <c r="H145" s="11">
        <f t="shared" si="15"/>
        <v>0</v>
      </c>
      <c r="I145" s="11">
        <f t="shared" si="13"/>
        <v>-3870000</v>
      </c>
      <c r="J145" s="11">
        <f t="shared" si="16"/>
        <v>-1935000</v>
      </c>
      <c r="K145" s="11">
        <f t="shared" si="17"/>
        <v>-1935000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382</v>
      </c>
      <c r="H146" s="11">
        <f t="shared" si="15"/>
        <v>0</v>
      </c>
      <c r="I146" s="11">
        <f t="shared" si="13"/>
        <v>-382191000</v>
      </c>
      <c r="J146" s="11">
        <f t="shared" si="16"/>
        <v>-382191000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376</v>
      </c>
      <c r="H147" s="11">
        <f t="shared" si="15"/>
        <v>0</v>
      </c>
      <c r="I147" s="11">
        <f t="shared" si="13"/>
        <v>-10152000000</v>
      </c>
      <c r="J147" s="11">
        <f t="shared" si="16"/>
        <v>0</v>
      </c>
      <c r="K147" s="11">
        <f t="shared" si="17"/>
        <v>-10152000000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373</v>
      </c>
      <c r="H148" s="11">
        <f t="shared" si="15"/>
        <v>1</v>
      </c>
      <c r="I148" s="11">
        <f t="shared" si="13"/>
        <v>93906192</v>
      </c>
      <c r="J148" s="11">
        <f t="shared" si="16"/>
        <v>24369720</v>
      </c>
      <c r="K148" s="11">
        <f t="shared" si="17"/>
        <v>69536472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70" si="18">B149-C149</f>
        <v>52400000</v>
      </c>
      <c r="E149" s="11" t="s">
        <v>1074</v>
      </c>
      <c r="F149" s="11">
        <v>7</v>
      </c>
      <c r="G149" s="36">
        <f t="shared" si="14"/>
        <v>365</v>
      </c>
      <c r="H149" s="11">
        <f t="shared" si="15"/>
        <v>1</v>
      </c>
      <c r="I149" s="11">
        <f t="shared" si="13"/>
        <v>19073600000</v>
      </c>
      <c r="J149" s="11">
        <f t="shared" si="16"/>
        <v>0</v>
      </c>
      <c r="K149" s="11">
        <f t="shared" si="17"/>
        <v>19073600000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358</v>
      </c>
      <c r="H150" s="11">
        <f t="shared" si="15"/>
        <v>0</v>
      </c>
      <c r="I150" s="11">
        <f t="shared" si="13"/>
        <v>-18616000000</v>
      </c>
      <c r="J150" s="11">
        <f t="shared" si="16"/>
        <v>0</v>
      </c>
      <c r="K150" s="11">
        <f t="shared" si="17"/>
        <v>-18616000000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353</v>
      </c>
      <c r="H151" s="99">
        <f t="shared" si="15"/>
        <v>0</v>
      </c>
      <c r="I151" s="99">
        <f t="shared" si="13"/>
        <v>-2824000000</v>
      </c>
      <c r="J151" s="99">
        <f t="shared" si="16"/>
        <v>-2390562243</v>
      </c>
      <c r="K151" s="11">
        <f t="shared" si="17"/>
        <v>-433437757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353</v>
      </c>
      <c r="H152" s="99">
        <f t="shared" si="15"/>
        <v>0</v>
      </c>
      <c r="I152" s="99">
        <f t="shared" si="13"/>
        <v>-11024190</v>
      </c>
      <c r="J152" s="99">
        <f t="shared" si="16"/>
        <v>0</v>
      </c>
      <c r="K152" s="99">
        <f t="shared" si="17"/>
        <v>-11024190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342</v>
      </c>
      <c r="H153" s="99">
        <f t="shared" si="15"/>
        <v>1</v>
      </c>
      <c r="I153" s="99">
        <f t="shared" si="13"/>
        <v>46064667</v>
      </c>
      <c r="J153" s="99">
        <f t="shared" si="16"/>
        <v>14025330</v>
      </c>
      <c r="K153" s="99">
        <f t="shared" si="17"/>
        <v>32039337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339</v>
      </c>
      <c r="H154" s="99">
        <f t="shared" si="15"/>
        <v>1</v>
      </c>
      <c r="I154" s="99">
        <f t="shared" si="13"/>
        <v>2306539716</v>
      </c>
      <c r="J154" s="99">
        <f t="shared" si="16"/>
        <v>2306539716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334</v>
      </c>
      <c r="H155" s="99">
        <f t="shared" si="15"/>
        <v>0</v>
      </c>
      <c r="I155" s="99">
        <f t="shared" si="13"/>
        <v>-66800000</v>
      </c>
      <c r="J155" s="99">
        <f t="shared" si="16"/>
        <v>0</v>
      </c>
      <c r="K155" s="99">
        <f t="shared" si="17"/>
        <v>-66800000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334</v>
      </c>
      <c r="H156" s="99">
        <f t="shared" si="15"/>
        <v>0</v>
      </c>
      <c r="I156" s="99">
        <f t="shared" si="13"/>
        <v>-82778560</v>
      </c>
      <c r="J156" s="99">
        <f t="shared" si="16"/>
        <v>0</v>
      </c>
      <c r="K156" s="99">
        <f t="shared" si="17"/>
        <v>-82778560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333</v>
      </c>
      <c r="H157" s="99">
        <f t="shared" si="15"/>
        <v>0</v>
      </c>
      <c r="I157" s="99">
        <f t="shared" si="13"/>
        <v>-54059220</v>
      </c>
      <c r="J157" s="99">
        <f t="shared" si="16"/>
        <v>0</v>
      </c>
      <c r="K157" s="99">
        <f t="shared" si="17"/>
        <v>-54059220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333</v>
      </c>
      <c r="H158" s="99">
        <f t="shared" si="15"/>
        <v>0</v>
      </c>
      <c r="I158" s="99">
        <f t="shared" si="13"/>
        <v>-999299700</v>
      </c>
      <c r="J158" s="99">
        <f t="shared" si="16"/>
        <v>0</v>
      </c>
      <c r="K158" s="99">
        <f t="shared" si="17"/>
        <v>-999299700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331</v>
      </c>
      <c r="H159" s="99">
        <f t="shared" si="15"/>
        <v>0</v>
      </c>
      <c r="I159" s="99">
        <f t="shared" si="13"/>
        <v>-331165500</v>
      </c>
      <c r="J159" s="99">
        <f t="shared" si="16"/>
        <v>0</v>
      </c>
      <c r="K159" s="99">
        <f t="shared" si="17"/>
        <v>-331165500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327</v>
      </c>
      <c r="H160" s="99">
        <f t="shared" si="15"/>
        <v>0</v>
      </c>
      <c r="I160" s="99">
        <f t="shared" si="13"/>
        <v>-32700000</v>
      </c>
      <c r="J160" s="99">
        <f t="shared" si="16"/>
        <v>0</v>
      </c>
      <c r="K160" s="99">
        <f t="shared" si="17"/>
        <v>-32700000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326</v>
      </c>
      <c r="H161" s="99">
        <f t="shared" si="15"/>
        <v>0</v>
      </c>
      <c r="I161" s="99">
        <f t="shared" si="13"/>
        <v>-652000000</v>
      </c>
      <c r="J161" s="99">
        <f t="shared" si="16"/>
        <v>0</v>
      </c>
      <c r="K161" s="99">
        <f t="shared" si="17"/>
        <v>-652000000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326</v>
      </c>
      <c r="H162" s="99">
        <f t="shared" si="15"/>
        <v>0</v>
      </c>
      <c r="I162" s="99">
        <f t="shared" si="13"/>
        <v>-326163000</v>
      </c>
      <c r="J162" s="99">
        <f t="shared" si="16"/>
        <v>0</v>
      </c>
      <c r="K162" s="99">
        <f t="shared" si="17"/>
        <v>-326163000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323</v>
      </c>
      <c r="H163" s="99">
        <f t="shared" si="15"/>
        <v>0</v>
      </c>
      <c r="I163" s="99">
        <f t="shared" si="13"/>
        <v>-1615000</v>
      </c>
      <c r="J163" s="99">
        <f t="shared" si="16"/>
        <v>0</v>
      </c>
      <c r="K163" s="99">
        <f t="shared" si="17"/>
        <v>-1615000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313</v>
      </c>
      <c r="H164" s="99">
        <f t="shared" si="15"/>
        <v>1</v>
      </c>
      <c r="I164" s="99">
        <f t="shared" si="13"/>
        <v>936000000</v>
      </c>
      <c r="J164" s="99">
        <f t="shared" si="16"/>
        <v>0</v>
      </c>
      <c r="K164" s="99">
        <f t="shared" si="17"/>
        <v>936000000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312</v>
      </c>
      <c r="H165" s="99">
        <f t="shared" si="15"/>
        <v>1</v>
      </c>
      <c r="I165" s="99">
        <f t="shared" si="13"/>
        <v>933000000</v>
      </c>
      <c r="J165" s="99">
        <f t="shared" si="16"/>
        <v>0</v>
      </c>
      <c r="K165" s="99">
        <f t="shared" si="17"/>
        <v>933000000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311</v>
      </c>
      <c r="H166" s="99">
        <f t="shared" si="15"/>
        <v>1</v>
      </c>
      <c r="I166" s="99">
        <f t="shared" si="13"/>
        <v>6297340</v>
      </c>
      <c r="J166" s="99">
        <f t="shared" si="16"/>
        <v>18551020</v>
      </c>
      <c r="K166" s="99">
        <f t="shared" si="17"/>
        <v>-12253680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306</v>
      </c>
      <c r="H167" s="99">
        <f t="shared" si="15"/>
        <v>0</v>
      </c>
      <c r="I167" s="99">
        <f t="shared" si="13"/>
        <v>-918275400</v>
      </c>
      <c r="J167" s="99">
        <f t="shared" si="16"/>
        <v>0</v>
      </c>
      <c r="K167" s="99">
        <f t="shared" si="17"/>
        <v>-918275400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288</v>
      </c>
      <c r="H168" s="99">
        <f t="shared" si="15"/>
        <v>0</v>
      </c>
      <c r="I168" s="99">
        <f t="shared" si="13"/>
        <v>-864259200</v>
      </c>
      <c r="J168" s="99">
        <f t="shared" si="16"/>
        <v>0</v>
      </c>
      <c r="K168" s="99">
        <f t="shared" si="17"/>
        <v>-864259200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280</v>
      </c>
      <c r="H169" s="99">
        <f t="shared" si="15"/>
        <v>1</v>
      </c>
      <c r="I169" s="99">
        <f t="shared" si="13"/>
        <v>6055695</v>
      </c>
      <c r="J169" s="99">
        <f t="shared" si="16"/>
        <v>19115685</v>
      </c>
      <c r="K169" s="99">
        <f t="shared" si="17"/>
        <v>-13059990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256</v>
      </c>
      <c r="H170" s="99">
        <f t="shared" si="15"/>
        <v>1</v>
      </c>
      <c r="I170" s="99">
        <f t="shared" si="13"/>
        <v>1275000000</v>
      </c>
      <c r="J170" s="99">
        <f t="shared" si="16"/>
        <v>0</v>
      </c>
      <c r="K170" s="99">
        <f t="shared" si="17"/>
        <v>1275000000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255</v>
      </c>
      <c r="H171" s="99">
        <f t="shared" si="15"/>
        <v>0</v>
      </c>
      <c r="I171" s="99">
        <f t="shared" si="13"/>
        <v>-1275000000</v>
      </c>
      <c r="J171" s="99">
        <f t="shared" si="16"/>
        <v>0</v>
      </c>
      <c r="K171" s="99">
        <f t="shared" si="17"/>
        <v>-1275000000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249</v>
      </c>
      <c r="H172" s="99">
        <f t="shared" si="15"/>
        <v>1</v>
      </c>
      <c r="I172" s="99">
        <f t="shared" si="13"/>
        <v>123008</v>
      </c>
      <c r="J172" s="99">
        <f t="shared" si="16"/>
        <v>15544888</v>
      </c>
      <c r="K172" s="99">
        <f t="shared" si="17"/>
        <v>-15421880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248</v>
      </c>
      <c r="H173" s="99">
        <f t="shared" si="15"/>
        <v>1</v>
      </c>
      <c r="I173" s="99">
        <f t="shared" si="13"/>
        <v>193895000</v>
      </c>
      <c r="J173" s="99">
        <f t="shared" si="16"/>
        <v>0</v>
      </c>
      <c r="K173" s="99">
        <f t="shared" si="17"/>
        <v>193895000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237</v>
      </c>
      <c r="H174" s="99">
        <f t="shared" si="15"/>
        <v>0</v>
      </c>
      <c r="I174" s="99">
        <f t="shared" si="13"/>
        <v>-7584000</v>
      </c>
      <c r="J174" s="99">
        <f t="shared" si="16"/>
        <v>0</v>
      </c>
      <c r="K174" s="99">
        <f t="shared" si="17"/>
        <v>-7584000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235</v>
      </c>
      <c r="H175" s="99">
        <f t="shared" si="15"/>
        <v>0</v>
      </c>
      <c r="I175" s="99">
        <f t="shared" si="13"/>
        <v>-176250000</v>
      </c>
      <c r="J175" s="99">
        <f t="shared" si="16"/>
        <v>0</v>
      </c>
      <c r="K175" s="99">
        <f t="shared" si="17"/>
        <v>-176250000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226</v>
      </c>
      <c r="H176" s="99">
        <f t="shared" si="15"/>
        <v>0</v>
      </c>
      <c r="I176" s="99">
        <f t="shared" si="13"/>
        <v>-2123496</v>
      </c>
      <c r="J176" s="99">
        <f t="shared" si="16"/>
        <v>0</v>
      </c>
      <c r="K176" s="99">
        <f t="shared" si="17"/>
        <v>-2123496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225</v>
      </c>
      <c r="H177" s="99">
        <f t="shared" si="15"/>
        <v>0</v>
      </c>
      <c r="I177" s="99">
        <f t="shared" si="13"/>
        <v>-9742500</v>
      </c>
      <c r="J177" s="99">
        <f t="shared" si="16"/>
        <v>0</v>
      </c>
      <c r="K177" s="99">
        <f t="shared" si="17"/>
        <v>-9742500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222</v>
      </c>
      <c r="H178" s="99">
        <f t="shared" si="15"/>
        <v>1</v>
      </c>
      <c r="I178" s="99">
        <f t="shared" si="13"/>
        <v>79560000</v>
      </c>
      <c r="J178" s="99">
        <f t="shared" si="16"/>
        <v>0</v>
      </c>
      <c r="K178" s="99">
        <f t="shared" si="17"/>
        <v>79560000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220</v>
      </c>
      <c r="H179" s="99">
        <f t="shared" si="15"/>
        <v>1</v>
      </c>
      <c r="I179" s="99">
        <f t="shared" si="13"/>
        <v>657000000</v>
      </c>
      <c r="J179" s="99">
        <f t="shared" si="16"/>
        <v>0</v>
      </c>
      <c r="K179" s="99">
        <f t="shared" si="17"/>
        <v>657000000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220</v>
      </c>
      <c r="H180" s="99">
        <f t="shared" si="15"/>
        <v>0</v>
      </c>
      <c r="I180" s="99">
        <f t="shared" si="13"/>
        <v>-2651000</v>
      </c>
      <c r="J180" s="99">
        <f t="shared" si="16"/>
        <v>0</v>
      </c>
      <c r="K180" s="99">
        <f t="shared" si="17"/>
        <v>-2651000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218</v>
      </c>
      <c r="H181" s="99">
        <f t="shared" si="15"/>
        <v>1</v>
      </c>
      <c r="I181" s="99">
        <f t="shared" si="13"/>
        <v>651000000</v>
      </c>
      <c r="J181" s="99">
        <f t="shared" si="16"/>
        <v>0</v>
      </c>
      <c r="K181" s="99">
        <f t="shared" si="17"/>
        <v>651000000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216</v>
      </c>
      <c r="H182" s="99">
        <f t="shared" si="15"/>
        <v>0</v>
      </c>
      <c r="I182" s="99">
        <f t="shared" si="13"/>
        <v>-7732800</v>
      </c>
      <c r="J182" s="99">
        <f t="shared" si="16"/>
        <v>0</v>
      </c>
      <c r="K182" s="99">
        <f t="shared" si="17"/>
        <v>-7732800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215</v>
      </c>
      <c r="H183" s="99">
        <f t="shared" si="15"/>
        <v>1</v>
      </c>
      <c r="I183" s="99">
        <f t="shared" si="13"/>
        <v>770400000</v>
      </c>
      <c r="J183" s="99">
        <f t="shared" si="16"/>
        <v>0</v>
      </c>
      <c r="K183" s="99">
        <f t="shared" si="17"/>
        <v>770400000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215</v>
      </c>
      <c r="H184" s="99">
        <f t="shared" si="15"/>
        <v>0</v>
      </c>
      <c r="I184" s="99">
        <f t="shared" si="13"/>
        <v>-7176055</v>
      </c>
      <c r="J184" s="99">
        <f t="shared" si="16"/>
        <v>0</v>
      </c>
      <c r="K184" s="99">
        <f t="shared" si="17"/>
        <v>-7176055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212</v>
      </c>
      <c r="H185" s="99">
        <f t="shared" si="15"/>
        <v>0</v>
      </c>
      <c r="I185" s="99">
        <f t="shared" si="13"/>
        <v>-2077600000</v>
      </c>
      <c r="J185" s="99">
        <f t="shared" si="16"/>
        <v>0</v>
      </c>
      <c r="K185" s="99">
        <f t="shared" si="17"/>
        <v>-2077600000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212</v>
      </c>
      <c r="H186" s="99">
        <f t="shared" si="15"/>
        <v>1</v>
      </c>
      <c r="I186" s="99">
        <f t="shared" si="13"/>
        <v>3798000000</v>
      </c>
      <c r="J186" s="99">
        <f t="shared" si="16"/>
        <v>0</v>
      </c>
      <c r="K186" s="99">
        <f t="shared" si="17"/>
        <v>3798000000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212</v>
      </c>
      <c r="H187" s="99">
        <f t="shared" si="15"/>
        <v>0</v>
      </c>
      <c r="I187" s="99">
        <f t="shared" si="13"/>
        <v>-1908000000</v>
      </c>
      <c r="J187" s="99">
        <f t="shared" si="16"/>
        <v>0</v>
      </c>
      <c r="K187" s="99">
        <f t="shared" si="17"/>
        <v>-1908000000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212</v>
      </c>
      <c r="H188" s="99">
        <f t="shared" si="15"/>
        <v>0</v>
      </c>
      <c r="I188" s="99">
        <f t="shared" si="13"/>
        <v>-2459200</v>
      </c>
      <c r="J188" s="99">
        <f t="shared" si="16"/>
        <v>0</v>
      </c>
      <c r="K188" s="99">
        <f t="shared" si="17"/>
        <v>-2459200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212</v>
      </c>
      <c r="H189" s="99">
        <f t="shared" si="15"/>
        <v>0</v>
      </c>
      <c r="I189" s="99">
        <f t="shared" si="13"/>
        <v>-700517324</v>
      </c>
      <c r="J189" s="99">
        <f t="shared" si="16"/>
        <v>0</v>
      </c>
      <c r="K189" s="99">
        <f t="shared" si="17"/>
        <v>-700517324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211</v>
      </c>
      <c r="H190" s="99">
        <f t="shared" si="15"/>
        <v>0</v>
      </c>
      <c r="I190" s="99">
        <f t="shared" si="13"/>
        <v>-633189900</v>
      </c>
      <c r="J190" s="99">
        <f t="shared" si="16"/>
        <v>0</v>
      </c>
      <c r="K190" s="99">
        <f t="shared" si="17"/>
        <v>-633189900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210</v>
      </c>
      <c r="H191" s="99">
        <f t="shared" si="15"/>
        <v>0</v>
      </c>
      <c r="I191" s="99">
        <f t="shared" si="13"/>
        <v>-579789000</v>
      </c>
      <c r="J191" s="99">
        <f t="shared" si="16"/>
        <v>0</v>
      </c>
      <c r="K191" s="99">
        <f t="shared" si="17"/>
        <v>-579789000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205</v>
      </c>
      <c r="H192" s="99">
        <f t="shared" si="15"/>
        <v>1</v>
      </c>
      <c r="I192" s="99">
        <f t="shared" si="13"/>
        <v>204000000</v>
      </c>
      <c r="J192" s="99">
        <f t="shared" si="16"/>
        <v>0</v>
      </c>
      <c r="K192" s="99">
        <f t="shared" si="17"/>
        <v>204000000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204</v>
      </c>
      <c r="H193" s="99">
        <f t="shared" si="15"/>
        <v>0</v>
      </c>
      <c r="I193" s="99">
        <f t="shared" si="13"/>
        <v>-3060000</v>
      </c>
      <c r="J193" s="99">
        <f t="shared" si="16"/>
        <v>0</v>
      </c>
      <c r="K193" s="99">
        <f t="shared" si="17"/>
        <v>-3060000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202</v>
      </c>
      <c r="H194" s="99">
        <f t="shared" si="15"/>
        <v>0</v>
      </c>
      <c r="I194" s="99">
        <f t="shared" si="13"/>
        <v>-199980000</v>
      </c>
      <c r="J194" s="99">
        <f t="shared" si="16"/>
        <v>0</v>
      </c>
      <c r="K194" s="99">
        <f t="shared" si="17"/>
        <v>-199980000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202</v>
      </c>
      <c r="H195" s="99">
        <f t="shared" si="15"/>
        <v>1</v>
      </c>
      <c r="I195" s="99">
        <f t="shared" si="13"/>
        <v>157383000</v>
      </c>
      <c r="J195" s="99">
        <f t="shared" si="16"/>
        <v>0</v>
      </c>
      <c r="K195" s="99">
        <f t="shared" si="17"/>
        <v>157383000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200</v>
      </c>
      <c r="H196" s="99">
        <f t="shared" si="15"/>
        <v>0</v>
      </c>
      <c r="I196" s="99">
        <f t="shared" si="13"/>
        <v>-150100000</v>
      </c>
      <c r="J196" s="99">
        <f t="shared" si="16"/>
        <v>0</v>
      </c>
      <c r="K196" s="99">
        <f t="shared" si="17"/>
        <v>-150100000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198</v>
      </c>
      <c r="H197" s="99">
        <f t="shared" si="15"/>
        <v>1</v>
      </c>
      <c r="I197" s="99">
        <f t="shared" si="13"/>
        <v>137900000</v>
      </c>
      <c r="J197" s="99">
        <f t="shared" si="16"/>
        <v>0</v>
      </c>
      <c r="K197" s="99">
        <f t="shared" si="17"/>
        <v>137900000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198</v>
      </c>
      <c r="H198" s="99">
        <f t="shared" si="15"/>
        <v>0</v>
      </c>
      <c r="I198" s="99">
        <f t="shared" si="13"/>
        <v>-19602000</v>
      </c>
      <c r="J198" s="99">
        <f t="shared" si="16"/>
        <v>0</v>
      </c>
      <c r="K198" s="99">
        <f t="shared" si="17"/>
        <v>-19602000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197</v>
      </c>
      <c r="H199" s="99">
        <f t="shared" si="15"/>
        <v>0</v>
      </c>
      <c r="I199" s="99">
        <f t="shared" si="13"/>
        <v>-40532750</v>
      </c>
      <c r="J199" s="99">
        <f t="shared" si="16"/>
        <v>0</v>
      </c>
      <c r="K199" s="99">
        <f t="shared" si="17"/>
        <v>-40532750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197</v>
      </c>
      <c r="H200" s="99">
        <f t="shared" si="15"/>
        <v>0</v>
      </c>
      <c r="I200" s="99">
        <f t="shared" si="13"/>
        <v>-18715000</v>
      </c>
      <c r="J200" s="99">
        <f t="shared" si="16"/>
        <v>0</v>
      </c>
      <c r="K200" s="99">
        <f t="shared" si="17"/>
        <v>-18715000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194</v>
      </c>
      <c r="H201" s="99">
        <f t="shared" si="15"/>
        <v>1</v>
      </c>
      <c r="I201" s="99">
        <f t="shared" si="13"/>
        <v>9389450000</v>
      </c>
      <c r="J201" s="99">
        <f t="shared" si="16"/>
        <v>0</v>
      </c>
      <c r="K201" s="99">
        <f t="shared" si="17"/>
        <v>9389450000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194</v>
      </c>
      <c r="H202" s="99">
        <f t="shared" si="15"/>
        <v>0</v>
      </c>
      <c r="I202" s="99">
        <f t="shared" si="13"/>
        <v>-582174600</v>
      </c>
      <c r="J202" s="99">
        <f t="shared" si="16"/>
        <v>0</v>
      </c>
      <c r="K202" s="99">
        <f t="shared" si="17"/>
        <v>-582174600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194</v>
      </c>
      <c r="H203" s="99">
        <f t="shared" si="15"/>
        <v>0</v>
      </c>
      <c r="I203" s="99">
        <f t="shared" si="13"/>
        <v>-970000</v>
      </c>
      <c r="J203" s="99">
        <f t="shared" si="16"/>
        <v>0</v>
      </c>
      <c r="K203" s="99">
        <f t="shared" si="17"/>
        <v>-970000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194</v>
      </c>
      <c r="H204" s="99">
        <f t="shared" si="15"/>
        <v>0</v>
      </c>
      <c r="I204" s="99">
        <f t="shared" si="13"/>
        <v>-6499000000</v>
      </c>
      <c r="J204" s="99">
        <f t="shared" si="16"/>
        <v>0</v>
      </c>
      <c r="K204" s="99">
        <f t="shared" si="17"/>
        <v>-6499000000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193</v>
      </c>
      <c r="H205" s="99">
        <f t="shared" si="15"/>
        <v>0</v>
      </c>
      <c r="I205" s="99">
        <f t="shared" si="13"/>
        <v>-2399955000</v>
      </c>
      <c r="J205" s="99">
        <f t="shared" si="16"/>
        <v>0</v>
      </c>
      <c r="K205" s="99">
        <f t="shared" si="17"/>
        <v>-2399955000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190</v>
      </c>
      <c r="H206" s="99">
        <f t="shared" si="15"/>
        <v>0</v>
      </c>
      <c r="I206" s="99">
        <f t="shared" si="13"/>
        <v>-3515000</v>
      </c>
      <c r="J206" s="99">
        <f t="shared" si="16"/>
        <v>0</v>
      </c>
      <c r="K206" s="99">
        <f t="shared" si="17"/>
        <v>-3515000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188</v>
      </c>
      <c r="H207" s="99">
        <f t="shared" si="15"/>
        <v>1</v>
      </c>
      <c r="I207" s="99">
        <f t="shared" si="13"/>
        <v>2707760</v>
      </c>
      <c r="J207" s="99">
        <f t="shared" ref="J207:J281" si="20">C207*(G207-H207)</f>
        <v>13253438</v>
      </c>
      <c r="K207" s="99">
        <f t="shared" si="17"/>
        <v>-10545678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187</v>
      </c>
      <c r="H208" s="99">
        <f t="shared" si="15"/>
        <v>1</v>
      </c>
      <c r="I208" s="99">
        <f t="shared" si="13"/>
        <v>154380000</v>
      </c>
      <c r="J208" s="99">
        <f t="shared" si="20"/>
        <v>0</v>
      </c>
      <c r="K208" s="99">
        <f t="shared" si="17"/>
        <v>154380000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185</v>
      </c>
      <c r="H209" s="99">
        <f t="shared" si="15"/>
        <v>0</v>
      </c>
      <c r="I209" s="99">
        <f t="shared" si="13"/>
        <v>-9701400</v>
      </c>
      <c r="J209" s="99">
        <f t="shared" si="20"/>
        <v>0</v>
      </c>
      <c r="K209" s="99">
        <f t="shared" si="17"/>
        <v>-9701400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184</v>
      </c>
      <c r="H210" s="99">
        <f t="shared" si="15"/>
        <v>0</v>
      </c>
      <c r="I210" s="99">
        <f t="shared" si="13"/>
        <v>-9402400</v>
      </c>
      <c r="J210" s="99">
        <f t="shared" si="20"/>
        <v>0</v>
      </c>
      <c r="K210" s="99">
        <f t="shared" si="17"/>
        <v>-9402400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183</v>
      </c>
      <c r="H211" s="99">
        <f t="shared" si="15"/>
        <v>0</v>
      </c>
      <c r="I211" s="99">
        <f t="shared" si="13"/>
        <v>-36600000</v>
      </c>
      <c r="J211" s="99">
        <f t="shared" si="20"/>
        <v>0</v>
      </c>
      <c r="K211" s="99">
        <f t="shared" si="17"/>
        <v>-36600000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182</v>
      </c>
      <c r="H212" s="99">
        <f t="shared" si="15"/>
        <v>0</v>
      </c>
      <c r="I212" s="99">
        <f t="shared" si="13"/>
        <v>-5096000</v>
      </c>
      <c r="J212" s="99">
        <f t="shared" si="20"/>
        <v>0</v>
      </c>
      <c r="K212" s="99">
        <f t="shared" si="17"/>
        <v>-5096000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181</v>
      </c>
      <c r="H213" s="99">
        <f t="shared" si="15"/>
        <v>0</v>
      </c>
      <c r="I213" s="99">
        <f t="shared" si="13"/>
        <v>-10697100</v>
      </c>
      <c r="J213" s="99">
        <f t="shared" si="20"/>
        <v>0</v>
      </c>
      <c r="K213" s="99">
        <f t="shared" si="17"/>
        <v>-10697100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180</v>
      </c>
      <c r="H214" s="99">
        <f t="shared" si="15"/>
        <v>0</v>
      </c>
      <c r="I214" s="99">
        <f t="shared" si="13"/>
        <v>-5400000</v>
      </c>
      <c r="J214" s="99">
        <f t="shared" si="20"/>
        <v>0</v>
      </c>
      <c r="K214" s="99">
        <f t="shared" si="17"/>
        <v>-5400000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180</v>
      </c>
      <c r="H215" s="99">
        <f t="shared" si="15"/>
        <v>0</v>
      </c>
      <c r="I215" s="99">
        <f t="shared" si="13"/>
        <v>-32040000</v>
      </c>
      <c r="J215" s="99">
        <f t="shared" si="20"/>
        <v>0</v>
      </c>
      <c r="K215" s="99">
        <f t="shared" si="17"/>
        <v>-32040000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179</v>
      </c>
      <c r="H216" s="99">
        <f t="shared" si="15"/>
        <v>0</v>
      </c>
      <c r="I216" s="99">
        <f t="shared" si="13"/>
        <v>-17114190</v>
      </c>
      <c r="J216" s="99">
        <f t="shared" si="20"/>
        <v>0</v>
      </c>
      <c r="K216" s="99">
        <f t="shared" si="17"/>
        <v>-17114190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176</v>
      </c>
      <c r="H217" s="99">
        <f t="shared" si="15"/>
        <v>0</v>
      </c>
      <c r="I217" s="99">
        <f t="shared" si="13"/>
        <v>-14784000</v>
      </c>
      <c r="J217" s="99">
        <f t="shared" si="20"/>
        <v>0</v>
      </c>
      <c r="K217" s="99">
        <f t="shared" si="17"/>
        <v>-14784000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174</v>
      </c>
      <c r="H218" s="99">
        <f t="shared" si="15"/>
        <v>0</v>
      </c>
      <c r="I218" s="99">
        <f t="shared" si="13"/>
        <v>-5742000</v>
      </c>
      <c r="J218" s="99">
        <f t="shared" si="20"/>
        <v>0</v>
      </c>
      <c r="K218" s="99">
        <f t="shared" si="17"/>
        <v>-5742000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171</v>
      </c>
      <c r="H219" s="99">
        <f t="shared" si="15"/>
        <v>1</v>
      </c>
      <c r="I219" s="99">
        <f t="shared" si="13"/>
        <v>263160000</v>
      </c>
      <c r="J219" s="99">
        <f t="shared" si="20"/>
        <v>0</v>
      </c>
      <c r="K219" s="99">
        <f t="shared" si="17"/>
        <v>263160000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170</v>
      </c>
      <c r="H220" s="99">
        <f t="shared" si="15"/>
        <v>0</v>
      </c>
      <c r="I220" s="99">
        <f t="shared" si="13"/>
        <v>-238119000</v>
      </c>
      <c r="J220" s="99">
        <f t="shared" si="20"/>
        <v>0</v>
      </c>
      <c r="K220" s="99">
        <f t="shared" si="17"/>
        <v>-238119000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170</v>
      </c>
      <c r="H221" s="99">
        <f t="shared" si="15"/>
        <v>0</v>
      </c>
      <c r="I221" s="99">
        <f t="shared" si="13"/>
        <v>-1700000</v>
      </c>
      <c r="J221" s="99">
        <f t="shared" si="20"/>
        <v>0</v>
      </c>
      <c r="K221" s="99">
        <f t="shared" si="17"/>
        <v>-1700000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170</v>
      </c>
      <c r="H222" s="99">
        <f t="shared" si="15"/>
        <v>0</v>
      </c>
      <c r="I222" s="99">
        <f t="shared" si="13"/>
        <v>-850000</v>
      </c>
      <c r="J222" s="99">
        <f t="shared" si="20"/>
        <v>-425000</v>
      </c>
      <c r="K222" s="99">
        <f t="shared" si="17"/>
        <v>-425000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164</v>
      </c>
      <c r="H223" s="99">
        <f t="shared" si="15"/>
        <v>0</v>
      </c>
      <c r="I223" s="99">
        <f t="shared" si="13"/>
        <v>-31160000</v>
      </c>
      <c r="J223" s="99">
        <f t="shared" si="20"/>
        <v>0</v>
      </c>
      <c r="K223" s="99">
        <f t="shared" si="17"/>
        <v>-31160000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157</v>
      </c>
      <c r="H224" s="99">
        <f t="shared" si="15"/>
        <v>1</v>
      </c>
      <c r="I224" s="99">
        <f t="shared" si="13"/>
        <v>298116</v>
      </c>
      <c r="J224" s="99">
        <f t="shared" si="20"/>
        <v>10135632</v>
      </c>
      <c r="K224" s="99">
        <f t="shared" si="17"/>
        <v>-9837516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151</v>
      </c>
      <c r="H225" s="99">
        <f t="shared" si="15"/>
        <v>1</v>
      </c>
      <c r="I225" s="99">
        <f t="shared" si="13"/>
        <v>750000000</v>
      </c>
      <c r="J225" s="99">
        <f t="shared" si="20"/>
        <v>0</v>
      </c>
      <c r="K225" s="99">
        <f t="shared" si="17"/>
        <v>750000000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150</v>
      </c>
      <c r="H226" s="99">
        <f t="shared" si="15"/>
        <v>0</v>
      </c>
      <c r="I226" s="99">
        <f t="shared" si="13"/>
        <v>-480000000</v>
      </c>
      <c r="J226" s="99">
        <f t="shared" si="20"/>
        <v>0</v>
      </c>
      <c r="K226" s="99">
        <f t="shared" si="17"/>
        <v>-480000000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150</v>
      </c>
      <c r="H227" s="99">
        <f t="shared" si="15"/>
        <v>1</v>
      </c>
      <c r="I227" s="99">
        <f t="shared" si="13"/>
        <v>357600000</v>
      </c>
      <c r="J227" s="99">
        <f t="shared" si="20"/>
        <v>0</v>
      </c>
      <c r="K227" s="99">
        <f t="shared" si="17"/>
        <v>357600000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148</v>
      </c>
      <c r="H228" s="99">
        <f t="shared" si="15"/>
        <v>0</v>
      </c>
      <c r="I228" s="99">
        <f t="shared" si="13"/>
        <v>-7400000</v>
      </c>
      <c r="J228" s="99">
        <f t="shared" si="20"/>
        <v>0</v>
      </c>
      <c r="K228" s="99">
        <f t="shared" si="17"/>
        <v>-7400000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147</v>
      </c>
      <c r="H229" s="99">
        <f t="shared" si="15"/>
        <v>0</v>
      </c>
      <c r="I229" s="99">
        <f t="shared" si="13"/>
        <v>-602802900</v>
      </c>
      <c r="J229" s="99">
        <f t="shared" si="20"/>
        <v>0</v>
      </c>
      <c r="K229" s="99">
        <f t="shared" si="17"/>
        <v>-602802900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143</v>
      </c>
      <c r="H230" s="99">
        <f t="shared" si="15"/>
        <v>1</v>
      </c>
      <c r="I230" s="99">
        <f t="shared" si="13"/>
        <v>1377400000</v>
      </c>
      <c r="J230" s="99">
        <f t="shared" si="20"/>
        <v>0</v>
      </c>
      <c r="K230" s="99">
        <f t="shared" si="17"/>
        <v>1377400000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143</v>
      </c>
      <c r="H231" s="99">
        <f t="shared" si="15"/>
        <v>0</v>
      </c>
      <c r="I231" s="99">
        <f t="shared" si="13"/>
        <v>-429128700</v>
      </c>
      <c r="J231" s="99">
        <f t="shared" si="20"/>
        <v>0</v>
      </c>
      <c r="K231" s="99">
        <f t="shared" si="17"/>
        <v>-429128700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142</v>
      </c>
      <c r="H232" s="99">
        <f t="shared" si="15"/>
        <v>0</v>
      </c>
      <c r="I232" s="99">
        <f t="shared" si="13"/>
        <v>-426127800</v>
      </c>
      <c r="J232" s="99">
        <f t="shared" si="20"/>
        <v>0</v>
      </c>
      <c r="K232" s="99">
        <f t="shared" si="17"/>
        <v>-426127800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142</v>
      </c>
      <c r="H233" s="99">
        <f t="shared" si="15"/>
        <v>0</v>
      </c>
      <c r="I233" s="99">
        <f t="shared" si="13"/>
        <v>-78810000</v>
      </c>
      <c r="J233" s="99">
        <f t="shared" si="20"/>
        <v>0</v>
      </c>
      <c r="K233" s="99">
        <f t="shared" si="17"/>
        <v>-78810000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141</v>
      </c>
      <c r="H234" s="99">
        <f t="shared" si="15"/>
        <v>0</v>
      </c>
      <c r="I234" s="99">
        <f t="shared" si="13"/>
        <v>-19508760</v>
      </c>
      <c r="J234" s="99">
        <f t="shared" si="20"/>
        <v>0</v>
      </c>
      <c r="K234" s="99">
        <f t="shared" si="17"/>
        <v>-19508760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140</v>
      </c>
      <c r="H235" s="99">
        <f t="shared" si="15"/>
        <v>0</v>
      </c>
      <c r="I235" s="99">
        <f t="shared" si="13"/>
        <v>-420126000</v>
      </c>
      <c r="J235" s="99">
        <f t="shared" si="20"/>
        <v>0</v>
      </c>
      <c r="K235" s="99">
        <f t="shared" si="17"/>
        <v>-420126000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138</v>
      </c>
      <c r="H236" s="99">
        <f t="shared" si="15"/>
        <v>0</v>
      </c>
      <c r="I236" s="99">
        <f t="shared" si="13"/>
        <v>-7590000</v>
      </c>
      <c r="J236" s="99">
        <f t="shared" si="20"/>
        <v>0</v>
      </c>
      <c r="K236" s="99">
        <f t="shared" si="17"/>
        <v>-7590000</v>
      </c>
    </row>
    <row r="237" spans="1:13">
      <c r="A237" s="99" t="s">
        <v>4392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134</v>
      </c>
      <c r="H237" s="99">
        <f t="shared" si="15"/>
        <v>1</v>
      </c>
      <c r="I237" s="99">
        <f t="shared" si="13"/>
        <v>802655000</v>
      </c>
      <c r="J237" s="99">
        <f t="shared" si="20"/>
        <v>0</v>
      </c>
      <c r="K237" s="99">
        <f t="shared" si="17"/>
        <v>802655000</v>
      </c>
    </row>
    <row r="238" spans="1:13">
      <c r="A238" s="99" t="s">
        <v>4399</v>
      </c>
      <c r="B238" s="18">
        <v>-7500</v>
      </c>
      <c r="C238" s="18">
        <v>0</v>
      </c>
      <c r="D238" s="18">
        <f t="shared" si="18"/>
        <v>-7500</v>
      </c>
      <c r="E238" s="99" t="s">
        <v>4400</v>
      </c>
      <c r="F238" s="99">
        <v>1</v>
      </c>
      <c r="G238" s="36">
        <f t="shared" si="21"/>
        <v>132</v>
      </c>
      <c r="H238" s="99">
        <f t="shared" si="15"/>
        <v>0</v>
      </c>
      <c r="I238" s="99">
        <f t="shared" si="13"/>
        <v>-990000</v>
      </c>
      <c r="J238" s="99">
        <f t="shared" si="20"/>
        <v>0</v>
      </c>
      <c r="K238" s="99">
        <f t="shared" si="17"/>
        <v>-990000</v>
      </c>
    </row>
    <row r="239" spans="1:13">
      <c r="A239" s="99" t="s">
        <v>4401</v>
      </c>
      <c r="B239" s="18">
        <v>-4098523</v>
      </c>
      <c r="C239" s="18">
        <v>0</v>
      </c>
      <c r="D239" s="18">
        <f t="shared" si="18"/>
        <v>-4098523</v>
      </c>
      <c r="E239" s="99" t="s">
        <v>4402</v>
      </c>
      <c r="F239" s="99">
        <v>0</v>
      </c>
      <c r="G239" s="36">
        <f t="shared" si="21"/>
        <v>131</v>
      </c>
      <c r="H239" s="99">
        <f t="shared" si="15"/>
        <v>0</v>
      </c>
      <c r="I239" s="99">
        <f t="shared" si="13"/>
        <v>-536906513</v>
      </c>
      <c r="J239" s="99">
        <f t="shared" si="20"/>
        <v>0</v>
      </c>
      <c r="K239" s="99">
        <f t="shared" si="17"/>
        <v>-536906513</v>
      </c>
    </row>
    <row r="240" spans="1:13">
      <c r="A240" s="99" t="s">
        <v>4403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131</v>
      </c>
      <c r="H240" s="99">
        <f t="shared" si="15"/>
        <v>0</v>
      </c>
      <c r="I240" s="99">
        <f t="shared" si="13"/>
        <v>-4352475</v>
      </c>
      <c r="J240" s="99">
        <f t="shared" si="20"/>
        <v>0</v>
      </c>
      <c r="K240" s="99">
        <f t="shared" si="17"/>
        <v>-4352475</v>
      </c>
    </row>
    <row r="241" spans="1:13">
      <c r="A241" s="99" t="s">
        <v>4403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131</v>
      </c>
      <c r="H241" s="99">
        <f t="shared" si="15"/>
        <v>0</v>
      </c>
      <c r="I241" s="99">
        <f t="shared" si="13"/>
        <v>-248245000</v>
      </c>
      <c r="J241" s="99">
        <f t="shared" si="20"/>
        <v>0</v>
      </c>
      <c r="K241" s="99">
        <f t="shared" si="17"/>
        <v>-248245000</v>
      </c>
    </row>
    <row r="242" spans="1:13">
      <c r="A242" s="99" t="s">
        <v>4437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124</v>
      </c>
      <c r="H242" s="99">
        <f t="shared" si="15"/>
        <v>1</v>
      </c>
      <c r="I242" s="99">
        <f t="shared" si="13"/>
        <v>307500000</v>
      </c>
      <c r="J242" s="99">
        <f t="shared" si="20"/>
        <v>0</v>
      </c>
      <c r="K242" s="99">
        <f t="shared" si="17"/>
        <v>307500000</v>
      </c>
    </row>
    <row r="243" spans="1:13">
      <c r="A243" s="99" t="s">
        <v>4439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122</v>
      </c>
      <c r="H243" s="99">
        <f t="shared" si="15"/>
        <v>0</v>
      </c>
      <c r="I243" s="99">
        <f t="shared" si="13"/>
        <v>-305000000</v>
      </c>
      <c r="J243" s="99">
        <f t="shared" si="20"/>
        <v>0</v>
      </c>
      <c r="K243" s="99">
        <f t="shared" si="17"/>
        <v>-305000000</v>
      </c>
    </row>
    <row r="244" spans="1:13">
      <c r="A244" s="99" t="s">
        <v>4444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120</v>
      </c>
      <c r="H244" s="99">
        <f t="shared" si="15"/>
        <v>1</v>
      </c>
      <c r="I244" s="99">
        <f t="shared" si="13"/>
        <v>130900000</v>
      </c>
      <c r="J244" s="99">
        <f t="shared" si="20"/>
        <v>0</v>
      </c>
      <c r="K244" s="99">
        <f t="shared" si="17"/>
        <v>130900000</v>
      </c>
    </row>
    <row r="245" spans="1:13">
      <c r="A245" s="99" t="s">
        <v>4446</v>
      </c>
      <c r="B245" s="18">
        <v>3000000</v>
      </c>
      <c r="C245" s="18">
        <v>0</v>
      </c>
      <c r="D245" s="18">
        <f t="shared" si="18"/>
        <v>3000000</v>
      </c>
      <c r="E245" s="99" t="s">
        <v>4448</v>
      </c>
      <c r="F245" s="99">
        <v>2</v>
      </c>
      <c r="G245" s="36">
        <f t="shared" si="21"/>
        <v>118</v>
      </c>
      <c r="H245" s="99">
        <f t="shared" si="15"/>
        <v>1</v>
      </c>
      <c r="I245" s="99">
        <f t="shared" si="13"/>
        <v>351000000</v>
      </c>
      <c r="J245" s="99">
        <f t="shared" si="20"/>
        <v>0</v>
      </c>
      <c r="K245" s="99">
        <f t="shared" si="17"/>
        <v>351000000</v>
      </c>
    </row>
    <row r="246" spans="1:13">
      <c r="A246" s="99" t="s">
        <v>4443</v>
      </c>
      <c r="B246" s="18">
        <v>-4040700</v>
      </c>
      <c r="C246" s="18">
        <v>0</v>
      </c>
      <c r="D246" s="18">
        <f t="shared" si="18"/>
        <v>-4040700</v>
      </c>
      <c r="E246" s="99" t="s">
        <v>4481</v>
      </c>
      <c r="F246" s="99">
        <v>0</v>
      </c>
      <c r="G246" s="36">
        <f t="shared" si="21"/>
        <v>116</v>
      </c>
      <c r="H246" s="99">
        <f t="shared" si="15"/>
        <v>0</v>
      </c>
      <c r="I246" s="99">
        <f t="shared" si="13"/>
        <v>-468721200</v>
      </c>
      <c r="J246" s="99">
        <f t="shared" si="20"/>
        <v>0</v>
      </c>
      <c r="K246" s="99">
        <f t="shared" si="17"/>
        <v>-468721200</v>
      </c>
    </row>
    <row r="247" spans="1:13">
      <c r="A247" s="99" t="s">
        <v>4443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116</v>
      </c>
      <c r="H247" s="99">
        <f t="shared" si="15"/>
        <v>1</v>
      </c>
      <c r="I247" s="99">
        <f t="shared" si="13"/>
        <v>56350000</v>
      </c>
      <c r="J247" s="99">
        <f t="shared" si="20"/>
        <v>0</v>
      </c>
      <c r="K247" s="99">
        <f t="shared" si="17"/>
        <v>56350000</v>
      </c>
    </row>
    <row r="248" spans="1:13">
      <c r="A248" s="99" t="s">
        <v>4484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115</v>
      </c>
      <c r="H248" s="99">
        <f t="shared" si="15"/>
        <v>1</v>
      </c>
      <c r="I248" s="99">
        <f t="shared" si="13"/>
        <v>159600000</v>
      </c>
      <c r="J248" s="99">
        <f t="shared" si="20"/>
        <v>0</v>
      </c>
      <c r="K248" s="99">
        <f t="shared" si="17"/>
        <v>159600000</v>
      </c>
      <c r="M248" t="s">
        <v>25</v>
      </c>
    </row>
    <row r="249" spans="1:13">
      <c r="A249" s="99" t="s">
        <v>4484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115</v>
      </c>
      <c r="H249" s="99">
        <f t="shared" si="15"/>
        <v>0</v>
      </c>
      <c r="I249" s="99">
        <f t="shared" si="13"/>
        <v>-172500000</v>
      </c>
      <c r="J249" s="99">
        <f t="shared" si="20"/>
        <v>0</v>
      </c>
      <c r="K249" s="99">
        <f t="shared" si="17"/>
        <v>-172500000</v>
      </c>
    </row>
    <row r="250" spans="1:13">
      <c r="A250" s="99" t="s">
        <v>4490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114</v>
      </c>
      <c r="H250" s="99">
        <f t="shared" si="15"/>
        <v>0</v>
      </c>
      <c r="I250" s="99">
        <f t="shared" si="13"/>
        <v>-11400000</v>
      </c>
      <c r="J250" s="99">
        <f t="shared" si="20"/>
        <v>0</v>
      </c>
      <c r="K250" s="99">
        <f t="shared" si="17"/>
        <v>-11400000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113</v>
      </c>
      <c r="H251" s="99">
        <f t="shared" si="15"/>
        <v>0</v>
      </c>
      <c r="I251" s="99">
        <f t="shared" si="13"/>
        <v>-1570700</v>
      </c>
      <c r="J251" s="99">
        <f t="shared" si="20"/>
        <v>0</v>
      </c>
      <c r="K251" s="99">
        <f t="shared" si="17"/>
        <v>-1570700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113</v>
      </c>
      <c r="H252" s="99">
        <f t="shared" si="15"/>
        <v>1</v>
      </c>
      <c r="I252" s="99">
        <f t="shared" si="13"/>
        <v>33600000</v>
      </c>
      <c r="J252" s="99">
        <f t="shared" si="20"/>
        <v>0</v>
      </c>
      <c r="K252" s="99">
        <f t="shared" si="17"/>
        <v>33600000</v>
      </c>
    </row>
    <row r="253" spans="1:13">
      <c r="A253" s="99" t="s">
        <v>4497</v>
      </c>
      <c r="B253" s="18">
        <v>12000000</v>
      </c>
      <c r="C253" s="18">
        <v>0</v>
      </c>
      <c r="D253" s="18">
        <f t="shared" si="18"/>
        <v>12000000</v>
      </c>
      <c r="E253" s="99" t="s">
        <v>4498</v>
      </c>
      <c r="F253" s="99">
        <v>1</v>
      </c>
      <c r="G253" s="36">
        <f t="shared" si="21"/>
        <v>111</v>
      </c>
      <c r="H253" s="99">
        <f t="shared" si="15"/>
        <v>1</v>
      </c>
      <c r="I253" s="99">
        <f t="shared" si="13"/>
        <v>1320000000</v>
      </c>
      <c r="J253" s="99">
        <f t="shared" si="20"/>
        <v>0</v>
      </c>
      <c r="K253" s="99">
        <f t="shared" si="17"/>
        <v>1320000000</v>
      </c>
    </row>
    <row r="254" spans="1:13">
      <c r="A254" s="99" t="s">
        <v>4499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110</v>
      </c>
      <c r="H254" s="99">
        <f t="shared" si="15"/>
        <v>1</v>
      </c>
      <c r="I254" s="99">
        <f t="shared" si="13"/>
        <v>327000000</v>
      </c>
      <c r="J254" s="99">
        <f t="shared" si="20"/>
        <v>0</v>
      </c>
      <c r="K254" s="99">
        <f t="shared" si="17"/>
        <v>327000000</v>
      </c>
    </row>
    <row r="255" spans="1:13">
      <c r="A255" s="99" t="s">
        <v>4501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109</v>
      </c>
      <c r="H255" s="99">
        <f t="shared" si="15"/>
        <v>0</v>
      </c>
      <c r="I255" s="99">
        <f t="shared" si="13"/>
        <v>-1526000000</v>
      </c>
      <c r="J255" s="99">
        <f t="shared" si="20"/>
        <v>0</v>
      </c>
      <c r="K255" s="99">
        <f t="shared" si="17"/>
        <v>-1526000000</v>
      </c>
    </row>
    <row r="256" spans="1:13">
      <c r="A256" s="99" t="s">
        <v>4502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108</v>
      </c>
      <c r="H256" s="99">
        <f t="shared" si="15"/>
        <v>0</v>
      </c>
      <c r="I256" s="99">
        <f t="shared" si="13"/>
        <v>-13496652</v>
      </c>
      <c r="J256" s="99">
        <f t="shared" si="20"/>
        <v>0</v>
      </c>
      <c r="K256" s="99">
        <f t="shared" si="17"/>
        <v>-13496652</v>
      </c>
    </row>
    <row r="257" spans="1:13">
      <c r="A257" s="99" t="s">
        <v>4502</v>
      </c>
      <c r="B257" s="18">
        <v>0</v>
      </c>
      <c r="C257" s="39">
        <v>-7968789</v>
      </c>
      <c r="D257" s="39">
        <f t="shared" si="18"/>
        <v>7968789</v>
      </c>
      <c r="E257" s="99" t="s">
        <v>4503</v>
      </c>
      <c r="F257" s="99">
        <v>1</v>
      </c>
      <c r="G257" s="36">
        <f t="shared" si="21"/>
        <v>108</v>
      </c>
      <c r="H257" s="99">
        <f t="shared" si="15"/>
        <v>0</v>
      </c>
      <c r="I257" s="99">
        <f t="shared" si="13"/>
        <v>0</v>
      </c>
      <c r="J257" s="99">
        <f t="shared" si="20"/>
        <v>-860629212</v>
      </c>
      <c r="K257" s="99">
        <f t="shared" si="17"/>
        <v>860629212</v>
      </c>
    </row>
    <row r="258" spans="1:13">
      <c r="A258" s="99" t="s">
        <v>4505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107</v>
      </c>
      <c r="H258" s="99">
        <f t="shared" si="15"/>
        <v>0</v>
      </c>
      <c r="I258" s="99">
        <f t="shared" si="13"/>
        <v>-140491000</v>
      </c>
      <c r="J258" s="99">
        <f t="shared" si="20"/>
        <v>0</v>
      </c>
      <c r="K258" s="99">
        <f t="shared" si="17"/>
        <v>-140491000</v>
      </c>
    </row>
    <row r="259" spans="1:13">
      <c r="A259" s="99" t="s">
        <v>4511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104</v>
      </c>
      <c r="H259" s="99">
        <f t="shared" si="15"/>
        <v>1</v>
      </c>
      <c r="I259" s="99">
        <f t="shared" si="13"/>
        <v>206000000</v>
      </c>
      <c r="J259" s="99">
        <f t="shared" si="20"/>
        <v>0</v>
      </c>
      <c r="K259" s="99">
        <f t="shared" si="17"/>
        <v>206000000</v>
      </c>
      <c r="M259" t="s">
        <v>25</v>
      </c>
    </row>
    <row r="260" spans="1:13">
      <c r="A260" s="99" t="s">
        <v>4512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103</v>
      </c>
      <c r="H260" s="99">
        <f t="shared" si="15"/>
        <v>0</v>
      </c>
      <c r="I260" s="99">
        <f t="shared" si="13"/>
        <v>-195700000</v>
      </c>
      <c r="J260" s="99">
        <f t="shared" si="20"/>
        <v>0</v>
      </c>
      <c r="K260" s="99">
        <f t="shared" si="17"/>
        <v>-195700000</v>
      </c>
    </row>
    <row r="261" spans="1:13">
      <c r="A261" s="99" t="s">
        <v>4512</v>
      </c>
      <c r="B261" s="18">
        <v>-100500</v>
      </c>
      <c r="C261" s="18">
        <v>0</v>
      </c>
      <c r="D261" s="18">
        <f t="shared" si="18"/>
        <v>-100500</v>
      </c>
      <c r="E261" s="99" t="s">
        <v>4514</v>
      </c>
      <c r="F261" s="99">
        <v>0</v>
      </c>
      <c r="G261" s="36">
        <f t="shared" si="21"/>
        <v>103</v>
      </c>
      <c r="H261" s="99">
        <f t="shared" si="15"/>
        <v>0</v>
      </c>
      <c r="I261" s="99">
        <f t="shared" si="13"/>
        <v>-10351500</v>
      </c>
      <c r="J261" s="99">
        <f t="shared" si="20"/>
        <v>0</v>
      </c>
      <c r="K261" s="99">
        <f t="shared" si="17"/>
        <v>-10351500</v>
      </c>
    </row>
    <row r="262" spans="1:13">
      <c r="A262" s="99" t="s">
        <v>4512</v>
      </c>
      <c r="B262" s="18">
        <v>-68670</v>
      </c>
      <c r="C262" s="18">
        <v>0</v>
      </c>
      <c r="D262" s="18">
        <f t="shared" si="18"/>
        <v>-68670</v>
      </c>
      <c r="E262" s="99" t="s">
        <v>4518</v>
      </c>
      <c r="F262" s="99">
        <v>1</v>
      </c>
      <c r="G262" s="36">
        <f t="shared" si="21"/>
        <v>103</v>
      </c>
      <c r="H262" s="99">
        <f t="shared" si="15"/>
        <v>0</v>
      </c>
      <c r="I262" s="99">
        <f t="shared" si="13"/>
        <v>-7073010</v>
      </c>
      <c r="J262" s="99">
        <f t="shared" si="20"/>
        <v>0</v>
      </c>
      <c r="K262" s="99">
        <f t="shared" si="17"/>
        <v>-7073010</v>
      </c>
    </row>
    <row r="263" spans="1:13">
      <c r="A263" s="99" t="s">
        <v>4515</v>
      </c>
      <c r="B263" s="18">
        <v>-118600</v>
      </c>
      <c r="C263" s="18">
        <v>0</v>
      </c>
      <c r="D263" s="18">
        <f t="shared" si="18"/>
        <v>-118600</v>
      </c>
      <c r="E263" s="99" t="s">
        <v>4402</v>
      </c>
      <c r="F263" s="99">
        <v>2</v>
      </c>
      <c r="G263" s="36">
        <f t="shared" si="21"/>
        <v>102</v>
      </c>
      <c r="H263" s="99">
        <f t="shared" si="15"/>
        <v>0</v>
      </c>
      <c r="I263" s="99">
        <f t="shared" si="13"/>
        <v>-12097200</v>
      </c>
      <c r="J263" s="99">
        <f t="shared" si="20"/>
        <v>0</v>
      </c>
      <c r="K263" s="99">
        <f t="shared" si="17"/>
        <v>-12097200</v>
      </c>
      <c r="L263" t="s">
        <v>25</v>
      </c>
    </row>
    <row r="264" spans="1:13">
      <c r="A264" s="99" t="s">
        <v>4525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100</v>
      </c>
      <c r="H264" s="99">
        <f t="shared" si="15"/>
        <v>1</v>
      </c>
      <c r="I264" s="99">
        <f t="shared" si="13"/>
        <v>671121000</v>
      </c>
      <c r="J264" s="99">
        <f t="shared" si="20"/>
        <v>0</v>
      </c>
      <c r="K264" s="99">
        <f t="shared" si="17"/>
        <v>671121000</v>
      </c>
    </row>
    <row r="265" spans="1:13">
      <c r="A265" s="99" t="s">
        <v>4525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100</v>
      </c>
      <c r="H265" s="99">
        <f t="shared" si="15"/>
        <v>0</v>
      </c>
      <c r="I265" s="99">
        <f t="shared" si="13"/>
        <v>-640000000</v>
      </c>
      <c r="J265" s="99">
        <f t="shared" si="20"/>
        <v>0</v>
      </c>
      <c r="K265" s="99">
        <f t="shared" si="17"/>
        <v>-640000000</v>
      </c>
    </row>
    <row r="266" spans="1:13">
      <c r="A266" s="99" t="s">
        <v>4525</v>
      </c>
      <c r="B266" s="18">
        <v>-389000</v>
      </c>
      <c r="C266" s="18">
        <v>0</v>
      </c>
      <c r="D266" s="18">
        <f t="shared" si="18"/>
        <v>-389000</v>
      </c>
      <c r="E266" s="99" t="s">
        <v>4528</v>
      </c>
      <c r="F266" s="99">
        <v>4</v>
      </c>
      <c r="G266" s="36">
        <f t="shared" si="21"/>
        <v>100</v>
      </c>
      <c r="H266" s="99">
        <f t="shared" si="15"/>
        <v>0</v>
      </c>
      <c r="I266" s="99">
        <f t="shared" si="13"/>
        <v>-38900000</v>
      </c>
      <c r="J266" s="99">
        <f t="shared" si="20"/>
        <v>0</v>
      </c>
      <c r="K266" s="99">
        <f t="shared" si="17"/>
        <v>-38900000</v>
      </c>
      <c r="M266" t="s">
        <v>25</v>
      </c>
    </row>
    <row r="267" spans="1:13">
      <c r="A267" s="99" t="s">
        <v>4551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96</v>
      </c>
      <c r="H267" s="99">
        <f t="shared" si="15"/>
        <v>1</v>
      </c>
      <c r="I267" s="99">
        <f t="shared" si="13"/>
        <v>20900000</v>
      </c>
      <c r="J267" s="99">
        <f t="shared" si="20"/>
        <v>0</v>
      </c>
      <c r="K267" s="99">
        <f t="shared" si="17"/>
        <v>20900000</v>
      </c>
    </row>
    <row r="268" spans="1:13">
      <c r="A268" s="99" t="s">
        <v>4552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96</v>
      </c>
      <c r="H268" s="99">
        <f t="shared" si="15"/>
        <v>0</v>
      </c>
      <c r="I268" s="99">
        <f t="shared" si="13"/>
        <v>-10501440</v>
      </c>
      <c r="J268" s="99">
        <f t="shared" si="20"/>
        <v>0</v>
      </c>
      <c r="K268" s="99">
        <f t="shared" si="17"/>
        <v>-10501440</v>
      </c>
    </row>
    <row r="269" spans="1:13">
      <c r="A269" s="99" t="s">
        <v>4555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94</v>
      </c>
      <c r="H269" s="99">
        <f t="shared" si="15"/>
        <v>1</v>
      </c>
      <c r="I269" s="99">
        <f t="shared" si="13"/>
        <v>9300000</v>
      </c>
      <c r="J269" s="99">
        <f t="shared" si="20"/>
        <v>0</v>
      </c>
      <c r="K269" s="99">
        <f t="shared" si="17"/>
        <v>9300000</v>
      </c>
    </row>
    <row r="270" spans="1:13">
      <c r="A270" s="99" t="s">
        <v>4555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94</v>
      </c>
      <c r="H270" s="99">
        <f t="shared" si="15"/>
        <v>1</v>
      </c>
      <c r="I270" s="99">
        <f t="shared" si="13"/>
        <v>241800000</v>
      </c>
      <c r="J270" s="99">
        <f t="shared" si="20"/>
        <v>0</v>
      </c>
      <c r="K270" s="99">
        <f t="shared" si="17"/>
        <v>241800000</v>
      </c>
      <c r="L270" t="s">
        <v>25</v>
      </c>
    </row>
    <row r="271" spans="1:13">
      <c r="A271" s="99" t="s">
        <v>4558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93</v>
      </c>
      <c r="H271" s="99">
        <f t="shared" si="15"/>
        <v>1</v>
      </c>
      <c r="I271" s="99">
        <f t="shared" si="13"/>
        <v>404800000</v>
      </c>
      <c r="J271" s="99">
        <f t="shared" si="20"/>
        <v>0</v>
      </c>
      <c r="K271" s="99">
        <f t="shared" si="17"/>
        <v>404800000</v>
      </c>
    </row>
    <row r="272" spans="1:13">
      <c r="A272" s="99" t="s">
        <v>4558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93</v>
      </c>
      <c r="H272" s="99">
        <f t="shared" si="15"/>
        <v>0</v>
      </c>
      <c r="I272" s="99">
        <f t="shared" si="13"/>
        <v>-8835000</v>
      </c>
      <c r="J272" s="99">
        <f t="shared" si="20"/>
        <v>0</v>
      </c>
      <c r="K272" s="99">
        <f t="shared" si="17"/>
        <v>-8835000</v>
      </c>
    </row>
    <row r="273" spans="1:12">
      <c r="A273" s="99" t="s">
        <v>4561</v>
      </c>
      <c r="B273" s="18">
        <v>-900000</v>
      </c>
      <c r="C273" s="18">
        <v>0</v>
      </c>
      <c r="D273" s="18">
        <f t="shared" si="18"/>
        <v>-900000</v>
      </c>
      <c r="E273" s="99" t="s">
        <v>4567</v>
      </c>
      <c r="F273" s="99">
        <v>1</v>
      </c>
      <c r="G273" s="36">
        <f t="shared" si="21"/>
        <v>92</v>
      </c>
      <c r="H273" s="99">
        <f t="shared" si="15"/>
        <v>0</v>
      </c>
      <c r="I273" s="99">
        <f t="shared" si="13"/>
        <v>-82800000</v>
      </c>
      <c r="J273" s="99">
        <f t="shared" si="20"/>
        <v>0</v>
      </c>
      <c r="K273" s="99">
        <f t="shared" si="17"/>
        <v>-82800000</v>
      </c>
    </row>
    <row r="274" spans="1:12">
      <c r="A274" s="99" t="s">
        <v>4564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91</v>
      </c>
      <c r="H274" s="99">
        <f t="shared" si="15"/>
        <v>1</v>
      </c>
      <c r="I274" s="99">
        <f t="shared" si="13"/>
        <v>225000000</v>
      </c>
      <c r="J274" s="99">
        <f t="shared" si="20"/>
        <v>0</v>
      </c>
      <c r="K274" s="99">
        <f t="shared" si="17"/>
        <v>225000000</v>
      </c>
    </row>
    <row r="275" spans="1:12">
      <c r="A275" s="99" t="s">
        <v>4564</v>
      </c>
      <c r="B275" s="18">
        <v>-1287000</v>
      </c>
      <c r="C275" s="18">
        <v>0</v>
      </c>
      <c r="D275" s="18">
        <f t="shared" si="18"/>
        <v>-1287000</v>
      </c>
      <c r="E275" s="99" t="s">
        <v>4565</v>
      </c>
      <c r="F275" s="99">
        <v>2</v>
      </c>
      <c r="G275" s="36">
        <f t="shared" si="21"/>
        <v>91</v>
      </c>
      <c r="H275" s="99">
        <f t="shared" si="15"/>
        <v>0</v>
      </c>
      <c r="I275" s="99">
        <f t="shared" si="13"/>
        <v>-117117000</v>
      </c>
      <c r="J275" s="99">
        <f t="shared" si="20"/>
        <v>0</v>
      </c>
      <c r="K275" s="99">
        <f t="shared" si="17"/>
        <v>-117117000</v>
      </c>
    </row>
    <row r="276" spans="1:12">
      <c r="A276" s="99" t="s">
        <v>4562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89</v>
      </c>
      <c r="H276" s="99">
        <f t="shared" si="15"/>
        <v>1</v>
      </c>
      <c r="I276" s="99">
        <f t="shared" si="13"/>
        <v>334400000</v>
      </c>
      <c r="J276" s="99">
        <f t="shared" si="20"/>
        <v>0</v>
      </c>
      <c r="K276" s="99">
        <f t="shared" si="17"/>
        <v>334400000</v>
      </c>
    </row>
    <row r="277" spans="1:12">
      <c r="A277" s="99" t="s">
        <v>4573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88</v>
      </c>
      <c r="H277" s="99">
        <f t="shared" si="15"/>
        <v>1</v>
      </c>
      <c r="I277" s="99">
        <f t="shared" si="13"/>
        <v>1827000000</v>
      </c>
      <c r="J277" s="99">
        <f t="shared" si="20"/>
        <v>0</v>
      </c>
      <c r="K277" s="99">
        <f t="shared" si="17"/>
        <v>1827000000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87</v>
      </c>
      <c r="H278" s="99">
        <f t="shared" si="15"/>
        <v>1</v>
      </c>
      <c r="I278" s="99">
        <f t="shared" si="13"/>
        <v>258000000</v>
      </c>
      <c r="J278" s="99">
        <f t="shared" si="20"/>
        <v>0</v>
      </c>
      <c r="K278" s="99">
        <f t="shared" si="17"/>
        <v>258000000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87</v>
      </c>
      <c r="H279" s="99">
        <f t="shared" si="15"/>
        <v>1</v>
      </c>
      <c r="I279" s="99">
        <f t="shared" si="13"/>
        <v>172000000</v>
      </c>
      <c r="J279" s="99">
        <f t="shared" si="20"/>
        <v>0</v>
      </c>
      <c r="K279" s="99">
        <f t="shared" si="17"/>
        <v>172000000</v>
      </c>
    </row>
    <row r="280" spans="1:12">
      <c r="A280" s="99" t="s">
        <v>4577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86</v>
      </c>
      <c r="H280" s="99">
        <f t="shared" si="15"/>
        <v>0</v>
      </c>
      <c r="I280" s="99">
        <f t="shared" si="13"/>
        <v>-172000000</v>
      </c>
      <c r="J280" s="99">
        <f t="shared" si="20"/>
        <v>0</v>
      </c>
      <c r="K280" s="99">
        <f t="shared" si="17"/>
        <v>-172000000</v>
      </c>
    </row>
    <row r="281" spans="1:12">
      <c r="A281" s="99" t="s">
        <v>4578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85</v>
      </c>
      <c r="H281" s="99">
        <f t="shared" si="15"/>
        <v>0</v>
      </c>
      <c r="I281" s="99">
        <f t="shared" si="13"/>
        <v>-850000000</v>
      </c>
      <c r="J281" s="99">
        <f t="shared" si="20"/>
        <v>0</v>
      </c>
      <c r="K281" s="99">
        <f t="shared" si="17"/>
        <v>-850000000</v>
      </c>
    </row>
    <row r="282" spans="1:12">
      <c r="A282" s="99" t="s">
        <v>4580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81</v>
      </c>
      <c r="H282" s="99">
        <f t="shared" si="15"/>
        <v>0</v>
      </c>
      <c r="I282" s="99">
        <f t="shared" si="13"/>
        <v>-1352700000</v>
      </c>
      <c r="J282" s="99">
        <f t="shared" ref="J282:J296" si="22">C282*(G282-H282)</f>
        <v>0</v>
      </c>
      <c r="K282" s="99">
        <f t="shared" ref="K282:K296" si="23">D282*(G282-H282)</f>
        <v>-1352700000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79</v>
      </c>
      <c r="H283" s="99">
        <f t="shared" si="15"/>
        <v>1</v>
      </c>
      <c r="I283" s="99">
        <f t="shared" si="13"/>
        <v>936000000</v>
      </c>
      <c r="J283" s="99">
        <f t="shared" si="22"/>
        <v>0</v>
      </c>
      <c r="K283" s="99">
        <f t="shared" si="23"/>
        <v>936000000</v>
      </c>
    </row>
    <row r="284" spans="1:12">
      <c r="A284" s="99" t="s">
        <v>4594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78</v>
      </c>
      <c r="H284" s="99">
        <f t="shared" si="15"/>
        <v>1</v>
      </c>
      <c r="I284" s="99">
        <f t="shared" si="13"/>
        <v>146300000</v>
      </c>
      <c r="J284" s="99">
        <f t="shared" si="22"/>
        <v>0</v>
      </c>
      <c r="K284" s="99">
        <f t="shared" si="23"/>
        <v>146300000</v>
      </c>
    </row>
    <row r="285" spans="1:12">
      <c r="A285" s="99" t="s">
        <v>4594</v>
      </c>
      <c r="B285" s="18">
        <v>-3995000</v>
      </c>
      <c r="C285" s="18">
        <v>0</v>
      </c>
      <c r="D285" s="18">
        <f t="shared" si="18"/>
        <v>-3995000</v>
      </c>
      <c r="E285" s="99" t="s">
        <v>4595</v>
      </c>
      <c r="F285" s="99">
        <v>3</v>
      </c>
      <c r="G285" s="36">
        <f t="shared" si="21"/>
        <v>78</v>
      </c>
      <c r="H285" s="99">
        <f t="shared" si="15"/>
        <v>0</v>
      </c>
      <c r="I285" s="99">
        <f t="shared" si="13"/>
        <v>-311610000</v>
      </c>
      <c r="J285" s="99">
        <f t="shared" si="22"/>
        <v>0</v>
      </c>
      <c r="K285" s="99">
        <f t="shared" si="23"/>
        <v>-311610000</v>
      </c>
    </row>
    <row r="286" spans="1:12">
      <c r="A286" s="99" t="s">
        <v>4603</v>
      </c>
      <c r="B286" s="18">
        <v>-2010700</v>
      </c>
      <c r="C286" s="18">
        <v>0</v>
      </c>
      <c r="D286" s="18">
        <f t="shared" si="18"/>
        <v>-2010700</v>
      </c>
      <c r="E286" s="99" t="s">
        <v>4607</v>
      </c>
      <c r="F286" s="99">
        <v>0</v>
      </c>
      <c r="G286" s="36">
        <f t="shared" si="21"/>
        <v>75</v>
      </c>
      <c r="H286" s="99">
        <f t="shared" si="15"/>
        <v>0</v>
      </c>
      <c r="I286" s="99">
        <f t="shared" si="13"/>
        <v>-150802500</v>
      </c>
      <c r="J286" s="99">
        <f t="shared" si="22"/>
        <v>0</v>
      </c>
      <c r="K286" s="99">
        <f t="shared" si="23"/>
        <v>-150802500</v>
      </c>
    </row>
    <row r="287" spans="1:12">
      <c r="A287" s="99" t="s">
        <v>4603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75</v>
      </c>
      <c r="H287" s="99">
        <f t="shared" si="15"/>
        <v>0</v>
      </c>
      <c r="I287" s="99">
        <f t="shared" si="13"/>
        <v>-300000000</v>
      </c>
      <c r="J287" s="99">
        <f t="shared" si="22"/>
        <v>0</v>
      </c>
      <c r="K287" s="99">
        <f t="shared" si="23"/>
        <v>-300000000</v>
      </c>
    </row>
    <row r="288" spans="1:12">
      <c r="A288" s="99" t="s">
        <v>4608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74</v>
      </c>
      <c r="H288" s="99">
        <f t="shared" si="15"/>
        <v>0</v>
      </c>
      <c r="I288" s="99">
        <f t="shared" si="13"/>
        <v>-421800000</v>
      </c>
      <c r="J288" s="99">
        <f t="shared" si="22"/>
        <v>0</v>
      </c>
      <c r="K288" s="99">
        <f t="shared" si="23"/>
        <v>-421800000</v>
      </c>
      <c r="L288" t="s">
        <v>25</v>
      </c>
    </row>
    <row r="289" spans="1:13">
      <c r="A289" s="99" t="s">
        <v>4617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72</v>
      </c>
      <c r="H289" s="99">
        <f t="shared" si="15"/>
        <v>1</v>
      </c>
      <c r="I289" s="99">
        <f t="shared" si="13"/>
        <v>568000000</v>
      </c>
      <c r="J289" s="99">
        <f t="shared" si="22"/>
        <v>0</v>
      </c>
      <c r="K289" s="99">
        <f t="shared" si="23"/>
        <v>568000000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71</v>
      </c>
      <c r="H290" s="99">
        <f t="shared" si="15"/>
        <v>0</v>
      </c>
      <c r="I290" s="99">
        <f t="shared" si="13"/>
        <v>-568000000</v>
      </c>
      <c r="J290" s="99">
        <f t="shared" si="22"/>
        <v>0</v>
      </c>
      <c r="K290" s="99">
        <f t="shared" si="23"/>
        <v>-568000000</v>
      </c>
    </row>
    <row r="291" spans="1:13">
      <c r="A291" s="99" t="s">
        <v>4622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68</v>
      </c>
      <c r="H291" s="99">
        <f t="shared" si="15"/>
        <v>0</v>
      </c>
      <c r="I291" s="99">
        <f t="shared" si="13"/>
        <v>-408000000</v>
      </c>
      <c r="J291" s="99">
        <f t="shared" si="22"/>
        <v>0</v>
      </c>
      <c r="K291" s="99">
        <f t="shared" si="23"/>
        <v>-408000000</v>
      </c>
    </row>
    <row r="292" spans="1:13">
      <c r="A292" s="99" t="s">
        <v>4622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68</v>
      </c>
      <c r="H292" s="99">
        <f t="shared" si="15"/>
        <v>0</v>
      </c>
      <c r="I292" s="99">
        <f t="shared" si="13"/>
        <v>-5257420</v>
      </c>
      <c r="J292" s="99">
        <f t="shared" si="22"/>
        <v>0</v>
      </c>
      <c r="K292" s="99">
        <f t="shared" si="23"/>
        <v>-5257420</v>
      </c>
    </row>
    <row r="293" spans="1:13">
      <c r="A293" s="99" t="s">
        <v>4626</v>
      </c>
      <c r="B293" s="18">
        <v>-96850</v>
      </c>
      <c r="C293" s="18">
        <v>0</v>
      </c>
      <c r="D293" s="18">
        <f t="shared" si="18"/>
        <v>-96850</v>
      </c>
      <c r="E293" s="99" t="s">
        <v>4630</v>
      </c>
      <c r="F293" s="99">
        <v>2</v>
      </c>
      <c r="G293" s="36">
        <f t="shared" si="21"/>
        <v>67</v>
      </c>
      <c r="H293" s="99">
        <f t="shared" si="15"/>
        <v>0</v>
      </c>
      <c r="I293" s="99">
        <f t="shared" si="13"/>
        <v>-6488950</v>
      </c>
      <c r="J293" s="99">
        <f t="shared" si="22"/>
        <v>0</v>
      </c>
      <c r="K293" s="99">
        <f t="shared" si="23"/>
        <v>-6488950</v>
      </c>
    </row>
    <row r="294" spans="1:13">
      <c r="A294" s="99" t="s">
        <v>4633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65</v>
      </c>
      <c r="H294" s="99">
        <f t="shared" si="15"/>
        <v>0</v>
      </c>
      <c r="I294" s="99">
        <f t="shared" si="13"/>
        <v>-2925000</v>
      </c>
      <c r="J294" s="99">
        <f t="shared" si="22"/>
        <v>0</v>
      </c>
      <c r="K294" s="99">
        <f t="shared" si="23"/>
        <v>-2925000</v>
      </c>
    </row>
    <row r="295" spans="1:13">
      <c r="A295" s="99" t="s">
        <v>4633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65</v>
      </c>
      <c r="H295" s="99">
        <f t="shared" si="15"/>
        <v>0</v>
      </c>
      <c r="I295" s="99">
        <f t="shared" si="13"/>
        <v>-3110120</v>
      </c>
      <c r="J295" s="99">
        <f t="shared" si="22"/>
        <v>0</v>
      </c>
      <c r="K295" s="99">
        <f t="shared" si="23"/>
        <v>-3110120</v>
      </c>
      <c r="M295" t="s">
        <v>25</v>
      </c>
    </row>
    <row r="296" spans="1:13">
      <c r="A296" s="99" t="s">
        <v>4649</v>
      </c>
      <c r="B296" s="18">
        <v>-200000</v>
      </c>
      <c r="C296" s="18">
        <v>0</v>
      </c>
      <c r="D296" s="18">
        <f t="shared" si="18"/>
        <v>-200000</v>
      </c>
      <c r="E296" s="99" t="s">
        <v>4650</v>
      </c>
      <c r="F296" s="99">
        <v>3</v>
      </c>
      <c r="G296" s="36">
        <f t="shared" si="21"/>
        <v>64</v>
      </c>
      <c r="H296" s="99">
        <f t="shared" si="15"/>
        <v>0</v>
      </c>
      <c r="I296" s="99">
        <f t="shared" si="13"/>
        <v>-12800000</v>
      </c>
      <c r="J296" s="99">
        <f t="shared" si="22"/>
        <v>0</v>
      </c>
      <c r="K296" s="99">
        <f t="shared" si="23"/>
        <v>-12800000</v>
      </c>
    </row>
    <row r="297" spans="1:13">
      <c r="A297" s="99" t="s">
        <v>4660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61</v>
      </c>
      <c r="H297" s="99">
        <f t="shared" si="15"/>
        <v>0</v>
      </c>
      <c r="I297" s="99">
        <f t="shared" ref="I297:I308" si="24">B297*(G297-H297)</f>
        <v>-3688060</v>
      </c>
      <c r="J297" s="99">
        <f t="shared" ref="J297:J308" si="25">C297*(G297-H297)</f>
        <v>0</v>
      </c>
      <c r="K297" s="99">
        <f t="shared" ref="K297:K308" si="26">D297*(G297-H297)</f>
        <v>-3688060</v>
      </c>
    </row>
    <row r="298" spans="1:13">
      <c r="A298" s="99" t="s">
        <v>4665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60</v>
      </c>
      <c r="H298" s="99">
        <f t="shared" si="15"/>
        <v>0</v>
      </c>
      <c r="I298" s="99">
        <f t="shared" si="24"/>
        <v>-3600000</v>
      </c>
      <c r="J298" s="99">
        <f t="shared" si="25"/>
        <v>0</v>
      </c>
      <c r="K298" s="99">
        <f t="shared" si="26"/>
        <v>-3600000</v>
      </c>
    </row>
    <row r="299" spans="1:13">
      <c r="A299" s="99" t="s">
        <v>4665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60</v>
      </c>
      <c r="H299" s="99">
        <f t="shared" si="15"/>
        <v>1</v>
      </c>
      <c r="I299" s="99">
        <f t="shared" si="24"/>
        <v>141600000</v>
      </c>
      <c r="J299" s="99">
        <f t="shared" si="25"/>
        <v>0</v>
      </c>
      <c r="K299" s="99">
        <f t="shared" si="26"/>
        <v>141600000</v>
      </c>
    </row>
    <row r="300" spans="1:13">
      <c r="A300" s="99" t="s">
        <v>4665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60</v>
      </c>
      <c r="H300" s="99">
        <f t="shared" si="15"/>
        <v>0</v>
      </c>
      <c r="I300" s="99">
        <f t="shared" si="24"/>
        <v>-8229780</v>
      </c>
      <c r="J300" s="99">
        <f t="shared" si="25"/>
        <v>0</v>
      </c>
      <c r="K300" s="99">
        <f t="shared" si="26"/>
        <v>-8229780</v>
      </c>
      <c r="L300" t="s">
        <v>25</v>
      </c>
      <c r="M300" t="s">
        <v>25</v>
      </c>
    </row>
    <row r="301" spans="1:13">
      <c r="A301" s="99" t="s">
        <v>4665</v>
      </c>
      <c r="B301" s="18">
        <v>-51400</v>
      </c>
      <c r="C301" s="18">
        <v>0</v>
      </c>
      <c r="D301" s="18">
        <f t="shared" si="18"/>
        <v>-51400</v>
      </c>
      <c r="E301" s="99" t="s">
        <v>4672</v>
      </c>
      <c r="F301" s="99">
        <v>1</v>
      </c>
      <c r="G301" s="36">
        <f t="shared" si="27"/>
        <v>60</v>
      </c>
      <c r="H301" s="99">
        <f t="shared" si="15"/>
        <v>0</v>
      </c>
      <c r="I301" s="99">
        <f t="shared" si="24"/>
        <v>-3084000</v>
      </c>
      <c r="J301" s="99">
        <f t="shared" si="25"/>
        <v>0</v>
      </c>
      <c r="K301" s="99">
        <f t="shared" si="26"/>
        <v>-3084000</v>
      </c>
    </row>
    <row r="302" spans="1:13">
      <c r="A302" s="99" t="s">
        <v>4675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59</v>
      </c>
      <c r="H302" s="99">
        <f t="shared" si="15"/>
        <v>0</v>
      </c>
      <c r="I302" s="99">
        <f t="shared" si="24"/>
        <v>-132750000</v>
      </c>
      <c r="J302" s="99">
        <f t="shared" si="25"/>
        <v>0</v>
      </c>
      <c r="K302" s="99">
        <f t="shared" si="26"/>
        <v>-132750000</v>
      </c>
      <c r="M302" t="s">
        <v>25</v>
      </c>
    </row>
    <row r="303" spans="1:13">
      <c r="A303" s="99" t="s">
        <v>4675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59</v>
      </c>
      <c r="H303" s="99">
        <f t="shared" si="15"/>
        <v>1</v>
      </c>
      <c r="I303" s="99">
        <f t="shared" si="24"/>
        <v>40600000</v>
      </c>
      <c r="J303" s="99">
        <f t="shared" si="25"/>
        <v>0</v>
      </c>
      <c r="K303" s="99">
        <f t="shared" si="26"/>
        <v>40600000</v>
      </c>
    </row>
    <row r="304" spans="1:13">
      <c r="A304" s="99" t="s">
        <v>4693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57</v>
      </c>
      <c r="H304" s="99">
        <f t="shared" si="15"/>
        <v>1</v>
      </c>
      <c r="I304" s="99">
        <f t="shared" si="24"/>
        <v>31920000</v>
      </c>
      <c r="J304" s="99">
        <f t="shared" si="25"/>
        <v>0</v>
      </c>
      <c r="K304" s="99">
        <f t="shared" si="26"/>
        <v>31920000</v>
      </c>
    </row>
    <row r="305" spans="1:13">
      <c r="A305" s="99" t="s">
        <v>4693</v>
      </c>
      <c r="B305" s="18">
        <v>-276773</v>
      </c>
      <c r="C305" s="18">
        <v>0</v>
      </c>
      <c r="D305" s="18">
        <f t="shared" si="18"/>
        <v>-276773</v>
      </c>
      <c r="E305" s="99" t="s">
        <v>4696</v>
      </c>
      <c r="F305" s="99">
        <v>2</v>
      </c>
      <c r="G305" s="36">
        <f t="shared" si="27"/>
        <v>57</v>
      </c>
      <c r="H305" s="99">
        <f t="shared" si="15"/>
        <v>0</v>
      </c>
      <c r="I305" s="99">
        <f t="shared" si="24"/>
        <v>-15776061</v>
      </c>
      <c r="J305" s="99">
        <f t="shared" si="25"/>
        <v>0</v>
      </c>
      <c r="K305" s="99">
        <f t="shared" si="26"/>
        <v>-15776061</v>
      </c>
    </row>
    <row r="306" spans="1:13">
      <c r="A306" s="99" t="s">
        <v>4697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55</v>
      </c>
      <c r="H306" s="99">
        <f t="shared" si="15"/>
        <v>0</v>
      </c>
      <c r="I306" s="99">
        <f t="shared" si="24"/>
        <v>-6309050</v>
      </c>
      <c r="J306" s="99">
        <f t="shared" si="25"/>
        <v>0</v>
      </c>
      <c r="K306" s="99">
        <f t="shared" si="26"/>
        <v>-6309050</v>
      </c>
      <c r="M306" t="s">
        <v>25</v>
      </c>
    </row>
    <row r="307" spans="1:13">
      <c r="A307" s="99" t="s">
        <v>4707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51</v>
      </c>
      <c r="H307" s="99">
        <f t="shared" si="15"/>
        <v>0</v>
      </c>
      <c r="I307" s="99">
        <f t="shared" si="24"/>
        <v>-51000</v>
      </c>
      <c r="J307" s="99">
        <f t="shared" si="25"/>
        <v>0</v>
      </c>
      <c r="K307" s="99">
        <f t="shared" si="26"/>
        <v>-51000</v>
      </c>
    </row>
    <row r="308" spans="1:13">
      <c r="A308" s="99" t="s">
        <v>4713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50</v>
      </c>
      <c r="H308" s="99">
        <f t="shared" si="15"/>
        <v>1</v>
      </c>
      <c r="I308" s="99">
        <f t="shared" si="24"/>
        <v>12250000</v>
      </c>
      <c r="J308" s="99">
        <f t="shared" si="25"/>
        <v>0</v>
      </c>
      <c r="K308" s="99">
        <f t="shared" si="26"/>
        <v>12250000</v>
      </c>
    </row>
    <row r="309" spans="1:13">
      <c r="A309" s="99" t="s">
        <v>4713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19" si="28">G310+F309</f>
        <v>50</v>
      </c>
      <c r="H309" s="99">
        <f t="shared" ref="H309:H370" si="29">IF(B309&gt;0,1,0)</f>
        <v>0</v>
      </c>
      <c r="I309" s="99">
        <f t="shared" ref="I309:I370" si="30">B309*(G309-H309)</f>
        <v>-2756000</v>
      </c>
      <c r="J309" s="99">
        <f t="shared" ref="J309:J370" si="31">C309*(G309-H309)</f>
        <v>0</v>
      </c>
      <c r="K309" s="99">
        <f t="shared" ref="K309:K370" si="32">D309*(G309-H309)</f>
        <v>-2756000</v>
      </c>
    </row>
    <row r="310" spans="1:13">
      <c r="A310" s="99" t="s">
        <v>4723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47</v>
      </c>
      <c r="H310" s="99">
        <f t="shared" si="29"/>
        <v>0</v>
      </c>
      <c r="I310" s="99">
        <f t="shared" si="30"/>
        <v>-5405000</v>
      </c>
      <c r="J310" s="99">
        <f t="shared" si="31"/>
        <v>0</v>
      </c>
      <c r="K310" s="99">
        <f t="shared" si="32"/>
        <v>-5405000</v>
      </c>
    </row>
    <row r="311" spans="1:13">
      <c r="A311" s="99" t="s">
        <v>4715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46</v>
      </c>
      <c r="H311" s="99">
        <f t="shared" si="29"/>
        <v>0</v>
      </c>
      <c r="I311" s="99">
        <f t="shared" si="30"/>
        <v>-9869254</v>
      </c>
      <c r="J311" s="99">
        <f t="shared" si="31"/>
        <v>0</v>
      </c>
      <c r="K311" s="99">
        <f t="shared" si="32"/>
        <v>-9869254</v>
      </c>
      <c r="L311" t="s">
        <v>25</v>
      </c>
    </row>
    <row r="312" spans="1:13">
      <c r="A312" s="99" t="s">
        <v>4716</v>
      </c>
      <c r="B312" s="18">
        <v>-324747</v>
      </c>
      <c r="C312" s="18">
        <v>0</v>
      </c>
      <c r="D312" s="18">
        <f t="shared" si="18"/>
        <v>-324747</v>
      </c>
      <c r="E312" s="99" t="s">
        <v>4724</v>
      </c>
      <c r="F312" s="99">
        <v>3</v>
      </c>
      <c r="G312" s="36">
        <f t="shared" si="28"/>
        <v>44</v>
      </c>
      <c r="H312" s="99">
        <f t="shared" si="29"/>
        <v>0</v>
      </c>
      <c r="I312" s="99">
        <f t="shared" si="30"/>
        <v>-14288868</v>
      </c>
      <c r="J312" s="99">
        <f t="shared" si="31"/>
        <v>0</v>
      </c>
      <c r="K312" s="99">
        <f t="shared" si="32"/>
        <v>-14288868</v>
      </c>
      <c r="M312" t="s">
        <v>25</v>
      </c>
    </row>
    <row r="313" spans="1:13">
      <c r="A313" s="99" t="s">
        <v>4731</v>
      </c>
      <c r="B313" s="18">
        <v>-297992</v>
      </c>
      <c r="C313" s="18">
        <v>0</v>
      </c>
      <c r="D313" s="18">
        <f t="shared" si="18"/>
        <v>-297992</v>
      </c>
      <c r="E313" s="99" t="s">
        <v>4732</v>
      </c>
      <c r="F313" s="99">
        <v>2</v>
      </c>
      <c r="G313" s="36">
        <f t="shared" si="28"/>
        <v>41</v>
      </c>
      <c r="H313" s="99">
        <f t="shared" si="29"/>
        <v>0</v>
      </c>
      <c r="I313" s="99">
        <f t="shared" si="30"/>
        <v>-12217672</v>
      </c>
      <c r="J313" s="99">
        <f t="shared" si="31"/>
        <v>0</v>
      </c>
      <c r="K313" s="99">
        <f t="shared" si="32"/>
        <v>-12217672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39</v>
      </c>
      <c r="H314" s="99">
        <f t="shared" si="29"/>
        <v>0</v>
      </c>
      <c r="I314" s="99">
        <f t="shared" si="30"/>
        <v>-5070000</v>
      </c>
      <c r="J314" s="99">
        <f t="shared" si="31"/>
        <v>0</v>
      </c>
      <c r="K314" s="99">
        <f t="shared" si="32"/>
        <v>-5070000</v>
      </c>
    </row>
    <row r="315" spans="1:13">
      <c r="A315" s="99" t="s">
        <v>4740</v>
      </c>
      <c r="B315" s="18">
        <v>-40000</v>
      </c>
      <c r="C315" s="18">
        <v>0</v>
      </c>
      <c r="D315" s="18">
        <f t="shared" si="18"/>
        <v>-40000</v>
      </c>
      <c r="E315" s="99" t="s">
        <v>4748</v>
      </c>
      <c r="F315" s="99">
        <v>4</v>
      </c>
      <c r="G315" s="36">
        <f t="shared" si="28"/>
        <v>38</v>
      </c>
      <c r="H315" s="99">
        <f t="shared" si="29"/>
        <v>0</v>
      </c>
      <c r="I315" s="99">
        <f t="shared" si="30"/>
        <v>-1520000</v>
      </c>
      <c r="J315" s="99">
        <f t="shared" si="31"/>
        <v>0</v>
      </c>
      <c r="K315" s="99">
        <f t="shared" si="32"/>
        <v>-1520000</v>
      </c>
    </row>
    <row r="316" spans="1:13">
      <c r="A316" s="99" t="s">
        <v>4753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34</v>
      </c>
      <c r="H316" s="99">
        <f t="shared" si="29"/>
        <v>1</v>
      </c>
      <c r="I316" s="99">
        <f t="shared" si="30"/>
        <v>55099770</v>
      </c>
      <c r="J316" s="99">
        <f t="shared" si="31"/>
        <v>0</v>
      </c>
      <c r="K316" s="99">
        <f t="shared" si="32"/>
        <v>55099770</v>
      </c>
    </row>
    <row r="317" spans="1:13">
      <c r="A317" s="11" t="s">
        <v>4774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30</v>
      </c>
      <c r="H317" s="99">
        <f t="shared" si="29"/>
        <v>0</v>
      </c>
      <c r="I317" s="99">
        <f t="shared" si="30"/>
        <v>-16456290</v>
      </c>
      <c r="J317" s="99">
        <f t="shared" si="31"/>
        <v>0</v>
      </c>
      <c r="K317" s="99">
        <f t="shared" si="32"/>
        <v>-16456290</v>
      </c>
    </row>
    <row r="318" spans="1:13">
      <c r="A318" s="11" t="s">
        <v>4783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29</v>
      </c>
      <c r="H318" s="99">
        <f t="shared" si="29"/>
        <v>1</v>
      </c>
      <c r="I318" s="99">
        <f t="shared" si="30"/>
        <v>68600000</v>
      </c>
      <c r="J318" s="99">
        <f t="shared" si="31"/>
        <v>0</v>
      </c>
      <c r="K318" s="99">
        <f t="shared" si="32"/>
        <v>68600000</v>
      </c>
    </row>
    <row r="319" spans="1:13">
      <c r="A319" s="11" t="s">
        <v>4783</v>
      </c>
      <c r="B319" s="18">
        <v>-1866154</v>
      </c>
      <c r="C319" s="18">
        <v>0</v>
      </c>
      <c r="D319" s="18">
        <f t="shared" si="18"/>
        <v>-1866154</v>
      </c>
      <c r="E319" s="19" t="s">
        <v>4792</v>
      </c>
      <c r="F319" s="99">
        <v>0</v>
      </c>
      <c r="G319" s="36">
        <f t="shared" si="28"/>
        <v>29</v>
      </c>
      <c r="H319" s="99">
        <f t="shared" si="29"/>
        <v>0</v>
      </c>
      <c r="I319" s="99">
        <f t="shared" si="30"/>
        <v>-54118466</v>
      </c>
      <c r="J319" s="99">
        <f t="shared" si="31"/>
        <v>0</v>
      </c>
      <c r="K319" s="99">
        <f t="shared" si="32"/>
        <v>-54118466</v>
      </c>
    </row>
    <row r="320" spans="1:13">
      <c r="A320" s="11" t="s">
        <v>4783</v>
      </c>
      <c r="B320" s="18">
        <v>-36600</v>
      </c>
      <c r="C320" s="18">
        <v>0</v>
      </c>
      <c r="D320" s="18">
        <f t="shared" si="18"/>
        <v>-36600</v>
      </c>
      <c r="E320" s="99" t="s">
        <v>4793</v>
      </c>
      <c r="F320" s="99">
        <v>1</v>
      </c>
      <c r="G320" s="36">
        <f t="shared" ref="G320:G336" si="33">G321+F320</f>
        <v>29</v>
      </c>
      <c r="H320" s="99">
        <f t="shared" ref="H320:H336" si="34">IF(B320&gt;0,1,0)</f>
        <v>0</v>
      </c>
      <c r="I320" s="99">
        <f t="shared" ref="I320:I336" si="35">B320*(G320-H320)</f>
        <v>-1061400</v>
      </c>
      <c r="J320" s="99">
        <f t="shared" ref="J320:J336" si="36">C320*(G320-H320)</f>
        <v>0</v>
      </c>
      <c r="K320" s="99">
        <f t="shared" ref="K320:K336" si="37">D320*(G320-H320)</f>
        <v>-1061400</v>
      </c>
    </row>
    <row r="321" spans="1:14">
      <c r="A321" s="99" t="s">
        <v>4794</v>
      </c>
      <c r="B321" s="18">
        <v>-492000</v>
      </c>
      <c r="C321" s="18">
        <v>0</v>
      </c>
      <c r="D321" s="18">
        <f t="shared" si="18"/>
        <v>-492000</v>
      </c>
      <c r="E321" s="99" t="s">
        <v>4795</v>
      </c>
      <c r="F321" s="99">
        <v>0</v>
      </c>
      <c r="G321" s="36">
        <f t="shared" si="33"/>
        <v>28</v>
      </c>
      <c r="H321" s="99">
        <f t="shared" si="34"/>
        <v>0</v>
      </c>
      <c r="I321" s="99">
        <f t="shared" si="35"/>
        <v>-13776000</v>
      </c>
      <c r="J321" s="99">
        <f t="shared" si="36"/>
        <v>0</v>
      </c>
      <c r="K321" s="99">
        <f t="shared" si="37"/>
        <v>-13776000</v>
      </c>
      <c r="M321" t="s">
        <v>25</v>
      </c>
    </row>
    <row r="322" spans="1:14">
      <c r="A322" s="99" t="s">
        <v>4794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28</v>
      </c>
      <c r="H322" s="99">
        <f t="shared" si="34"/>
        <v>0</v>
      </c>
      <c r="I322" s="99">
        <f t="shared" si="35"/>
        <v>-14504000</v>
      </c>
      <c r="J322" s="99">
        <f t="shared" si="36"/>
        <v>0</v>
      </c>
      <c r="K322" s="99">
        <f t="shared" si="37"/>
        <v>-14504000</v>
      </c>
    </row>
    <row r="323" spans="1:14">
      <c r="A323" s="99" t="s">
        <v>4794</v>
      </c>
      <c r="B323" s="18">
        <v>-40000</v>
      </c>
      <c r="C323" s="18">
        <v>0</v>
      </c>
      <c r="D323" s="18">
        <f t="shared" si="18"/>
        <v>-40000</v>
      </c>
      <c r="E323" s="99" t="s">
        <v>4797</v>
      </c>
      <c r="F323" s="99">
        <v>1</v>
      </c>
      <c r="G323" s="36">
        <f t="shared" si="33"/>
        <v>28</v>
      </c>
      <c r="H323" s="99">
        <f t="shared" si="34"/>
        <v>0</v>
      </c>
      <c r="I323" s="99">
        <f t="shared" si="35"/>
        <v>-1120000</v>
      </c>
      <c r="J323" s="99">
        <f t="shared" si="36"/>
        <v>0</v>
      </c>
      <c r="K323" s="99">
        <f t="shared" si="37"/>
        <v>-1120000</v>
      </c>
    </row>
    <row r="324" spans="1:14">
      <c r="A324" s="99" t="s">
        <v>4798</v>
      </c>
      <c r="B324" s="18">
        <v>-66000</v>
      </c>
      <c r="C324" s="18">
        <v>0</v>
      </c>
      <c r="D324" s="18">
        <f t="shared" si="18"/>
        <v>-66000</v>
      </c>
      <c r="E324" s="99" t="s">
        <v>4797</v>
      </c>
      <c r="F324" s="99">
        <v>1</v>
      </c>
      <c r="G324" s="36">
        <f t="shared" si="33"/>
        <v>27</v>
      </c>
      <c r="H324" s="99">
        <f t="shared" si="34"/>
        <v>0</v>
      </c>
      <c r="I324" s="99">
        <f t="shared" si="35"/>
        <v>-1782000</v>
      </c>
      <c r="J324" s="99">
        <f t="shared" si="36"/>
        <v>0</v>
      </c>
      <c r="K324" s="99">
        <f t="shared" si="37"/>
        <v>-1782000</v>
      </c>
    </row>
    <row r="325" spans="1:14">
      <c r="A325" s="99" t="s">
        <v>4799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26</v>
      </c>
      <c r="H325" s="99">
        <f t="shared" si="34"/>
        <v>0</v>
      </c>
      <c r="I325" s="99">
        <f t="shared" si="35"/>
        <v>-3380000</v>
      </c>
      <c r="J325" s="99">
        <f t="shared" si="36"/>
        <v>0</v>
      </c>
      <c r="K325" s="99">
        <f t="shared" si="37"/>
        <v>-3380000</v>
      </c>
    </row>
    <row r="326" spans="1:14">
      <c r="A326" s="99" t="s">
        <v>4799</v>
      </c>
      <c r="B326" s="18">
        <v>-200500</v>
      </c>
      <c r="C326" s="18">
        <v>0</v>
      </c>
      <c r="D326" s="18">
        <f t="shared" si="18"/>
        <v>-200500</v>
      </c>
      <c r="E326" s="99" t="s">
        <v>4800</v>
      </c>
      <c r="F326" s="99">
        <v>2</v>
      </c>
      <c r="G326" s="36">
        <f t="shared" si="33"/>
        <v>26</v>
      </c>
      <c r="H326" s="99">
        <f t="shared" si="34"/>
        <v>0</v>
      </c>
      <c r="I326" s="99">
        <f t="shared" si="35"/>
        <v>-5213000</v>
      </c>
      <c r="J326" s="99">
        <f t="shared" si="36"/>
        <v>0</v>
      </c>
      <c r="K326" s="99">
        <f t="shared" si="37"/>
        <v>-5213000</v>
      </c>
      <c r="M326" t="s">
        <v>25</v>
      </c>
    </row>
    <row r="327" spans="1:14">
      <c r="A327" s="99" t="s">
        <v>4804</v>
      </c>
      <c r="B327" s="18">
        <v>1563000</v>
      </c>
      <c r="C327" s="18">
        <v>0</v>
      </c>
      <c r="D327" s="18">
        <f t="shared" si="18"/>
        <v>1563000</v>
      </c>
      <c r="E327" s="99" t="s">
        <v>4809</v>
      </c>
      <c r="F327" s="99">
        <v>0</v>
      </c>
      <c r="G327" s="36">
        <f t="shared" si="33"/>
        <v>24</v>
      </c>
      <c r="H327" s="99">
        <f t="shared" si="34"/>
        <v>1</v>
      </c>
      <c r="I327" s="99">
        <f t="shared" si="35"/>
        <v>35949000</v>
      </c>
      <c r="J327" s="99">
        <f t="shared" si="36"/>
        <v>0</v>
      </c>
      <c r="K327" s="99">
        <f t="shared" si="37"/>
        <v>35949000</v>
      </c>
    </row>
    <row r="328" spans="1:14">
      <c r="A328" s="99" t="s">
        <v>4804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24</v>
      </c>
      <c r="H328" s="99">
        <f t="shared" si="34"/>
        <v>0</v>
      </c>
      <c r="I328" s="99">
        <f t="shared" si="35"/>
        <v>-3840000</v>
      </c>
      <c r="J328" s="99">
        <f t="shared" si="36"/>
        <v>0</v>
      </c>
      <c r="K328" s="99">
        <f t="shared" si="37"/>
        <v>-3840000</v>
      </c>
      <c r="N328" t="s">
        <v>25</v>
      </c>
    </row>
    <row r="329" spans="1:14">
      <c r="A329" s="99" t="s">
        <v>4818</v>
      </c>
      <c r="B329" s="18">
        <v>-20000</v>
      </c>
      <c r="C329" s="18">
        <v>0</v>
      </c>
      <c r="D329" s="18">
        <f t="shared" si="18"/>
        <v>-20000</v>
      </c>
      <c r="E329" s="99" t="s">
        <v>4822</v>
      </c>
      <c r="F329" s="99">
        <v>3</v>
      </c>
      <c r="G329" s="36">
        <f t="shared" si="33"/>
        <v>22</v>
      </c>
      <c r="H329" s="99">
        <f t="shared" si="34"/>
        <v>0</v>
      </c>
      <c r="I329" s="99">
        <f t="shared" si="35"/>
        <v>-440000</v>
      </c>
      <c r="J329" s="99">
        <f t="shared" si="36"/>
        <v>0</v>
      </c>
      <c r="K329" s="99">
        <f t="shared" si="37"/>
        <v>-440000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4833</v>
      </c>
      <c r="F330" s="99">
        <v>0</v>
      </c>
      <c r="G330" s="36">
        <f t="shared" si="33"/>
        <v>19</v>
      </c>
      <c r="H330" s="99">
        <f t="shared" si="34"/>
        <v>0</v>
      </c>
      <c r="I330" s="99">
        <f t="shared" si="35"/>
        <v>-570000</v>
      </c>
      <c r="J330" s="99">
        <f t="shared" si="36"/>
        <v>0</v>
      </c>
      <c r="K330" s="99">
        <f t="shared" si="37"/>
        <v>-570000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4838</v>
      </c>
      <c r="F331" s="99">
        <v>2</v>
      </c>
      <c r="G331" s="36">
        <f t="shared" si="33"/>
        <v>19</v>
      </c>
      <c r="H331" s="99">
        <f t="shared" si="34"/>
        <v>0</v>
      </c>
      <c r="I331" s="99">
        <f t="shared" si="35"/>
        <v>-15019500</v>
      </c>
      <c r="J331" s="99">
        <f t="shared" si="36"/>
        <v>0</v>
      </c>
      <c r="K331" s="99">
        <f t="shared" si="37"/>
        <v>-15019500</v>
      </c>
    </row>
    <row r="332" spans="1:14">
      <c r="A332" s="99" t="s">
        <v>4843</v>
      </c>
      <c r="B332" s="18">
        <v>-10932</v>
      </c>
      <c r="C332" s="18">
        <v>0</v>
      </c>
      <c r="D332" s="18">
        <f t="shared" si="18"/>
        <v>-10932</v>
      </c>
      <c r="E332" s="99" t="s">
        <v>3927</v>
      </c>
      <c r="F332" s="99">
        <v>2</v>
      </c>
      <c r="G332" s="36">
        <f t="shared" si="33"/>
        <v>17</v>
      </c>
      <c r="H332" s="99">
        <f t="shared" si="34"/>
        <v>0</v>
      </c>
      <c r="I332" s="99">
        <f t="shared" si="35"/>
        <v>-185844</v>
      </c>
      <c r="J332" s="99">
        <f t="shared" si="36"/>
        <v>0</v>
      </c>
      <c r="K332" s="99">
        <f t="shared" si="37"/>
        <v>-185844</v>
      </c>
    </row>
    <row r="333" spans="1:14">
      <c r="A333" s="99" t="s">
        <v>4853</v>
      </c>
      <c r="B333" s="18">
        <v>400000</v>
      </c>
      <c r="C333" s="18">
        <v>0</v>
      </c>
      <c r="D333" s="18">
        <f t="shared" si="18"/>
        <v>400000</v>
      </c>
      <c r="E333" s="99"/>
      <c r="F333" s="99">
        <v>1</v>
      </c>
      <c r="G333" s="36">
        <f t="shared" si="33"/>
        <v>15</v>
      </c>
      <c r="H333" s="99">
        <f t="shared" si="34"/>
        <v>1</v>
      </c>
      <c r="I333" s="99">
        <f t="shared" si="35"/>
        <v>5600000</v>
      </c>
      <c r="J333" s="99">
        <f t="shared" si="36"/>
        <v>0</v>
      </c>
      <c r="K333" s="99">
        <f t="shared" si="37"/>
        <v>5600000</v>
      </c>
    </row>
    <row r="334" spans="1:14">
      <c r="A334" s="99" t="s">
        <v>4857</v>
      </c>
      <c r="B334" s="18">
        <v>360000</v>
      </c>
      <c r="C334" s="18">
        <v>0</v>
      </c>
      <c r="D334" s="18">
        <f t="shared" si="18"/>
        <v>360000</v>
      </c>
      <c r="E334" s="99" t="s">
        <v>3891</v>
      </c>
      <c r="F334" s="99">
        <v>0</v>
      </c>
      <c r="G334" s="36">
        <f t="shared" si="33"/>
        <v>14</v>
      </c>
      <c r="H334" s="99">
        <f t="shared" si="34"/>
        <v>1</v>
      </c>
      <c r="I334" s="99">
        <f t="shared" si="35"/>
        <v>4680000</v>
      </c>
      <c r="J334" s="99">
        <f t="shared" si="36"/>
        <v>0</v>
      </c>
      <c r="K334" s="99">
        <f t="shared" si="37"/>
        <v>4680000</v>
      </c>
    </row>
    <row r="335" spans="1:14">
      <c r="A335" s="99" t="s">
        <v>4857</v>
      </c>
      <c r="B335" s="18">
        <v>-438200</v>
      </c>
      <c r="C335" s="18">
        <v>0</v>
      </c>
      <c r="D335" s="18">
        <f t="shared" si="18"/>
        <v>-438200</v>
      </c>
      <c r="E335" s="99" t="s">
        <v>4014</v>
      </c>
      <c r="F335" s="99">
        <v>0</v>
      </c>
      <c r="G335" s="36">
        <f t="shared" si="33"/>
        <v>14</v>
      </c>
      <c r="H335" s="99">
        <f t="shared" si="34"/>
        <v>0</v>
      </c>
      <c r="I335" s="99">
        <f t="shared" si="35"/>
        <v>-6134800</v>
      </c>
      <c r="J335" s="99">
        <f t="shared" si="36"/>
        <v>0</v>
      </c>
      <c r="K335" s="99">
        <f t="shared" si="37"/>
        <v>-6134800</v>
      </c>
    </row>
    <row r="336" spans="1:14">
      <c r="A336" s="11" t="s">
        <v>4857</v>
      </c>
      <c r="B336" s="18">
        <v>-299000</v>
      </c>
      <c r="C336" s="18">
        <v>0</v>
      </c>
      <c r="D336" s="18">
        <f t="shared" si="18"/>
        <v>-299000</v>
      </c>
      <c r="E336" s="99" t="s">
        <v>3927</v>
      </c>
      <c r="F336" s="99">
        <v>1</v>
      </c>
      <c r="G336" s="36">
        <f t="shared" si="33"/>
        <v>14</v>
      </c>
      <c r="H336" s="99">
        <f t="shared" si="34"/>
        <v>0</v>
      </c>
      <c r="I336" s="99">
        <f t="shared" si="35"/>
        <v>-4186000</v>
      </c>
      <c r="J336" s="99">
        <f t="shared" si="36"/>
        <v>0</v>
      </c>
      <c r="K336" s="99">
        <f t="shared" si="37"/>
        <v>-4186000</v>
      </c>
    </row>
    <row r="337" spans="1:13">
      <c r="A337" s="11" t="s">
        <v>4859</v>
      </c>
      <c r="B337" s="18">
        <v>1700000</v>
      </c>
      <c r="C337" s="18">
        <v>0</v>
      </c>
      <c r="D337" s="18">
        <f t="shared" si="18"/>
        <v>1700000</v>
      </c>
      <c r="E337" s="99" t="s">
        <v>517</v>
      </c>
      <c r="F337" s="99">
        <v>0</v>
      </c>
      <c r="G337" s="36">
        <f t="shared" ref="G337:G369" si="38">G338+F337</f>
        <v>13</v>
      </c>
      <c r="H337" s="99">
        <f t="shared" ref="H337:H369" si="39">IF(B337&gt;0,1,0)</f>
        <v>1</v>
      </c>
      <c r="I337" s="99">
        <f t="shared" ref="I337:I369" si="40">B337*(G337-H337)</f>
        <v>20400000</v>
      </c>
      <c r="J337" s="99">
        <f t="shared" ref="J337:J369" si="41">C337*(G337-H337)</f>
        <v>0</v>
      </c>
      <c r="K337" s="99">
        <f t="shared" ref="K337:K369" si="42">D337*(G337-H337)</f>
        <v>20400000</v>
      </c>
      <c r="L337" t="s">
        <v>25</v>
      </c>
    </row>
    <row r="338" spans="1:13">
      <c r="A338" s="99" t="s">
        <v>4859</v>
      </c>
      <c r="B338" s="18">
        <v>-360000</v>
      </c>
      <c r="C338" s="18">
        <v>0</v>
      </c>
      <c r="D338" s="18">
        <f t="shared" si="18"/>
        <v>-360000</v>
      </c>
      <c r="E338" s="99" t="s">
        <v>3927</v>
      </c>
      <c r="F338" s="99">
        <v>1</v>
      </c>
      <c r="G338" s="36">
        <f t="shared" si="38"/>
        <v>13</v>
      </c>
      <c r="H338" s="99">
        <f t="shared" si="39"/>
        <v>0</v>
      </c>
      <c r="I338" s="99">
        <f t="shared" si="40"/>
        <v>-4680000</v>
      </c>
      <c r="J338" s="99">
        <f t="shared" si="41"/>
        <v>0</v>
      </c>
      <c r="K338" s="99">
        <f t="shared" si="42"/>
        <v>-4680000</v>
      </c>
    </row>
    <row r="339" spans="1:13">
      <c r="A339" s="99" t="s">
        <v>4860</v>
      </c>
      <c r="B339" s="18">
        <v>-2000000</v>
      </c>
      <c r="C339" s="18">
        <v>0</v>
      </c>
      <c r="D339" s="18">
        <f t="shared" si="18"/>
        <v>-2000000</v>
      </c>
      <c r="E339" s="99" t="s">
        <v>4259</v>
      </c>
      <c r="F339" s="99">
        <v>0</v>
      </c>
      <c r="G339" s="36">
        <f t="shared" si="38"/>
        <v>12</v>
      </c>
      <c r="H339" s="99">
        <f t="shared" si="39"/>
        <v>0</v>
      </c>
      <c r="I339" s="99">
        <f t="shared" si="40"/>
        <v>-24000000</v>
      </c>
      <c r="J339" s="99">
        <f t="shared" si="41"/>
        <v>0</v>
      </c>
      <c r="K339" s="99">
        <f t="shared" si="42"/>
        <v>-24000000</v>
      </c>
    </row>
    <row r="340" spans="1:13">
      <c r="A340" s="99" t="s">
        <v>4860</v>
      </c>
      <c r="B340" s="18">
        <v>280000</v>
      </c>
      <c r="C340" s="18">
        <v>0</v>
      </c>
      <c r="D340" s="18">
        <f t="shared" si="18"/>
        <v>280000</v>
      </c>
      <c r="E340" s="99" t="s">
        <v>3891</v>
      </c>
      <c r="F340" s="99">
        <v>1</v>
      </c>
      <c r="G340" s="36">
        <f t="shared" si="38"/>
        <v>12</v>
      </c>
      <c r="H340" s="99">
        <f t="shared" si="39"/>
        <v>1</v>
      </c>
      <c r="I340" s="99">
        <f t="shared" si="40"/>
        <v>3080000</v>
      </c>
      <c r="J340" s="99">
        <f t="shared" si="41"/>
        <v>0</v>
      </c>
      <c r="K340" s="99">
        <f t="shared" si="42"/>
        <v>3080000</v>
      </c>
    </row>
    <row r="341" spans="1:13">
      <c r="A341" s="99" t="s">
        <v>4865</v>
      </c>
      <c r="B341" s="18">
        <v>433375</v>
      </c>
      <c r="C341" s="18">
        <v>0</v>
      </c>
      <c r="D341" s="18">
        <f t="shared" si="18"/>
        <v>433375</v>
      </c>
      <c r="E341" s="99" t="s">
        <v>4868</v>
      </c>
      <c r="F341" s="99">
        <v>1</v>
      </c>
      <c r="G341" s="36">
        <f t="shared" si="38"/>
        <v>11</v>
      </c>
      <c r="H341" s="99">
        <f t="shared" si="39"/>
        <v>1</v>
      </c>
      <c r="I341" s="99">
        <f t="shared" si="40"/>
        <v>4333750</v>
      </c>
      <c r="J341" s="99">
        <f t="shared" si="41"/>
        <v>0</v>
      </c>
      <c r="K341" s="99">
        <f t="shared" si="42"/>
        <v>4333750</v>
      </c>
      <c r="M341" t="s">
        <v>25</v>
      </c>
    </row>
    <row r="342" spans="1:13">
      <c r="A342" s="99" t="s">
        <v>4874</v>
      </c>
      <c r="B342" s="18">
        <v>2000000</v>
      </c>
      <c r="C342" s="18">
        <v>0</v>
      </c>
      <c r="D342" s="18">
        <f t="shared" si="18"/>
        <v>2000000</v>
      </c>
      <c r="E342" s="99" t="s">
        <v>3891</v>
      </c>
      <c r="F342" s="99">
        <v>0</v>
      </c>
      <c r="G342" s="36">
        <f t="shared" ref="G342:G367" si="43">G343+F342</f>
        <v>10</v>
      </c>
      <c r="H342" s="99">
        <f t="shared" ref="H342:H367" si="44">IF(B342&gt;0,1,0)</f>
        <v>1</v>
      </c>
      <c r="I342" s="99">
        <f t="shared" ref="I342:I367" si="45">B342*(G342-H342)</f>
        <v>18000000</v>
      </c>
      <c r="J342" s="99">
        <f t="shared" ref="J342:J367" si="46">C342*(G342-H342)</f>
        <v>0</v>
      </c>
      <c r="K342" s="99">
        <f t="shared" ref="K342:K367" si="47">D342*(G342-H342)</f>
        <v>18000000</v>
      </c>
    </row>
    <row r="343" spans="1:13">
      <c r="A343" s="99" t="s">
        <v>4874</v>
      </c>
      <c r="B343" s="18">
        <v>-300000</v>
      </c>
      <c r="C343" s="18">
        <v>0</v>
      </c>
      <c r="D343" s="18">
        <f t="shared" si="18"/>
        <v>-300000</v>
      </c>
      <c r="E343" s="99" t="s">
        <v>4877</v>
      </c>
      <c r="F343" s="99">
        <v>0</v>
      </c>
      <c r="G343" s="36">
        <f t="shared" si="43"/>
        <v>10</v>
      </c>
      <c r="H343" s="99">
        <f t="shared" si="44"/>
        <v>0</v>
      </c>
      <c r="I343" s="99">
        <f t="shared" si="45"/>
        <v>-3000000</v>
      </c>
      <c r="J343" s="99">
        <f t="shared" si="46"/>
        <v>0</v>
      </c>
      <c r="K343" s="99">
        <f t="shared" si="47"/>
        <v>-3000000</v>
      </c>
    </row>
    <row r="344" spans="1:13">
      <c r="A344" s="99" t="s">
        <v>4874</v>
      </c>
      <c r="B344" s="18">
        <v>-92800</v>
      </c>
      <c r="C344" s="18">
        <v>0</v>
      </c>
      <c r="D344" s="18">
        <f t="shared" si="18"/>
        <v>-92800</v>
      </c>
      <c r="E344" s="99" t="s">
        <v>731</v>
      </c>
      <c r="F344" s="99">
        <v>1</v>
      </c>
      <c r="G344" s="36">
        <f t="shared" si="43"/>
        <v>10</v>
      </c>
      <c r="H344" s="99">
        <f t="shared" si="44"/>
        <v>0</v>
      </c>
      <c r="I344" s="99">
        <f t="shared" si="45"/>
        <v>-928000</v>
      </c>
      <c r="J344" s="99">
        <f t="shared" si="46"/>
        <v>0</v>
      </c>
      <c r="K344" s="99">
        <f t="shared" si="47"/>
        <v>-928000</v>
      </c>
    </row>
    <row r="345" spans="1:13">
      <c r="A345" s="99" t="s">
        <v>981</v>
      </c>
      <c r="B345" s="18">
        <v>-1417727</v>
      </c>
      <c r="C345" s="18">
        <v>0</v>
      </c>
      <c r="D345" s="18">
        <f t="shared" si="18"/>
        <v>-1417727</v>
      </c>
      <c r="E345" s="99" t="s">
        <v>4880</v>
      </c>
      <c r="F345" s="99">
        <v>3</v>
      </c>
      <c r="G345" s="36">
        <f t="shared" si="43"/>
        <v>9</v>
      </c>
      <c r="H345" s="99">
        <f t="shared" si="44"/>
        <v>0</v>
      </c>
      <c r="I345" s="99">
        <f t="shared" si="45"/>
        <v>-12759543</v>
      </c>
      <c r="J345" s="99">
        <f t="shared" si="46"/>
        <v>0</v>
      </c>
      <c r="K345" s="99">
        <f t="shared" si="47"/>
        <v>-12759543</v>
      </c>
      <c r="L345" t="s">
        <v>25</v>
      </c>
    </row>
    <row r="346" spans="1:13">
      <c r="A346" s="99" t="s">
        <v>4886</v>
      </c>
      <c r="B346" s="18">
        <v>-80575</v>
      </c>
      <c r="C346" s="18">
        <v>0</v>
      </c>
      <c r="D346" s="18">
        <f t="shared" si="18"/>
        <v>-80575</v>
      </c>
      <c r="E346" s="99" t="s">
        <v>4014</v>
      </c>
      <c r="F346" s="99">
        <v>5</v>
      </c>
      <c r="G346" s="36">
        <f t="shared" si="43"/>
        <v>6</v>
      </c>
      <c r="H346" s="99">
        <f t="shared" si="44"/>
        <v>0</v>
      </c>
      <c r="I346" s="99">
        <f t="shared" si="45"/>
        <v>-483450</v>
      </c>
      <c r="J346" s="99">
        <f t="shared" si="46"/>
        <v>0</v>
      </c>
      <c r="K346" s="99">
        <f t="shared" si="47"/>
        <v>-483450</v>
      </c>
    </row>
    <row r="347" spans="1:13">
      <c r="A347" s="99" t="s">
        <v>4883</v>
      </c>
      <c r="B347" s="18">
        <v>-960200</v>
      </c>
      <c r="C347" s="18">
        <v>0</v>
      </c>
      <c r="D347" s="18">
        <f t="shared" si="18"/>
        <v>-960200</v>
      </c>
      <c r="E347" s="99" t="s">
        <v>4887</v>
      </c>
      <c r="F347" s="99">
        <v>1</v>
      </c>
      <c r="G347" s="36">
        <f t="shared" si="43"/>
        <v>1</v>
      </c>
      <c r="H347" s="99">
        <f t="shared" si="44"/>
        <v>0</v>
      </c>
      <c r="I347" s="99">
        <f t="shared" si="45"/>
        <v>-960200</v>
      </c>
      <c r="J347" s="99">
        <f t="shared" si="46"/>
        <v>0</v>
      </c>
      <c r="K347" s="99">
        <f t="shared" si="47"/>
        <v>-960200</v>
      </c>
    </row>
    <row r="348" spans="1:13">
      <c r="A348" s="99"/>
      <c r="B348" s="18"/>
      <c r="C348" s="18"/>
      <c r="D348" s="18"/>
      <c r="E348" s="99"/>
      <c r="F348" s="99"/>
      <c r="G348" s="36">
        <f t="shared" si="43"/>
        <v>0</v>
      </c>
      <c r="H348" s="99">
        <f t="shared" si="44"/>
        <v>0</v>
      </c>
      <c r="I348" s="99">
        <f t="shared" si="45"/>
        <v>0</v>
      </c>
      <c r="J348" s="99">
        <f t="shared" si="46"/>
        <v>0</v>
      </c>
      <c r="K348" s="99">
        <f t="shared" si="47"/>
        <v>0</v>
      </c>
      <c r="L348" t="s">
        <v>25</v>
      </c>
      <c r="M348" t="s">
        <v>25</v>
      </c>
    </row>
    <row r="349" spans="1:13">
      <c r="A349" s="99"/>
      <c r="B349" s="18"/>
      <c r="C349" s="18"/>
      <c r="D349" s="18"/>
      <c r="E349" s="99"/>
      <c r="F349" s="99"/>
      <c r="G349" s="36">
        <f t="shared" si="43"/>
        <v>0</v>
      </c>
      <c r="H349" s="99">
        <f t="shared" si="44"/>
        <v>0</v>
      </c>
      <c r="I349" s="99">
        <f t="shared" si="45"/>
        <v>0</v>
      </c>
      <c r="J349" s="99">
        <f t="shared" si="46"/>
        <v>0</v>
      </c>
      <c r="K349" s="99">
        <f t="shared" si="47"/>
        <v>0</v>
      </c>
    </row>
    <row r="350" spans="1:13">
      <c r="A350" s="99"/>
      <c r="B350" s="18"/>
      <c r="C350" s="18"/>
      <c r="D350" s="18"/>
      <c r="E350" s="99"/>
      <c r="F350" s="99"/>
      <c r="G350" s="36">
        <f t="shared" si="43"/>
        <v>0</v>
      </c>
      <c r="H350" s="99">
        <f t="shared" si="44"/>
        <v>0</v>
      </c>
      <c r="I350" s="99">
        <f t="shared" si="45"/>
        <v>0</v>
      </c>
      <c r="J350" s="99">
        <f t="shared" si="46"/>
        <v>0</v>
      </c>
      <c r="K350" s="99">
        <f t="shared" si="47"/>
        <v>0</v>
      </c>
    </row>
    <row r="351" spans="1:13">
      <c r="A351" s="99"/>
      <c r="B351" s="18"/>
      <c r="C351" s="18"/>
      <c r="D351" s="18"/>
      <c r="E351" s="99"/>
      <c r="F351" s="99"/>
      <c r="G351" s="36">
        <f t="shared" si="43"/>
        <v>0</v>
      </c>
      <c r="H351" s="99">
        <f t="shared" si="44"/>
        <v>0</v>
      </c>
      <c r="I351" s="99">
        <f t="shared" si="45"/>
        <v>0</v>
      </c>
      <c r="J351" s="99">
        <f t="shared" si="46"/>
        <v>0</v>
      </c>
      <c r="K351" s="99">
        <f t="shared" si="47"/>
        <v>0</v>
      </c>
    </row>
    <row r="352" spans="1:13">
      <c r="A352" s="99"/>
      <c r="B352" s="18"/>
      <c r="C352" s="18"/>
      <c r="D352" s="18"/>
      <c r="E352" s="99"/>
      <c r="F352" s="99"/>
      <c r="G352" s="36">
        <f t="shared" si="43"/>
        <v>0</v>
      </c>
      <c r="H352" s="99">
        <f t="shared" si="44"/>
        <v>0</v>
      </c>
      <c r="I352" s="99">
        <f t="shared" si="45"/>
        <v>0</v>
      </c>
      <c r="J352" s="99">
        <f t="shared" si="46"/>
        <v>0</v>
      </c>
      <c r="K352" s="99">
        <f t="shared" si="47"/>
        <v>0</v>
      </c>
    </row>
    <row r="353" spans="1:11">
      <c r="A353" s="99"/>
      <c r="B353" s="18"/>
      <c r="C353" s="18"/>
      <c r="D353" s="18"/>
      <c r="E353" s="99"/>
      <c r="F353" s="99"/>
      <c r="G353" s="36">
        <f t="shared" si="43"/>
        <v>0</v>
      </c>
      <c r="H353" s="99">
        <f t="shared" si="44"/>
        <v>0</v>
      </c>
      <c r="I353" s="99">
        <f t="shared" si="45"/>
        <v>0</v>
      </c>
      <c r="J353" s="99">
        <f t="shared" si="46"/>
        <v>0</v>
      </c>
      <c r="K353" s="99">
        <f t="shared" si="47"/>
        <v>0</v>
      </c>
    </row>
    <row r="354" spans="1:11">
      <c r="A354" s="99"/>
      <c r="B354" s="18"/>
      <c r="C354" s="18"/>
      <c r="D354" s="18"/>
      <c r="E354" s="99"/>
      <c r="F354" s="99"/>
      <c r="G354" s="36">
        <f t="shared" si="43"/>
        <v>0</v>
      </c>
      <c r="H354" s="99">
        <f t="shared" si="44"/>
        <v>0</v>
      </c>
      <c r="I354" s="99">
        <f t="shared" si="45"/>
        <v>0</v>
      </c>
      <c r="J354" s="99">
        <f t="shared" si="46"/>
        <v>0</v>
      </c>
      <c r="K354" s="99">
        <f t="shared" si="47"/>
        <v>0</v>
      </c>
    </row>
    <row r="355" spans="1:11">
      <c r="A355" s="99"/>
      <c r="B355" s="18"/>
      <c r="C355" s="18"/>
      <c r="D355" s="18"/>
      <c r="E355" s="99"/>
      <c r="F355" s="99"/>
      <c r="G355" s="36">
        <f t="shared" si="43"/>
        <v>0</v>
      </c>
      <c r="H355" s="99">
        <f t="shared" si="44"/>
        <v>0</v>
      </c>
      <c r="I355" s="99">
        <f t="shared" si="45"/>
        <v>0</v>
      </c>
      <c r="J355" s="99">
        <f t="shared" si="46"/>
        <v>0</v>
      </c>
      <c r="K355" s="99">
        <f t="shared" si="47"/>
        <v>0</v>
      </c>
    </row>
    <row r="356" spans="1:11">
      <c r="A356" s="99"/>
      <c r="B356" s="18"/>
      <c r="C356" s="18"/>
      <c r="D356" s="18"/>
      <c r="E356" s="99"/>
      <c r="F356" s="99"/>
      <c r="G356" s="36">
        <f t="shared" si="43"/>
        <v>0</v>
      </c>
      <c r="H356" s="99">
        <f t="shared" si="44"/>
        <v>0</v>
      </c>
      <c r="I356" s="99">
        <f t="shared" si="45"/>
        <v>0</v>
      </c>
      <c r="J356" s="99">
        <f t="shared" si="46"/>
        <v>0</v>
      </c>
      <c r="K356" s="99">
        <f t="shared" si="47"/>
        <v>0</v>
      </c>
    </row>
    <row r="357" spans="1:11">
      <c r="A357" s="99"/>
      <c r="B357" s="18"/>
      <c r="C357" s="18"/>
      <c r="D357" s="18"/>
      <c r="E357" s="99"/>
      <c r="F357" s="99"/>
      <c r="G357" s="36">
        <f t="shared" si="43"/>
        <v>0</v>
      </c>
      <c r="H357" s="99">
        <f t="shared" si="44"/>
        <v>0</v>
      </c>
      <c r="I357" s="99">
        <f t="shared" si="45"/>
        <v>0</v>
      </c>
      <c r="J357" s="99">
        <f t="shared" si="46"/>
        <v>0</v>
      </c>
      <c r="K357" s="99">
        <f t="shared" si="47"/>
        <v>0</v>
      </c>
    </row>
    <row r="358" spans="1:11">
      <c r="A358" s="99"/>
      <c r="B358" s="18"/>
      <c r="C358" s="18"/>
      <c r="D358" s="18"/>
      <c r="E358" s="99"/>
      <c r="F358" s="99"/>
      <c r="G358" s="36">
        <f t="shared" si="43"/>
        <v>0</v>
      </c>
      <c r="H358" s="99">
        <f t="shared" si="44"/>
        <v>0</v>
      </c>
      <c r="I358" s="99">
        <f t="shared" si="45"/>
        <v>0</v>
      </c>
      <c r="J358" s="99">
        <f t="shared" si="46"/>
        <v>0</v>
      </c>
      <c r="K358" s="99">
        <f t="shared" si="47"/>
        <v>0</v>
      </c>
    </row>
    <row r="359" spans="1:11">
      <c r="A359" s="99"/>
      <c r="B359" s="18"/>
      <c r="C359" s="18"/>
      <c r="D359" s="18"/>
      <c r="E359" s="99"/>
      <c r="F359" s="99"/>
      <c r="G359" s="36">
        <f t="shared" si="43"/>
        <v>0</v>
      </c>
      <c r="H359" s="99">
        <f t="shared" si="44"/>
        <v>0</v>
      </c>
      <c r="I359" s="99">
        <f t="shared" si="45"/>
        <v>0</v>
      </c>
      <c r="J359" s="99">
        <f t="shared" si="46"/>
        <v>0</v>
      </c>
      <c r="K359" s="99">
        <f t="shared" si="47"/>
        <v>0</v>
      </c>
    </row>
    <row r="360" spans="1:11">
      <c r="A360" s="99"/>
      <c r="B360" s="18"/>
      <c r="C360" s="18"/>
      <c r="D360" s="18"/>
      <c r="E360" s="99"/>
      <c r="F360" s="99"/>
      <c r="G360" s="36">
        <f t="shared" si="43"/>
        <v>0</v>
      </c>
      <c r="H360" s="99">
        <f t="shared" si="44"/>
        <v>0</v>
      </c>
      <c r="I360" s="99">
        <f t="shared" si="45"/>
        <v>0</v>
      </c>
      <c r="J360" s="99">
        <f t="shared" si="46"/>
        <v>0</v>
      </c>
      <c r="K360" s="99">
        <f t="shared" si="47"/>
        <v>0</v>
      </c>
    </row>
    <row r="361" spans="1:11">
      <c r="A361" s="99"/>
      <c r="B361" s="18"/>
      <c r="C361" s="18"/>
      <c r="D361" s="18"/>
      <c r="E361" s="99"/>
      <c r="F361" s="99"/>
      <c r="G361" s="36">
        <f t="shared" si="43"/>
        <v>0</v>
      </c>
      <c r="H361" s="99">
        <f t="shared" si="44"/>
        <v>0</v>
      </c>
      <c r="I361" s="99">
        <f t="shared" si="45"/>
        <v>0</v>
      </c>
      <c r="J361" s="99">
        <f t="shared" si="46"/>
        <v>0</v>
      </c>
      <c r="K361" s="99">
        <f t="shared" si="47"/>
        <v>0</v>
      </c>
    </row>
    <row r="362" spans="1:11">
      <c r="A362" s="99"/>
      <c r="B362" s="18"/>
      <c r="C362" s="18"/>
      <c r="D362" s="18"/>
      <c r="E362" s="99"/>
      <c r="F362" s="99"/>
      <c r="G362" s="36">
        <f t="shared" si="43"/>
        <v>0</v>
      </c>
      <c r="H362" s="99">
        <f t="shared" si="44"/>
        <v>0</v>
      </c>
      <c r="I362" s="99">
        <f t="shared" si="45"/>
        <v>0</v>
      </c>
      <c r="J362" s="99">
        <f t="shared" si="46"/>
        <v>0</v>
      </c>
      <c r="K362" s="99">
        <f t="shared" si="47"/>
        <v>0</v>
      </c>
    </row>
    <row r="363" spans="1:11">
      <c r="A363" s="99"/>
      <c r="B363" s="18"/>
      <c r="C363" s="18"/>
      <c r="D363" s="18"/>
      <c r="E363" s="99"/>
      <c r="F363" s="99"/>
      <c r="G363" s="36">
        <f t="shared" si="43"/>
        <v>0</v>
      </c>
      <c r="H363" s="99">
        <f t="shared" si="44"/>
        <v>0</v>
      </c>
      <c r="I363" s="99">
        <f t="shared" si="45"/>
        <v>0</v>
      </c>
      <c r="J363" s="99">
        <f t="shared" si="46"/>
        <v>0</v>
      </c>
      <c r="K363" s="99">
        <f t="shared" si="47"/>
        <v>0</v>
      </c>
    </row>
    <row r="364" spans="1:11">
      <c r="A364" s="99"/>
      <c r="B364" s="18"/>
      <c r="C364" s="18"/>
      <c r="D364" s="18"/>
      <c r="E364" s="99"/>
      <c r="F364" s="99"/>
      <c r="G364" s="36">
        <f t="shared" si="43"/>
        <v>0</v>
      </c>
      <c r="H364" s="99">
        <f t="shared" si="44"/>
        <v>0</v>
      </c>
      <c r="I364" s="99">
        <f t="shared" si="45"/>
        <v>0</v>
      </c>
      <c r="J364" s="99">
        <f t="shared" si="46"/>
        <v>0</v>
      </c>
      <c r="K364" s="99">
        <f t="shared" si="47"/>
        <v>0</v>
      </c>
    </row>
    <row r="365" spans="1:11">
      <c r="A365" s="99"/>
      <c r="B365" s="18"/>
      <c r="C365" s="18"/>
      <c r="D365" s="18"/>
      <c r="E365" s="99"/>
      <c r="F365" s="99"/>
      <c r="G365" s="36">
        <f t="shared" si="43"/>
        <v>0</v>
      </c>
      <c r="H365" s="99">
        <f t="shared" si="44"/>
        <v>0</v>
      </c>
      <c r="I365" s="99">
        <f t="shared" si="45"/>
        <v>0</v>
      </c>
      <c r="J365" s="99">
        <f t="shared" si="46"/>
        <v>0</v>
      </c>
      <c r="K365" s="99">
        <f t="shared" si="47"/>
        <v>0</v>
      </c>
    </row>
    <row r="366" spans="1:11">
      <c r="A366" s="99"/>
      <c r="B366" s="18"/>
      <c r="C366" s="18"/>
      <c r="D366" s="18"/>
      <c r="E366" s="99"/>
      <c r="F366" s="99"/>
      <c r="G366" s="36">
        <f t="shared" si="43"/>
        <v>0</v>
      </c>
      <c r="H366" s="99">
        <f t="shared" si="44"/>
        <v>0</v>
      </c>
      <c r="I366" s="99">
        <f t="shared" si="45"/>
        <v>0</v>
      </c>
      <c r="J366" s="99">
        <f t="shared" si="46"/>
        <v>0</v>
      </c>
      <c r="K366" s="99">
        <f t="shared" si="47"/>
        <v>0</v>
      </c>
    </row>
    <row r="367" spans="1:11">
      <c r="A367" s="99"/>
      <c r="B367" s="18"/>
      <c r="C367" s="18"/>
      <c r="D367" s="18"/>
      <c r="E367" s="99"/>
      <c r="F367" s="99"/>
      <c r="G367" s="36">
        <f t="shared" si="43"/>
        <v>0</v>
      </c>
      <c r="H367" s="99">
        <f t="shared" si="44"/>
        <v>0</v>
      </c>
      <c r="I367" s="99">
        <f t="shared" si="45"/>
        <v>0</v>
      </c>
      <c r="J367" s="99">
        <f t="shared" si="46"/>
        <v>0</v>
      </c>
      <c r="K367" s="99">
        <f t="shared" si="47"/>
        <v>0</v>
      </c>
    </row>
    <row r="368" spans="1:11">
      <c r="A368" s="99"/>
      <c r="B368" s="18"/>
      <c r="C368" s="18"/>
      <c r="D368" s="18"/>
      <c r="E368" s="99"/>
      <c r="F368" s="99"/>
      <c r="G368" s="36">
        <f t="shared" si="38"/>
        <v>0</v>
      </c>
      <c r="H368" s="99">
        <f t="shared" si="39"/>
        <v>0</v>
      </c>
      <c r="I368" s="99">
        <f t="shared" si="40"/>
        <v>0</v>
      </c>
      <c r="J368" s="99">
        <f t="shared" si="41"/>
        <v>0</v>
      </c>
      <c r="K368" s="99">
        <f t="shared" si="42"/>
        <v>0</v>
      </c>
    </row>
    <row r="369" spans="1:11">
      <c r="A369" s="99"/>
      <c r="B369" s="18"/>
      <c r="C369" s="18"/>
      <c r="D369" s="18">
        <f t="shared" si="18"/>
        <v>0</v>
      </c>
      <c r="E369" s="99"/>
      <c r="F369" s="99"/>
      <c r="G369" s="36">
        <f t="shared" si="38"/>
        <v>0</v>
      </c>
      <c r="H369" s="99">
        <f t="shared" si="39"/>
        <v>0</v>
      </c>
      <c r="I369" s="99">
        <f t="shared" si="40"/>
        <v>0</v>
      </c>
      <c r="J369" s="99">
        <f t="shared" si="41"/>
        <v>0</v>
      </c>
      <c r="K369" s="99">
        <f t="shared" si="42"/>
        <v>0</v>
      </c>
    </row>
    <row r="370" spans="1:11">
      <c r="A370" s="99"/>
      <c r="B370" s="18"/>
      <c r="C370" s="18"/>
      <c r="D370" s="18">
        <f t="shared" si="18"/>
        <v>0</v>
      </c>
      <c r="E370" s="11"/>
      <c r="F370" s="11">
        <v>0</v>
      </c>
      <c r="G370" s="36">
        <f>G371+F370</f>
        <v>0</v>
      </c>
      <c r="H370" s="99">
        <f t="shared" si="29"/>
        <v>0</v>
      </c>
      <c r="I370" s="99">
        <f t="shared" si="30"/>
        <v>0</v>
      </c>
      <c r="J370" s="99">
        <f t="shared" si="31"/>
        <v>0</v>
      </c>
      <c r="K370" s="99">
        <f t="shared" si="32"/>
        <v>0</v>
      </c>
    </row>
    <row r="371" spans="1:11">
      <c r="A371" s="99"/>
      <c r="B371" s="29">
        <f>SUM(B2:B370)</f>
        <v>52748</v>
      </c>
      <c r="C371" s="29">
        <f>SUM(C2:C370)</f>
        <v>0</v>
      </c>
      <c r="D371" s="29">
        <f>SUM(D2:D370)</f>
        <v>52748</v>
      </c>
      <c r="E371" s="11"/>
      <c r="F371" s="11"/>
      <c r="G371" s="11"/>
      <c r="H371" s="11"/>
      <c r="I371" s="29">
        <f>SUM(I2:I370)</f>
        <v>19215932161</v>
      </c>
      <c r="J371" s="29">
        <f>SUM(J2:J370)</f>
        <v>8687685429</v>
      </c>
      <c r="K371" s="29">
        <f>SUM(K2:K370)</f>
        <v>10528246732</v>
      </c>
    </row>
    <row r="372" spans="1:11">
      <c r="A372" s="99"/>
      <c r="B372" s="11" t="s">
        <v>283</v>
      </c>
      <c r="C372" s="11" t="s">
        <v>488</v>
      </c>
      <c r="D372" s="11" t="s">
        <v>489</v>
      </c>
      <c r="E372" s="11"/>
      <c r="F372" s="11"/>
      <c r="G372" s="11"/>
      <c r="H372" s="11"/>
      <c r="I372" s="11" t="s">
        <v>485</v>
      </c>
      <c r="J372" s="11" t="s">
        <v>486</v>
      </c>
      <c r="K372" s="11" t="s">
        <v>487</v>
      </c>
    </row>
    <row r="373" spans="1:11">
      <c r="A373" s="99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>
      <c r="A374" s="99"/>
      <c r="B374" s="11"/>
      <c r="C374" s="11"/>
      <c r="D374" s="11"/>
      <c r="E374" s="11"/>
      <c r="F374" s="11"/>
      <c r="G374" s="11"/>
      <c r="H374" s="11"/>
      <c r="I374" s="3">
        <f>I371/G2</f>
        <v>17759641.553604435</v>
      </c>
      <c r="J374" s="29">
        <f>J371/G2</f>
        <v>8029284.1303142328</v>
      </c>
      <c r="K374" s="29">
        <f>K371/G2</f>
        <v>9730357.4232902043</v>
      </c>
    </row>
    <row r="375" spans="1:11">
      <c r="A375" s="99"/>
      <c r="B375" s="11"/>
      <c r="C375" s="11"/>
      <c r="D375" s="11"/>
      <c r="E375" s="11"/>
      <c r="F375" s="11"/>
      <c r="G375" s="11"/>
      <c r="H375" s="11"/>
      <c r="I375" s="11" t="s">
        <v>491</v>
      </c>
      <c r="J375" s="11" t="s">
        <v>492</v>
      </c>
      <c r="K375" s="11" t="s">
        <v>493</v>
      </c>
    </row>
    <row r="378" spans="1:11" ht="30">
      <c r="B378" s="22" t="s">
        <v>854</v>
      </c>
      <c r="D378" s="98">
        <f>D371-D151+D152</f>
        <v>1249387</v>
      </c>
      <c r="G378" t="s">
        <v>25</v>
      </c>
      <c r="J378">
        <f>J371/I371*1448696</f>
        <v>654967.71245864022</v>
      </c>
      <c r="K378">
        <f>K371/I371*1448696</f>
        <v>793728.2875413599</v>
      </c>
    </row>
    <row r="379" spans="1:11">
      <c r="B379" s="7"/>
      <c r="G379" t="s">
        <v>25</v>
      </c>
    </row>
    <row r="380" spans="1:11">
      <c r="B380" s="7"/>
      <c r="I380" t="s">
        <v>25</v>
      </c>
    </row>
    <row r="381" spans="1:11">
      <c r="I381" t="s">
        <v>25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S26" sqref="S2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52" t="s">
        <v>1089</v>
      </c>
      <c r="R21" s="252"/>
      <c r="S21" s="252"/>
      <c r="T21" s="252"/>
      <c r="U21" s="96"/>
      <c r="V21" s="96"/>
      <c r="W21" s="96"/>
      <c r="X21" s="96"/>
      <c r="Y21" s="96"/>
      <c r="Z21" s="96"/>
    </row>
    <row r="22" spans="5:35">
      <c r="O22" s="99"/>
      <c r="P22" s="99"/>
      <c r="Q22" s="252"/>
      <c r="R22" s="252"/>
      <c r="S22" s="252"/>
      <c r="T22" s="252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53" t="s">
        <v>1090</v>
      </c>
      <c r="R23" s="254" t="s">
        <v>1091</v>
      </c>
      <c r="S23" s="253" t="s">
        <v>1092</v>
      </c>
      <c r="T23" s="255" t="s">
        <v>1093</v>
      </c>
      <c r="AD23" t="s">
        <v>25</v>
      </c>
    </row>
    <row r="24" spans="5:35">
      <c r="O24" s="99"/>
      <c r="P24" s="99"/>
      <c r="Q24" s="253"/>
      <c r="R24" s="254"/>
      <c r="S24" s="253"/>
      <c r="T24" s="255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4542</v>
      </c>
      <c r="B1" t="s">
        <v>4545</v>
      </c>
      <c r="C1" t="s">
        <v>4546</v>
      </c>
    </row>
    <row r="2" spans="1:3">
      <c r="A2" t="s">
        <v>4543</v>
      </c>
      <c r="B2" t="s">
        <v>4547</v>
      </c>
      <c r="C2" t="s">
        <v>4548</v>
      </c>
    </row>
    <row r="3" spans="1:3">
      <c r="A3" t="s">
        <v>4544</v>
      </c>
      <c r="B3" t="s">
        <v>4546</v>
      </c>
      <c r="C3" t="s">
        <v>4549</v>
      </c>
    </row>
    <row r="5" spans="1:3">
      <c r="A5" t="s">
        <v>4794</v>
      </c>
      <c r="B5" t="s">
        <v>4811</v>
      </c>
    </row>
    <row r="6" spans="1:3">
      <c r="A6" t="s">
        <v>4804</v>
      </c>
      <c r="B6" t="s">
        <v>4812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22" workbookViewId="0">
      <selection activeCell="C46" sqref="C46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4736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4727</v>
      </c>
      <c r="B2" s="95">
        <v>10300</v>
      </c>
      <c r="C2" s="95">
        <v>0</v>
      </c>
      <c r="D2" s="99" t="s">
        <v>4737</v>
      </c>
      <c r="E2" s="96"/>
      <c r="F2" s="96"/>
      <c r="G2" s="96"/>
    </row>
    <row r="3" spans="1:7">
      <c r="A3" s="99" t="s">
        <v>4727</v>
      </c>
      <c r="B3" s="95">
        <v>0</v>
      </c>
      <c r="C3" s="95">
        <v>5500</v>
      </c>
      <c r="D3" s="99" t="s">
        <v>4738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4744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4756</v>
      </c>
      <c r="B6" s="95">
        <v>0</v>
      </c>
      <c r="C6" s="95">
        <v>3000</v>
      </c>
      <c r="D6" s="99" t="s">
        <v>4760</v>
      </c>
      <c r="E6" s="96"/>
      <c r="F6" s="96"/>
      <c r="G6" s="96"/>
    </row>
    <row r="7" spans="1:7">
      <c r="A7" s="99" t="s">
        <v>4756</v>
      </c>
      <c r="B7" s="95">
        <v>9200</v>
      </c>
      <c r="C7" s="95">
        <v>0</v>
      </c>
      <c r="D7" s="99" t="s">
        <v>4737</v>
      </c>
      <c r="E7" s="96"/>
      <c r="F7" s="96"/>
      <c r="G7" s="96"/>
    </row>
    <row r="8" spans="1:7">
      <c r="A8" s="99" t="s">
        <v>4758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4766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4766</v>
      </c>
      <c r="B10" s="95">
        <v>10200</v>
      </c>
      <c r="C10" s="95">
        <v>0</v>
      </c>
      <c r="D10" s="99" t="s">
        <v>4737</v>
      </c>
      <c r="E10" s="96"/>
      <c r="F10" s="96"/>
      <c r="G10" s="96"/>
    </row>
    <row r="11" spans="1:7">
      <c r="A11" s="99" t="s">
        <v>4783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4803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4804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4835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4818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4737</v>
      </c>
      <c r="E16" s="96"/>
      <c r="F16" s="96"/>
      <c r="G16" s="96"/>
    </row>
    <row r="17" spans="1:9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9">
      <c r="A18" s="99" t="s">
        <v>4840</v>
      </c>
      <c r="B18" s="95">
        <v>0</v>
      </c>
      <c r="C18" s="95">
        <v>1000</v>
      </c>
      <c r="D18" s="99" t="s">
        <v>315</v>
      </c>
      <c r="E18" s="96"/>
      <c r="F18" s="96"/>
      <c r="G18" s="96"/>
    </row>
    <row r="19" spans="1:9">
      <c r="A19" s="99" t="s">
        <v>4843</v>
      </c>
      <c r="B19" s="95">
        <v>0</v>
      </c>
      <c r="C19" s="95">
        <v>1000</v>
      </c>
      <c r="D19" s="99" t="s">
        <v>315</v>
      </c>
      <c r="E19" s="96"/>
      <c r="F19" s="96"/>
      <c r="G19" s="96"/>
    </row>
    <row r="20" spans="1:9">
      <c r="A20" s="99" t="s">
        <v>4846</v>
      </c>
      <c r="B20" s="95">
        <v>0</v>
      </c>
      <c r="C20" s="95">
        <v>1000</v>
      </c>
      <c r="D20" s="99" t="s">
        <v>315</v>
      </c>
      <c r="E20" s="96"/>
      <c r="F20" s="96"/>
      <c r="G20" s="96"/>
    </row>
    <row r="21" spans="1:9">
      <c r="A21" s="99" t="s">
        <v>4853</v>
      </c>
      <c r="B21" s="95">
        <v>0</v>
      </c>
      <c r="C21" s="95">
        <v>1000</v>
      </c>
      <c r="D21" s="99" t="s">
        <v>315</v>
      </c>
      <c r="E21" s="96"/>
      <c r="F21" s="96"/>
      <c r="G21" s="96"/>
    </row>
    <row r="22" spans="1:9">
      <c r="A22" s="99" t="s">
        <v>4853</v>
      </c>
      <c r="B22" s="95">
        <v>9600</v>
      </c>
      <c r="C22" s="95">
        <v>0</v>
      </c>
      <c r="D22" s="99" t="s">
        <v>4737</v>
      </c>
      <c r="E22" s="96"/>
      <c r="F22" s="96"/>
      <c r="G22" s="96"/>
      <c r="I22" t="s">
        <v>25</v>
      </c>
    </row>
    <row r="23" spans="1:9">
      <c r="A23" s="99" t="s">
        <v>4860</v>
      </c>
      <c r="B23" s="95">
        <v>0</v>
      </c>
      <c r="C23" s="95">
        <v>1000</v>
      </c>
      <c r="D23" s="99" t="s">
        <v>315</v>
      </c>
      <c r="E23" s="96"/>
      <c r="F23" s="96"/>
      <c r="G23" s="96"/>
    </row>
    <row r="24" spans="1:9">
      <c r="A24" s="99" t="s">
        <v>4865</v>
      </c>
      <c r="B24" s="95">
        <v>0</v>
      </c>
      <c r="C24" s="95">
        <v>1000</v>
      </c>
      <c r="D24" s="99" t="s">
        <v>315</v>
      </c>
      <c r="E24" s="96"/>
      <c r="F24" s="96"/>
      <c r="G24" s="96"/>
    </row>
    <row r="25" spans="1:9">
      <c r="A25" s="99" t="s">
        <v>4874</v>
      </c>
      <c r="B25" s="95">
        <v>0</v>
      </c>
      <c r="C25" s="95">
        <v>1000</v>
      </c>
      <c r="D25" s="99" t="s">
        <v>315</v>
      </c>
    </row>
    <row r="26" spans="1:9">
      <c r="A26" s="99" t="s">
        <v>4907</v>
      </c>
      <c r="B26" s="95">
        <v>0</v>
      </c>
      <c r="C26" s="95">
        <v>12000</v>
      </c>
      <c r="D26" s="99" t="s">
        <v>4919</v>
      </c>
    </row>
    <row r="27" spans="1:9">
      <c r="A27" s="99" t="s">
        <v>4908</v>
      </c>
      <c r="B27" s="95">
        <v>0</v>
      </c>
      <c r="C27" s="95">
        <v>1000</v>
      </c>
      <c r="D27" s="99" t="s">
        <v>315</v>
      </c>
    </row>
    <row r="28" spans="1:9">
      <c r="A28" s="99" t="s">
        <v>4920</v>
      </c>
      <c r="B28" s="95">
        <v>0</v>
      </c>
      <c r="C28" s="95">
        <v>1000</v>
      </c>
      <c r="D28" s="99" t="s">
        <v>315</v>
      </c>
    </row>
    <row r="29" spans="1:9">
      <c r="A29" s="99" t="s">
        <v>4922</v>
      </c>
      <c r="B29" s="95">
        <v>0</v>
      </c>
      <c r="C29" s="95">
        <v>1000</v>
      </c>
      <c r="D29" s="99" t="s">
        <v>315</v>
      </c>
    </row>
    <row r="30" spans="1:9">
      <c r="A30" s="99" t="s">
        <v>4923</v>
      </c>
      <c r="B30" s="95">
        <v>0</v>
      </c>
      <c r="C30" s="95">
        <v>5500</v>
      </c>
      <c r="D30" s="99" t="s">
        <v>4738</v>
      </c>
    </row>
    <row r="31" spans="1:9">
      <c r="A31" s="99" t="s">
        <v>4923</v>
      </c>
      <c r="B31" s="95">
        <v>11000</v>
      </c>
      <c r="C31" s="95">
        <v>0</v>
      </c>
      <c r="D31" s="99" t="s">
        <v>4737</v>
      </c>
    </row>
    <row r="32" spans="1:9">
      <c r="A32" s="99" t="s">
        <v>4931</v>
      </c>
      <c r="B32" s="95">
        <v>0</v>
      </c>
      <c r="C32" s="95">
        <v>1000</v>
      </c>
      <c r="D32" s="99" t="s">
        <v>315</v>
      </c>
      <c r="H32" t="s">
        <v>25</v>
      </c>
    </row>
    <row r="33" spans="1:10">
      <c r="A33" s="99" t="s">
        <v>4934</v>
      </c>
      <c r="B33" s="95">
        <v>0</v>
      </c>
      <c r="C33" s="95">
        <v>1000</v>
      </c>
      <c r="D33" s="99" t="s">
        <v>315</v>
      </c>
      <c r="H33" t="s">
        <v>25</v>
      </c>
    </row>
    <row r="34" spans="1:10">
      <c r="A34" s="99" t="s">
        <v>4936</v>
      </c>
      <c r="B34" s="95">
        <v>0</v>
      </c>
      <c r="C34" s="95">
        <v>1000</v>
      </c>
      <c r="D34" s="99" t="s">
        <v>315</v>
      </c>
    </row>
    <row r="35" spans="1:10">
      <c r="A35" s="99" t="s">
        <v>4937</v>
      </c>
      <c r="B35" s="95">
        <v>0</v>
      </c>
      <c r="C35" s="95">
        <v>1000</v>
      </c>
      <c r="D35" s="99" t="s">
        <v>315</v>
      </c>
      <c r="J35" t="s">
        <v>25</v>
      </c>
    </row>
    <row r="36" spans="1:10">
      <c r="A36" s="99" t="s">
        <v>4942</v>
      </c>
      <c r="B36" s="95">
        <v>1000</v>
      </c>
      <c r="C36" s="95">
        <v>0</v>
      </c>
      <c r="D36" s="99" t="s">
        <v>315</v>
      </c>
    </row>
    <row r="37" spans="1:10">
      <c r="A37" s="99" t="s">
        <v>4942</v>
      </c>
      <c r="B37" s="95">
        <v>0</v>
      </c>
      <c r="C37" s="95">
        <v>11200</v>
      </c>
      <c r="D37" s="99" t="s">
        <v>4737</v>
      </c>
    </row>
    <row r="38" spans="1:10">
      <c r="A38" s="99"/>
      <c r="B38" s="95"/>
      <c r="C38" s="95"/>
      <c r="D38" s="99"/>
    </row>
    <row r="39" spans="1:10">
      <c r="A39" s="99"/>
      <c r="B39" s="95"/>
      <c r="C39" s="95"/>
      <c r="D39" s="99"/>
    </row>
    <row r="40" spans="1:10">
      <c r="A40" s="99"/>
      <c r="B40" s="95"/>
      <c r="C40" s="95"/>
      <c r="D40" s="99"/>
    </row>
    <row r="41" spans="1:10">
      <c r="A41" s="99"/>
      <c r="B41" s="95"/>
      <c r="C41" s="95"/>
      <c r="D41" s="99"/>
    </row>
    <row r="42" spans="1:10">
      <c r="A42" s="99"/>
      <c r="B42" s="95"/>
      <c r="C42" s="95"/>
      <c r="D42" s="99"/>
    </row>
    <row r="43" spans="1:10">
      <c r="A43" s="99"/>
      <c r="B43" s="95"/>
      <c r="C43" s="95"/>
      <c r="D43" s="99"/>
    </row>
    <row r="44" spans="1:10">
      <c r="A44" s="99"/>
      <c r="B44" s="99"/>
      <c r="C44" s="99"/>
      <c r="D44" s="99"/>
    </row>
    <row r="45" spans="1:10">
      <c r="A45" s="99"/>
      <c r="B45" s="99"/>
      <c r="C45" s="99"/>
      <c r="D45" s="99"/>
    </row>
    <row r="46" spans="1:10">
      <c r="A46" s="99" t="s">
        <v>6</v>
      </c>
      <c r="B46" s="95">
        <f>SUM(B2:B45)</f>
        <v>61500</v>
      </c>
      <c r="C46" s="95">
        <f>SUM(C2:C45)</f>
        <v>61700</v>
      </c>
      <c r="D46" s="99"/>
    </row>
    <row r="48" spans="1:10">
      <c r="A48" s="23" t="s">
        <v>4758</v>
      </c>
      <c r="B48" s="225">
        <v>6700</v>
      </c>
      <c r="C48" s="225">
        <v>0</v>
      </c>
      <c r="D48" s="23" t="s">
        <v>4761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4573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4740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4744</v>
      </c>
      <c r="B75" s="113">
        <v>-20000</v>
      </c>
      <c r="C75" s="99" t="s">
        <v>4749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7"/>
  <sheetViews>
    <sheetView workbookViewId="0">
      <pane ySplit="1" topLeftCell="A286" activePane="bottomLeft" state="frozen"/>
      <selection pane="bottomLeft" activeCell="I302" sqref="I302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1075</v>
      </c>
      <c r="E2" s="11">
        <f>IF(B2&gt;0,1,0)</f>
        <v>1</v>
      </c>
      <c r="F2" s="11">
        <f>B2*(D2-E2)</f>
        <v>103855800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1073</v>
      </c>
      <c r="E3" s="11">
        <f t="shared" ref="E3:E66" si="1">IF(B3&gt;0,1,0)</f>
        <v>1</v>
      </c>
      <c r="F3" s="11">
        <f t="shared" ref="F3:F66" si="2">B3*(D3-E3)</f>
        <v>3216000000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1070</v>
      </c>
      <c r="E4" s="11">
        <f t="shared" si="1"/>
        <v>0</v>
      </c>
      <c r="F4" s="11">
        <f t="shared" si="2"/>
        <v>-214000000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1068</v>
      </c>
      <c r="E5" s="11">
        <f t="shared" si="1"/>
        <v>0</v>
      </c>
      <c r="F5" s="11">
        <f t="shared" si="2"/>
        <v>-106800000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1067</v>
      </c>
      <c r="E6" s="11">
        <f t="shared" si="1"/>
        <v>0</v>
      </c>
      <c r="F6" s="11">
        <f t="shared" si="2"/>
        <v>-58685000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1066</v>
      </c>
      <c r="E7" s="11">
        <f t="shared" si="1"/>
        <v>0</v>
      </c>
      <c r="F7" s="11">
        <f t="shared" si="2"/>
        <v>-213200000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1062</v>
      </c>
      <c r="E8" s="11">
        <f t="shared" si="1"/>
        <v>0</v>
      </c>
      <c r="F8" s="11">
        <f t="shared" si="2"/>
        <v>-212400000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1052</v>
      </c>
      <c r="E9" s="11">
        <f t="shared" si="1"/>
        <v>0</v>
      </c>
      <c r="F9" s="11">
        <f t="shared" si="2"/>
        <v>-999926000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1051</v>
      </c>
      <c r="E10" s="11">
        <f t="shared" si="1"/>
        <v>1</v>
      </c>
      <c r="F10" s="11">
        <f t="shared" si="2"/>
        <v>2100000000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1049</v>
      </c>
      <c r="E11" s="11">
        <f t="shared" si="1"/>
        <v>0</v>
      </c>
      <c r="F11" s="11">
        <f t="shared" si="2"/>
        <v>-1117185000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1046</v>
      </c>
      <c r="E12" s="11">
        <f t="shared" si="1"/>
        <v>0</v>
      </c>
      <c r="F12" s="11">
        <f t="shared" si="2"/>
        <v>-47070000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1045</v>
      </c>
      <c r="E13" s="11">
        <f t="shared" si="1"/>
        <v>0</v>
      </c>
      <c r="F13" s="11">
        <f t="shared" si="2"/>
        <v>-2090731500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1041</v>
      </c>
      <c r="E14" s="11">
        <f t="shared" si="1"/>
        <v>0</v>
      </c>
      <c r="F14" s="11">
        <f t="shared" si="2"/>
        <v>-208200000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1039</v>
      </c>
      <c r="E15" s="11">
        <f t="shared" si="1"/>
        <v>1</v>
      </c>
      <c r="F15" s="11">
        <f t="shared" si="2"/>
        <v>2076000000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1039</v>
      </c>
      <c r="E16" s="11">
        <f t="shared" si="1"/>
        <v>1</v>
      </c>
      <c r="F16" s="11">
        <f t="shared" si="2"/>
        <v>2076000000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1039</v>
      </c>
      <c r="E17" s="11">
        <f t="shared" si="1"/>
        <v>1</v>
      </c>
      <c r="F17" s="11">
        <f t="shared" si="2"/>
        <v>1245600000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1039</v>
      </c>
      <c r="E18" s="11">
        <f t="shared" si="1"/>
        <v>1</v>
      </c>
      <c r="F18" s="11">
        <f t="shared" si="2"/>
        <v>1038000000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1038</v>
      </c>
      <c r="E19" s="11">
        <f t="shared" si="1"/>
        <v>1</v>
      </c>
      <c r="F19" s="11">
        <f t="shared" si="2"/>
        <v>3111000000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1038</v>
      </c>
      <c r="E20" s="11">
        <f t="shared" si="1"/>
        <v>0</v>
      </c>
      <c r="F20" s="11">
        <f t="shared" si="2"/>
        <v>-449142600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1038</v>
      </c>
      <c r="E21" s="11">
        <f t="shared" si="1"/>
        <v>0</v>
      </c>
      <c r="F21" s="11">
        <f t="shared" si="2"/>
        <v>-449142600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1038</v>
      </c>
      <c r="E22" s="11">
        <f t="shared" si="1"/>
        <v>0</v>
      </c>
      <c r="F22" s="11">
        <f t="shared" si="2"/>
        <v>-449142600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1038</v>
      </c>
      <c r="E23" s="11">
        <f t="shared" si="1"/>
        <v>0</v>
      </c>
      <c r="F23" s="11">
        <f t="shared" si="2"/>
        <v>-449142600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1038</v>
      </c>
      <c r="E24" s="11">
        <f t="shared" si="1"/>
        <v>0</v>
      </c>
      <c r="F24" s="11">
        <f t="shared" si="2"/>
        <v>-449142600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1038</v>
      </c>
      <c r="E25" s="11">
        <f t="shared" si="1"/>
        <v>0</v>
      </c>
      <c r="F25" s="11">
        <f t="shared" si="2"/>
        <v>-207600000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1037</v>
      </c>
      <c r="E26" s="11">
        <f t="shared" si="1"/>
        <v>1</v>
      </c>
      <c r="F26" s="11">
        <f t="shared" si="2"/>
        <v>3108000000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1035</v>
      </c>
      <c r="E27" s="11">
        <f t="shared" si="1"/>
        <v>0</v>
      </c>
      <c r="F27" s="11">
        <f t="shared" si="2"/>
        <v>-207000000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1034</v>
      </c>
      <c r="E28" s="11">
        <f t="shared" si="1"/>
        <v>1</v>
      </c>
      <c r="F28" s="11">
        <f t="shared" si="2"/>
        <v>2066000000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1033</v>
      </c>
      <c r="E29" s="11">
        <f t="shared" si="1"/>
        <v>0</v>
      </c>
      <c r="F29" s="11">
        <f t="shared" si="2"/>
        <v>-7231826400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1032</v>
      </c>
      <c r="E30" s="11">
        <f t="shared" si="1"/>
        <v>0</v>
      </c>
      <c r="F30" s="11">
        <f t="shared" si="2"/>
        <v>-3096928800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1031</v>
      </c>
      <c r="E31" s="11">
        <f t="shared" si="1"/>
        <v>0</v>
      </c>
      <c r="F31" s="11">
        <f t="shared" si="2"/>
        <v>-1748472900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1028</v>
      </c>
      <c r="E32" s="11">
        <f t="shared" si="1"/>
        <v>1</v>
      </c>
      <c r="F32" s="11">
        <f t="shared" si="2"/>
        <v>1021146100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1022</v>
      </c>
      <c r="E33" s="11">
        <f t="shared" si="1"/>
        <v>1</v>
      </c>
      <c r="F33" s="11">
        <f t="shared" si="2"/>
        <v>35827911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1021</v>
      </c>
      <c r="E34" s="11">
        <f t="shared" si="1"/>
        <v>0</v>
      </c>
      <c r="F34" s="11">
        <f t="shared" si="2"/>
        <v>-867850000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1013</v>
      </c>
      <c r="E35" s="11">
        <f t="shared" si="1"/>
        <v>0</v>
      </c>
      <c r="F35" s="11">
        <f t="shared" si="2"/>
        <v>-192976500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1012</v>
      </c>
      <c r="E36" s="11">
        <f t="shared" si="1"/>
        <v>1</v>
      </c>
      <c r="F36" s="11">
        <f t="shared" si="2"/>
        <v>202200000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1012</v>
      </c>
      <c r="E37" s="11">
        <f t="shared" si="1"/>
        <v>0</v>
      </c>
      <c r="F37" s="11">
        <f t="shared" si="2"/>
        <v>-202400000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990</v>
      </c>
      <c r="E38" s="11">
        <f t="shared" si="1"/>
        <v>1</v>
      </c>
      <c r="F38" s="11">
        <f t="shared" si="2"/>
        <v>297497134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989</v>
      </c>
      <c r="E39" s="11">
        <f t="shared" si="1"/>
        <v>0</v>
      </c>
      <c r="F39" s="11">
        <f t="shared" si="2"/>
        <v>-93955000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989</v>
      </c>
      <c r="E40" s="11">
        <f t="shared" si="1"/>
        <v>0</v>
      </c>
      <c r="F40" s="11">
        <f t="shared" si="2"/>
        <v>-87133867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984</v>
      </c>
      <c r="E41" s="11">
        <f t="shared" si="1"/>
        <v>0</v>
      </c>
      <c r="F41" s="11">
        <f t="shared" si="2"/>
        <v>-118080000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962</v>
      </c>
      <c r="E42" s="11">
        <f t="shared" si="1"/>
        <v>1</v>
      </c>
      <c r="F42" s="11">
        <f t="shared" si="2"/>
        <v>961196044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958</v>
      </c>
      <c r="E43" s="11">
        <f t="shared" si="1"/>
        <v>0</v>
      </c>
      <c r="F43" s="11">
        <f t="shared" si="2"/>
        <v>-76640000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954</v>
      </c>
      <c r="E44" s="11">
        <f t="shared" si="1"/>
        <v>0</v>
      </c>
      <c r="F44" s="11">
        <f t="shared" si="2"/>
        <v>-201321666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953</v>
      </c>
      <c r="E45" s="11">
        <f t="shared" si="1"/>
        <v>0</v>
      </c>
      <c r="F45" s="11">
        <f t="shared" si="2"/>
        <v>-190600000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952</v>
      </c>
      <c r="E46" s="11">
        <f t="shared" si="1"/>
        <v>0</v>
      </c>
      <c r="F46" s="11">
        <f t="shared" si="2"/>
        <v>-90440000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950</v>
      </c>
      <c r="E47" s="11">
        <f t="shared" si="1"/>
        <v>0</v>
      </c>
      <c r="F47" s="11">
        <f t="shared" si="2"/>
        <v>-42750000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950</v>
      </c>
      <c r="E48" s="11">
        <f t="shared" si="1"/>
        <v>0</v>
      </c>
      <c r="F48" s="11">
        <f t="shared" si="2"/>
        <v>-60971000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947</v>
      </c>
      <c r="E49" s="11">
        <f t="shared" si="1"/>
        <v>0</v>
      </c>
      <c r="F49" s="11">
        <f t="shared" si="2"/>
        <v>-26027348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946</v>
      </c>
      <c r="E50" s="11">
        <f t="shared" si="1"/>
        <v>0</v>
      </c>
      <c r="F50" s="11">
        <f t="shared" si="2"/>
        <v>-133386000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946</v>
      </c>
      <c r="E51" s="11">
        <f t="shared" si="1"/>
        <v>0</v>
      </c>
      <c r="F51" s="11">
        <f t="shared" si="2"/>
        <v>-25301716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945</v>
      </c>
      <c r="E52" s="11">
        <f t="shared" si="1"/>
        <v>0</v>
      </c>
      <c r="F52" s="11">
        <f t="shared" si="2"/>
        <v>-50368500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944</v>
      </c>
      <c r="E53" s="11">
        <f t="shared" si="1"/>
        <v>1</v>
      </c>
      <c r="F53" s="11">
        <f t="shared" si="2"/>
        <v>943000000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938</v>
      </c>
      <c r="E54" s="11">
        <f t="shared" si="1"/>
        <v>0</v>
      </c>
      <c r="F54" s="11">
        <f t="shared" si="2"/>
        <v>-19698000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937</v>
      </c>
      <c r="E55" s="11">
        <f t="shared" si="1"/>
        <v>0</v>
      </c>
      <c r="F55" s="11">
        <f t="shared" si="2"/>
        <v>-918728500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937</v>
      </c>
      <c r="E56" s="11">
        <f t="shared" si="1"/>
        <v>0</v>
      </c>
      <c r="F56" s="11">
        <f t="shared" si="2"/>
        <v>-42165000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924</v>
      </c>
      <c r="E57" s="11">
        <f t="shared" si="1"/>
        <v>1</v>
      </c>
      <c r="F57" s="11">
        <f t="shared" si="2"/>
        <v>2773789447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924</v>
      </c>
      <c r="E58" s="11">
        <f t="shared" si="1"/>
        <v>1</v>
      </c>
      <c r="F58" s="11">
        <f t="shared" si="2"/>
        <v>1846000000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923</v>
      </c>
      <c r="E59" s="11">
        <f t="shared" si="1"/>
        <v>1</v>
      </c>
      <c r="F59" s="11">
        <f t="shared" si="2"/>
        <v>1844000000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923</v>
      </c>
      <c r="E60" s="11">
        <f t="shared" si="1"/>
        <v>0</v>
      </c>
      <c r="F60" s="11">
        <f t="shared" si="2"/>
        <v>-6462384500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899</v>
      </c>
      <c r="E61" s="11">
        <f t="shared" si="1"/>
        <v>1</v>
      </c>
      <c r="F61" s="11">
        <f t="shared" si="2"/>
        <v>2694000000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898</v>
      </c>
      <c r="E62" s="11">
        <f t="shared" si="1"/>
        <v>0</v>
      </c>
      <c r="F62" s="11">
        <f t="shared" si="2"/>
        <v>-24343882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898</v>
      </c>
      <c r="E63" s="11">
        <f t="shared" si="1"/>
        <v>0</v>
      </c>
      <c r="F63" s="11">
        <f t="shared" si="2"/>
        <v>-29624122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898</v>
      </c>
      <c r="E64" s="11">
        <f t="shared" si="1"/>
        <v>1</v>
      </c>
      <c r="F64" s="11">
        <f t="shared" si="2"/>
        <v>2691000000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898</v>
      </c>
      <c r="E65" s="11">
        <f t="shared" si="1"/>
        <v>1</v>
      </c>
      <c r="F65" s="11">
        <f t="shared" si="2"/>
        <v>2664090000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898</v>
      </c>
      <c r="E66" s="11">
        <f t="shared" si="1"/>
        <v>1</v>
      </c>
      <c r="F66" s="11">
        <f t="shared" si="2"/>
        <v>897000000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898</v>
      </c>
      <c r="E67" s="11">
        <f t="shared" ref="E67:E130" si="4">IF(B67&gt;0,1,0)</f>
        <v>1</v>
      </c>
      <c r="F67" s="11">
        <f t="shared" ref="F67:F248" si="5">B67*(D67-E67)</f>
        <v>26910000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897</v>
      </c>
      <c r="E68" s="11">
        <f t="shared" si="4"/>
        <v>1</v>
      </c>
      <c r="F68" s="11">
        <f t="shared" si="5"/>
        <v>26880000000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896</v>
      </c>
      <c r="E69" s="11">
        <f t="shared" si="4"/>
        <v>0</v>
      </c>
      <c r="F69" s="11">
        <f t="shared" si="5"/>
        <v>-179200000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896</v>
      </c>
      <c r="E70" s="11">
        <f t="shared" si="4"/>
        <v>1</v>
      </c>
      <c r="F70" s="11">
        <f t="shared" si="5"/>
        <v>1253000000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896</v>
      </c>
      <c r="E71" s="11">
        <f t="shared" si="4"/>
        <v>1</v>
      </c>
      <c r="F71" s="11">
        <f t="shared" si="5"/>
        <v>2327000000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896</v>
      </c>
      <c r="E72" s="11">
        <f t="shared" si="4"/>
        <v>0</v>
      </c>
      <c r="F72" s="11">
        <f t="shared" si="5"/>
        <v>-896000000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894</v>
      </c>
      <c r="E73" s="11">
        <f t="shared" si="4"/>
        <v>1</v>
      </c>
      <c r="F73" s="11">
        <f t="shared" si="5"/>
        <v>13395000000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889</v>
      </c>
      <c r="E74" s="11">
        <f t="shared" si="4"/>
        <v>0</v>
      </c>
      <c r="F74" s="11">
        <f t="shared" si="5"/>
        <v>-13338733800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887</v>
      </c>
      <c r="E75" s="11">
        <f t="shared" si="4"/>
        <v>0</v>
      </c>
      <c r="F75" s="11">
        <f t="shared" si="5"/>
        <v>-2661000000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887</v>
      </c>
      <c r="E76" s="11">
        <f t="shared" si="4"/>
        <v>0</v>
      </c>
      <c r="F76" s="11">
        <f t="shared" si="5"/>
        <v>-177400000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887</v>
      </c>
      <c r="E77" s="11">
        <f t="shared" si="4"/>
        <v>0</v>
      </c>
      <c r="F77" s="11">
        <f t="shared" si="5"/>
        <v>-10646661000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883</v>
      </c>
      <c r="E78" s="11">
        <f t="shared" si="4"/>
        <v>0</v>
      </c>
      <c r="F78" s="11">
        <f t="shared" si="5"/>
        <v>-2649794700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878</v>
      </c>
      <c r="E79" s="11">
        <f t="shared" si="4"/>
        <v>1</v>
      </c>
      <c r="F79" s="11">
        <f t="shared" si="5"/>
        <v>20171000000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873</v>
      </c>
      <c r="E80" s="11">
        <f t="shared" si="4"/>
        <v>0</v>
      </c>
      <c r="F80" s="11">
        <f t="shared" si="5"/>
        <v>-524236500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873</v>
      </c>
      <c r="E81" s="11">
        <f t="shared" si="4"/>
        <v>0</v>
      </c>
      <c r="F81" s="11">
        <f t="shared" si="5"/>
        <v>-174600000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872</v>
      </c>
      <c r="E82" s="11">
        <f t="shared" si="4"/>
        <v>1</v>
      </c>
      <c r="F82" s="11">
        <f t="shared" si="5"/>
        <v>246685491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872</v>
      </c>
      <c r="E83" s="11">
        <f t="shared" si="4"/>
        <v>0</v>
      </c>
      <c r="F83" s="11">
        <f t="shared" si="5"/>
        <v>-174400000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870</v>
      </c>
      <c r="E84" s="11">
        <f t="shared" si="4"/>
        <v>1</v>
      </c>
      <c r="F84" s="11">
        <f t="shared" si="5"/>
        <v>1738000000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867</v>
      </c>
      <c r="E85" s="11">
        <f t="shared" si="4"/>
        <v>0</v>
      </c>
      <c r="F85" s="11">
        <f t="shared" si="5"/>
        <v>-173400000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861</v>
      </c>
      <c r="E86" s="11">
        <f t="shared" si="4"/>
        <v>0</v>
      </c>
      <c r="F86" s="11">
        <f t="shared" si="5"/>
        <v>-172200000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859</v>
      </c>
      <c r="E87" s="11">
        <f t="shared" si="4"/>
        <v>0</v>
      </c>
      <c r="F87" s="11">
        <f t="shared" si="5"/>
        <v>-1138175000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844</v>
      </c>
      <c r="E88" s="11">
        <f t="shared" si="4"/>
        <v>0</v>
      </c>
      <c r="F88" s="11">
        <f t="shared" si="5"/>
        <v>-422000000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844</v>
      </c>
      <c r="E89" s="11">
        <f t="shared" si="4"/>
        <v>0</v>
      </c>
      <c r="F89" s="11">
        <f t="shared" si="5"/>
        <v>-101280000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842</v>
      </c>
      <c r="E90" s="11">
        <f t="shared" si="4"/>
        <v>1</v>
      </c>
      <c r="F90" s="11">
        <f t="shared" si="5"/>
        <v>360120405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839</v>
      </c>
      <c r="E91" s="11">
        <f t="shared" si="4"/>
        <v>0</v>
      </c>
      <c r="F91" s="11">
        <f t="shared" si="5"/>
        <v>-2518678000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837</v>
      </c>
      <c r="E92" s="11">
        <f t="shared" si="4"/>
        <v>0</v>
      </c>
      <c r="F92" s="11">
        <f t="shared" si="5"/>
        <v>-171585000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837</v>
      </c>
      <c r="E93" s="11">
        <f t="shared" si="4"/>
        <v>0</v>
      </c>
      <c r="F93" s="11">
        <f t="shared" si="5"/>
        <v>-293368500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826</v>
      </c>
      <c r="E94" s="11">
        <f t="shared" si="4"/>
        <v>1</v>
      </c>
      <c r="F94" s="11">
        <f t="shared" si="5"/>
        <v>825000000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821</v>
      </c>
      <c r="E95" s="11">
        <f t="shared" si="4"/>
        <v>1</v>
      </c>
      <c r="F95" s="11">
        <f t="shared" si="5"/>
        <v>7380000000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819</v>
      </c>
      <c r="E96" s="11">
        <f t="shared" si="4"/>
        <v>0</v>
      </c>
      <c r="F96" s="11">
        <f t="shared" si="5"/>
        <v>-21294000000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819</v>
      </c>
      <c r="E97" s="11">
        <f t="shared" si="4"/>
        <v>0</v>
      </c>
      <c r="F97" s="11">
        <f t="shared" si="5"/>
        <v>-21294000000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819</v>
      </c>
      <c r="E98" s="11">
        <f t="shared" si="4"/>
        <v>1</v>
      </c>
      <c r="F98" s="11">
        <f t="shared" si="5"/>
        <v>21268000000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819</v>
      </c>
      <c r="E99" s="11">
        <f t="shared" si="4"/>
        <v>0</v>
      </c>
      <c r="F99" s="11">
        <f t="shared" si="5"/>
        <v>-163800000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817</v>
      </c>
      <c r="E100" s="11">
        <f t="shared" si="4"/>
        <v>1</v>
      </c>
      <c r="F100" s="11">
        <f t="shared" si="5"/>
        <v>23827200000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812</v>
      </c>
      <c r="E101" s="11">
        <f t="shared" si="4"/>
        <v>1</v>
      </c>
      <c r="F101" s="11">
        <f t="shared" si="5"/>
        <v>324355395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811</v>
      </c>
      <c r="E102" s="11">
        <f t="shared" si="4"/>
        <v>1</v>
      </c>
      <c r="F102" s="11">
        <f t="shared" si="5"/>
        <v>1620000000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810</v>
      </c>
      <c r="E103" s="11">
        <f t="shared" si="4"/>
        <v>1</v>
      </c>
      <c r="F103" s="11">
        <f t="shared" si="5"/>
        <v>6067500000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810</v>
      </c>
      <c r="E104" s="11">
        <f t="shared" si="4"/>
        <v>0</v>
      </c>
      <c r="F104" s="11">
        <f t="shared" si="5"/>
        <v>-53460000000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810</v>
      </c>
      <c r="E105" s="11">
        <f t="shared" si="4"/>
        <v>0</v>
      </c>
      <c r="F105" s="11">
        <f t="shared" si="5"/>
        <v>-117450000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808</v>
      </c>
      <c r="E106" s="11">
        <f t="shared" si="4"/>
        <v>1</v>
      </c>
      <c r="F106" s="11">
        <f t="shared" si="5"/>
        <v>4842000000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806</v>
      </c>
      <c r="E107" s="11">
        <f t="shared" si="4"/>
        <v>0</v>
      </c>
      <c r="F107" s="11">
        <f t="shared" si="5"/>
        <v>-4840755400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803</v>
      </c>
      <c r="E108" s="11">
        <f t="shared" si="4"/>
        <v>1</v>
      </c>
      <c r="F108" s="11">
        <f t="shared" si="5"/>
        <v>4812000000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791</v>
      </c>
      <c r="E109" s="11">
        <f t="shared" si="4"/>
        <v>0</v>
      </c>
      <c r="F109" s="11">
        <f t="shared" si="5"/>
        <v>-94920000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790</v>
      </c>
      <c r="E110" s="11">
        <f t="shared" si="4"/>
        <v>1</v>
      </c>
      <c r="F110" s="11">
        <f t="shared" si="5"/>
        <v>3156000000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789</v>
      </c>
      <c r="E111" s="11">
        <f t="shared" si="4"/>
        <v>1</v>
      </c>
      <c r="F111" s="11">
        <f t="shared" si="5"/>
        <v>2206400000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785</v>
      </c>
      <c r="E112" s="11">
        <f t="shared" si="4"/>
        <v>0</v>
      </c>
      <c r="F112" s="11">
        <f t="shared" si="5"/>
        <v>-157000000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784</v>
      </c>
      <c r="E113" s="11">
        <f t="shared" si="4"/>
        <v>1</v>
      </c>
      <c r="F113" s="11">
        <f t="shared" si="5"/>
        <v>56618730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767</v>
      </c>
      <c r="E114" s="11">
        <f t="shared" si="4"/>
        <v>0</v>
      </c>
      <c r="F114" s="11">
        <f t="shared" si="5"/>
        <v>-153400000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766</v>
      </c>
      <c r="E115" s="11">
        <f t="shared" si="4"/>
        <v>0</v>
      </c>
      <c r="F115" s="23">
        <f t="shared" si="5"/>
        <v>-8426000000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766</v>
      </c>
      <c r="E116" s="11">
        <f t="shared" si="4"/>
        <v>0</v>
      </c>
      <c r="F116" s="11">
        <f t="shared" si="5"/>
        <v>-153200000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764</v>
      </c>
      <c r="E117" s="11">
        <f t="shared" si="4"/>
        <v>0</v>
      </c>
      <c r="F117" s="11">
        <f t="shared" si="5"/>
        <v>-344182000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764</v>
      </c>
      <c r="E118" s="11">
        <f t="shared" si="4"/>
        <v>0</v>
      </c>
      <c r="F118" s="11">
        <f t="shared" si="5"/>
        <v>-152800000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758</v>
      </c>
      <c r="E119" s="11">
        <f t="shared" si="4"/>
        <v>0</v>
      </c>
      <c r="F119" s="11">
        <f t="shared" si="5"/>
        <v>-117148900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758</v>
      </c>
      <c r="E120" s="11">
        <f t="shared" si="4"/>
        <v>0</v>
      </c>
      <c r="F120" s="11">
        <f t="shared" si="5"/>
        <v>-242560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757</v>
      </c>
      <c r="E121" s="11">
        <f t="shared" si="4"/>
        <v>0</v>
      </c>
      <c r="F121" s="11">
        <f t="shared" si="5"/>
        <v>-327024000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751</v>
      </c>
      <c r="E122" s="11">
        <f t="shared" si="4"/>
        <v>1</v>
      </c>
      <c r="F122" s="11">
        <f t="shared" si="5"/>
        <v>55532250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730</v>
      </c>
      <c r="E123" s="11">
        <f t="shared" si="4"/>
        <v>0</v>
      </c>
      <c r="F123" s="11">
        <f t="shared" si="5"/>
        <v>-37960000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689</v>
      </c>
      <c r="E124" s="11">
        <f t="shared" si="4"/>
        <v>1</v>
      </c>
      <c r="F124" s="11">
        <f t="shared" si="5"/>
        <v>816656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688</v>
      </c>
      <c r="E125" s="11">
        <f t="shared" si="4"/>
        <v>1</v>
      </c>
      <c r="F125" s="11">
        <f t="shared" si="5"/>
        <v>1648800000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686</v>
      </c>
      <c r="E126" s="11">
        <f t="shared" si="4"/>
        <v>1</v>
      </c>
      <c r="F126" s="11">
        <f t="shared" si="5"/>
        <v>919818000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686</v>
      </c>
      <c r="E127" s="11">
        <f t="shared" si="4"/>
        <v>1</v>
      </c>
      <c r="F127" s="11">
        <f t="shared" si="5"/>
        <v>919818000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674</v>
      </c>
      <c r="E128" s="11">
        <f t="shared" si="4"/>
        <v>0</v>
      </c>
      <c r="F128" s="11">
        <f t="shared" si="5"/>
        <v>-134800000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672</v>
      </c>
      <c r="E129" s="11">
        <f t="shared" si="4"/>
        <v>0</v>
      </c>
      <c r="F129" s="11">
        <f>B129*(D129-E129)</f>
        <v>-10495296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671</v>
      </c>
      <c r="E130" s="11">
        <f t="shared" si="4"/>
        <v>0</v>
      </c>
      <c r="F130" s="11">
        <f t="shared" si="5"/>
        <v>-134200000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670</v>
      </c>
      <c r="E131" s="11">
        <f t="shared" ref="E131:E248" si="7">IF(B131&gt;0,1,0)</f>
        <v>0</v>
      </c>
      <c r="F131" s="11">
        <f t="shared" si="5"/>
        <v>-134000000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669</v>
      </c>
      <c r="E132" s="11">
        <f t="shared" si="7"/>
        <v>0</v>
      </c>
      <c r="F132" s="11">
        <f t="shared" si="5"/>
        <v>-260910000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669</v>
      </c>
      <c r="E133" s="11">
        <f t="shared" si="7"/>
        <v>0</v>
      </c>
      <c r="F133" s="11">
        <f t="shared" si="5"/>
        <v>-16390500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668</v>
      </c>
      <c r="E134" s="11">
        <f t="shared" si="7"/>
        <v>0</v>
      </c>
      <c r="F134" s="11">
        <f t="shared" si="5"/>
        <v>-63460000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664</v>
      </c>
      <c r="E135" s="11">
        <f t="shared" si="7"/>
        <v>0</v>
      </c>
      <c r="F135" s="11">
        <f t="shared" si="5"/>
        <v>-132800000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662</v>
      </c>
      <c r="E136" s="11">
        <f t="shared" si="7"/>
        <v>1</v>
      </c>
      <c r="F136" s="11">
        <f t="shared" si="5"/>
        <v>33050000000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661</v>
      </c>
      <c r="E137" s="11">
        <f t="shared" si="7"/>
        <v>1</v>
      </c>
      <c r="F137" s="11">
        <f t="shared" si="5"/>
        <v>7920000000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659</v>
      </c>
      <c r="E138" s="11">
        <f t="shared" si="7"/>
        <v>1</v>
      </c>
      <c r="F138" s="11">
        <f t="shared" si="5"/>
        <v>1316000000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658</v>
      </c>
      <c r="E139" s="11">
        <f t="shared" si="7"/>
        <v>1</v>
      </c>
      <c r="F139" s="11">
        <f t="shared" si="5"/>
        <v>57512466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645</v>
      </c>
      <c r="E140" s="11">
        <f t="shared" si="7"/>
        <v>0</v>
      </c>
      <c r="F140" s="11">
        <f t="shared" si="5"/>
        <v>-1935580500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644</v>
      </c>
      <c r="E141" s="11">
        <f t="shared" si="7"/>
        <v>0</v>
      </c>
      <c r="F141" s="11">
        <f t="shared" si="5"/>
        <v>-1932579600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627</v>
      </c>
      <c r="E142" s="11">
        <f t="shared" si="7"/>
        <v>1</v>
      </c>
      <c r="F142" s="11">
        <f t="shared" si="5"/>
        <v>376867650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627</v>
      </c>
      <c r="E143" s="11">
        <f t="shared" si="7"/>
        <v>0</v>
      </c>
      <c r="F143" s="11">
        <f t="shared" si="5"/>
        <v>-28842000000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596</v>
      </c>
      <c r="E144" s="11">
        <f t="shared" si="7"/>
        <v>1</v>
      </c>
      <c r="F144" s="11">
        <f t="shared" si="5"/>
        <v>91693665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595</v>
      </c>
      <c r="E145" s="11">
        <f t="shared" si="7"/>
        <v>1</v>
      </c>
      <c r="F145" s="11">
        <f t="shared" si="5"/>
        <v>1782000000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592</v>
      </c>
      <c r="E146" s="11">
        <f t="shared" si="7"/>
        <v>0</v>
      </c>
      <c r="F146" s="11">
        <f t="shared" si="5"/>
        <v>-118400000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587</v>
      </c>
      <c r="E147" s="11">
        <f t="shared" si="7"/>
        <v>0</v>
      </c>
      <c r="F147" s="11">
        <f t="shared" si="5"/>
        <v>-117400000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586</v>
      </c>
      <c r="E148" s="11">
        <f t="shared" si="7"/>
        <v>0</v>
      </c>
      <c r="F148" s="11">
        <f t="shared" si="5"/>
        <v>-117200000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582</v>
      </c>
      <c r="E149" s="11">
        <f t="shared" si="7"/>
        <v>0</v>
      </c>
      <c r="F149" s="11">
        <f t="shared" si="5"/>
        <v>-116400000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581</v>
      </c>
      <c r="E150" s="11">
        <f t="shared" si="7"/>
        <v>1</v>
      </c>
      <c r="F150" s="11">
        <f t="shared" si="5"/>
        <v>13962572000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579</v>
      </c>
      <c r="E151" s="11">
        <f t="shared" si="7"/>
        <v>0</v>
      </c>
      <c r="F151" s="11">
        <f t="shared" si="5"/>
        <v>-115800000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573</v>
      </c>
      <c r="E152" s="11">
        <f t="shared" si="7"/>
        <v>0</v>
      </c>
      <c r="F152" s="11">
        <f t="shared" si="5"/>
        <v>-17190000000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572</v>
      </c>
      <c r="E153" s="11">
        <f t="shared" si="7"/>
        <v>0</v>
      </c>
      <c r="F153" s="11">
        <f t="shared" si="5"/>
        <v>-29744000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572</v>
      </c>
      <c r="E154" s="11">
        <f t="shared" si="7"/>
        <v>0</v>
      </c>
      <c r="F154" s="11">
        <f t="shared" si="5"/>
        <v>-77792000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567</v>
      </c>
      <c r="E155" s="11">
        <f t="shared" si="7"/>
        <v>1</v>
      </c>
      <c r="F155" s="11">
        <f t="shared" si="5"/>
        <v>1698000000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566</v>
      </c>
      <c r="E156" s="11">
        <f t="shared" si="7"/>
        <v>1</v>
      </c>
      <c r="F156" s="11">
        <f t="shared" si="5"/>
        <v>106843195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566</v>
      </c>
      <c r="E157" s="11">
        <f t="shared" si="7"/>
        <v>1</v>
      </c>
      <c r="F157" s="11">
        <f t="shared" si="5"/>
        <v>13688650500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558</v>
      </c>
      <c r="E158" s="11">
        <f t="shared" si="7"/>
        <v>1</v>
      </c>
      <c r="F158" s="11">
        <f t="shared" si="5"/>
        <v>13532426400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558</v>
      </c>
      <c r="E159" s="11">
        <f t="shared" si="7"/>
        <v>0</v>
      </c>
      <c r="F159" s="11">
        <f t="shared" si="5"/>
        <v>-112158000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553</v>
      </c>
      <c r="E160" s="11">
        <f t="shared" si="7"/>
        <v>0</v>
      </c>
      <c r="F160" s="11">
        <f t="shared" si="5"/>
        <v>-110600000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550</v>
      </c>
      <c r="E161" s="11">
        <f t="shared" si="7"/>
        <v>0</v>
      </c>
      <c r="F161" s="11">
        <f t="shared" si="5"/>
        <v>-110000000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546</v>
      </c>
      <c r="E162" s="11">
        <f t="shared" si="7"/>
        <v>0</v>
      </c>
      <c r="F162" s="11">
        <f t="shared" si="5"/>
        <v>-109200000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543</v>
      </c>
      <c r="E163" s="11">
        <f t="shared" si="7"/>
        <v>0</v>
      </c>
      <c r="F163" s="11">
        <f t="shared" si="5"/>
        <v>-108600000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536</v>
      </c>
      <c r="E164" s="11">
        <f t="shared" si="7"/>
        <v>1</v>
      </c>
      <c r="F164" s="11">
        <f t="shared" si="5"/>
        <v>244855590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533</v>
      </c>
      <c r="E165" s="11">
        <f t="shared" si="7"/>
        <v>1</v>
      </c>
      <c r="F165" s="11">
        <f t="shared" si="5"/>
        <v>1436400000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533</v>
      </c>
      <c r="E166" s="11">
        <f t="shared" si="7"/>
        <v>1</v>
      </c>
      <c r="F166" s="11">
        <f t="shared" si="5"/>
        <v>1330000000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526</v>
      </c>
      <c r="E167" s="11">
        <f t="shared" si="7"/>
        <v>0</v>
      </c>
      <c r="F167" s="11">
        <f t="shared" si="5"/>
        <v>-105200000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524</v>
      </c>
      <c r="E168" s="11">
        <f t="shared" si="7"/>
        <v>0</v>
      </c>
      <c r="F168" s="11">
        <f t="shared" si="5"/>
        <v>-104800000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518</v>
      </c>
      <c r="E169" s="11">
        <f t="shared" si="7"/>
        <v>0</v>
      </c>
      <c r="F169" s="11">
        <f t="shared" si="5"/>
        <v>-103600000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515</v>
      </c>
      <c r="E170" s="11">
        <f t="shared" si="7"/>
        <v>0</v>
      </c>
      <c r="F170" s="11">
        <f t="shared" si="5"/>
        <v>-103000000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515</v>
      </c>
      <c r="E171" s="11">
        <f t="shared" si="7"/>
        <v>1</v>
      </c>
      <c r="F171" s="11">
        <f t="shared" si="5"/>
        <v>1542000000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512</v>
      </c>
      <c r="E172" s="11">
        <f t="shared" si="7"/>
        <v>0</v>
      </c>
      <c r="F172" s="11">
        <f t="shared" si="5"/>
        <v>-102400000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511</v>
      </c>
      <c r="E173" s="11">
        <f t="shared" si="7"/>
        <v>1</v>
      </c>
      <c r="F173" s="11">
        <f t="shared" si="5"/>
        <v>1530000000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510</v>
      </c>
      <c r="E174" s="11">
        <f t="shared" si="7"/>
        <v>1</v>
      </c>
      <c r="F174" s="11">
        <f t="shared" si="5"/>
        <v>1018000000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509</v>
      </c>
      <c r="E175" s="11">
        <f t="shared" si="7"/>
        <v>1</v>
      </c>
      <c r="F175" s="11">
        <f t="shared" si="5"/>
        <v>660400000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507</v>
      </c>
      <c r="E176" s="11">
        <f t="shared" si="7"/>
        <v>0</v>
      </c>
      <c r="F176" s="11">
        <f t="shared" si="5"/>
        <v>-101400000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507</v>
      </c>
      <c r="E177" s="11">
        <f t="shared" si="7"/>
        <v>1</v>
      </c>
      <c r="F177" s="11">
        <f t="shared" si="5"/>
        <v>860200000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506</v>
      </c>
      <c r="E178" s="11">
        <f t="shared" si="7"/>
        <v>0</v>
      </c>
      <c r="F178" s="11">
        <f t="shared" si="5"/>
        <v>-101200000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505</v>
      </c>
      <c r="E179" s="11">
        <f t="shared" si="7"/>
        <v>1</v>
      </c>
      <c r="F179" s="11">
        <f t="shared" si="5"/>
        <v>288031968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502</v>
      </c>
      <c r="E180" s="11">
        <f t="shared" si="7"/>
        <v>1</v>
      </c>
      <c r="F180" s="11">
        <f t="shared" si="5"/>
        <v>1503000000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495</v>
      </c>
      <c r="E181" s="11">
        <f t="shared" si="7"/>
        <v>1</v>
      </c>
      <c r="F181" s="11">
        <f t="shared" si="5"/>
        <v>988000000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487</v>
      </c>
      <c r="E182" s="11">
        <f t="shared" si="7"/>
        <v>0</v>
      </c>
      <c r="F182" s="11">
        <f t="shared" si="5"/>
        <v>-1071740900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475</v>
      </c>
      <c r="E183" s="11">
        <f t="shared" si="7"/>
        <v>1</v>
      </c>
      <c r="F183" s="11">
        <f t="shared" si="5"/>
        <v>319991238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445</v>
      </c>
      <c r="E184" s="11">
        <f t="shared" si="7"/>
        <v>1</v>
      </c>
      <c r="F184" s="11">
        <f t="shared" si="5"/>
        <v>300588000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430</v>
      </c>
      <c r="E185" s="11">
        <f t="shared" si="7"/>
        <v>0</v>
      </c>
      <c r="F185" s="11">
        <f t="shared" si="5"/>
        <v>-4300000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5" si="8">D187+C186</f>
        <v>425</v>
      </c>
      <c r="E186" s="11">
        <f t="shared" si="7"/>
        <v>0</v>
      </c>
      <c r="F186" s="11">
        <f t="shared" si="5"/>
        <v>-34212500000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420</v>
      </c>
      <c r="E187" s="11">
        <f t="shared" si="7"/>
        <v>0</v>
      </c>
      <c r="F187" s="11">
        <f t="shared" si="5"/>
        <v>-462000000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420</v>
      </c>
      <c r="E188" s="11">
        <f t="shared" si="7"/>
        <v>1</v>
      </c>
      <c r="F188" s="11">
        <f t="shared" si="5"/>
        <v>1257000000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419</v>
      </c>
      <c r="E189" s="11">
        <f t="shared" si="7"/>
        <v>1</v>
      </c>
      <c r="F189" s="11">
        <f t="shared" si="5"/>
        <v>836000000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419</v>
      </c>
      <c r="E190" s="11">
        <f t="shared" si="7"/>
        <v>0</v>
      </c>
      <c r="F190" s="11">
        <f t="shared" si="5"/>
        <v>-2095000000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418</v>
      </c>
      <c r="E191" s="11">
        <f t="shared" si="7"/>
        <v>1</v>
      </c>
      <c r="F191" s="11">
        <f t="shared" si="5"/>
        <v>201514416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414</v>
      </c>
      <c r="E192" s="11">
        <f t="shared" si="7"/>
        <v>0</v>
      </c>
      <c r="F192" s="11">
        <f t="shared" si="5"/>
        <v>-47734200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410</v>
      </c>
      <c r="E193" s="11">
        <f t="shared" si="7"/>
        <v>1</v>
      </c>
      <c r="F193" s="11">
        <f t="shared" si="5"/>
        <v>36810000000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403</v>
      </c>
      <c r="E194" s="11">
        <f t="shared" si="7"/>
        <v>1</v>
      </c>
      <c r="F194" s="11">
        <f t="shared" si="5"/>
        <v>20904000000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403</v>
      </c>
      <c r="E195" s="11">
        <f t="shared" si="7"/>
        <v>1</v>
      </c>
      <c r="F195" s="99">
        <f t="shared" si="5"/>
        <v>10050000000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403</v>
      </c>
      <c r="E196" s="99">
        <f t="shared" si="7"/>
        <v>0</v>
      </c>
      <c r="F196" s="99">
        <f t="shared" si="5"/>
        <v>-67704000000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396</v>
      </c>
      <c r="E197" s="99">
        <f t="shared" si="7"/>
        <v>0</v>
      </c>
      <c r="F197" s="99">
        <f t="shared" si="5"/>
        <v>-65538000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392</v>
      </c>
      <c r="E198" s="99">
        <f t="shared" si="7"/>
        <v>0</v>
      </c>
      <c r="F198" s="99">
        <f t="shared" si="5"/>
        <v>-78400000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392</v>
      </c>
      <c r="E199" s="99">
        <f t="shared" si="7"/>
        <v>0</v>
      </c>
      <c r="F199" s="99">
        <f t="shared" si="5"/>
        <v>-18416552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389</v>
      </c>
      <c r="E200" s="99">
        <f t="shared" si="7"/>
        <v>0</v>
      </c>
      <c r="F200" s="99">
        <f t="shared" si="5"/>
        <v>-1808850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387</v>
      </c>
      <c r="E201" s="99">
        <f t="shared" si="7"/>
        <v>1</v>
      </c>
      <c r="F201" s="99">
        <f t="shared" si="5"/>
        <v>61693608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384</v>
      </c>
      <c r="E202" s="99">
        <f t="shared" si="7"/>
        <v>0</v>
      </c>
      <c r="F202" s="99">
        <f t="shared" si="5"/>
        <v>-115392000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384</v>
      </c>
      <c r="E203" s="99">
        <f t="shared" si="7"/>
        <v>1</v>
      </c>
      <c r="F203" s="99">
        <f t="shared" si="5"/>
        <v>2298000000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382</v>
      </c>
      <c r="E204" s="99">
        <f t="shared" si="7"/>
        <v>0</v>
      </c>
      <c r="F204" s="99">
        <f t="shared" si="5"/>
        <v>-261670000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381</v>
      </c>
      <c r="E205" s="99">
        <f t="shared" si="7"/>
        <v>0</v>
      </c>
      <c r="F205" s="99">
        <f t="shared" si="5"/>
        <v>-1143000000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380</v>
      </c>
      <c r="E206" s="99">
        <f t="shared" si="7"/>
        <v>0</v>
      </c>
      <c r="F206" s="99">
        <f t="shared" si="5"/>
        <v>-59280000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379</v>
      </c>
      <c r="E207" s="99">
        <f t="shared" si="7"/>
        <v>0</v>
      </c>
      <c r="F207" s="99">
        <f t="shared" si="5"/>
        <v>-25014000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378</v>
      </c>
      <c r="E208" s="99">
        <f t="shared" si="7"/>
        <v>0</v>
      </c>
      <c r="F208" s="99">
        <f t="shared" si="5"/>
        <v>-945340200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376</v>
      </c>
      <c r="E209" s="99">
        <f t="shared" si="7"/>
        <v>1</v>
      </c>
      <c r="F209" s="99">
        <f t="shared" si="5"/>
        <v>1125000000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376</v>
      </c>
      <c r="E210" s="99">
        <f t="shared" si="7"/>
        <v>0</v>
      </c>
      <c r="F210" s="99">
        <f t="shared" si="5"/>
        <v>-978126400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374</v>
      </c>
      <c r="E211" s="99">
        <f t="shared" si="7"/>
        <v>1</v>
      </c>
      <c r="F211" s="99">
        <f t="shared" si="5"/>
        <v>373000000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372</v>
      </c>
      <c r="E212" s="99">
        <f t="shared" si="7"/>
        <v>1</v>
      </c>
      <c r="F212" s="99">
        <f t="shared" si="5"/>
        <v>500850000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371</v>
      </c>
      <c r="E213" s="99">
        <f t="shared" si="7"/>
        <v>0</v>
      </c>
      <c r="F213" s="99">
        <f t="shared" si="5"/>
        <v>-816200000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371</v>
      </c>
      <c r="E214" s="99">
        <f t="shared" si="7"/>
        <v>0</v>
      </c>
      <c r="F214" s="99">
        <f t="shared" si="5"/>
        <v>-185685500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368</v>
      </c>
      <c r="E215" s="99">
        <f t="shared" si="7"/>
        <v>0</v>
      </c>
      <c r="F215" s="99">
        <f t="shared" si="5"/>
        <v>-16560000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368</v>
      </c>
      <c r="E216" s="99">
        <f t="shared" si="7"/>
        <v>1</v>
      </c>
      <c r="F216" s="99">
        <f t="shared" si="5"/>
        <v>367000000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368</v>
      </c>
      <c r="E217" s="99">
        <f t="shared" si="7"/>
        <v>0</v>
      </c>
      <c r="F217" s="99">
        <f t="shared" si="5"/>
        <v>-36800000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367</v>
      </c>
      <c r="E218" s="99">
        <f t="shared" si="7"/>
        <v>0</v>
      </c>
      <c r="F218" s="99">
        <f t="shared" si="5"/>
        <v>-110100000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364</v>
      </c>
      <c r="E219" s="99">
        <f t="shared" si="7"/>
        <v>0</v>
      </c>
      <c r="F219" s="99">
        <f t="shared" si="5"/>
        <v>-18531240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364</v>
      </c>
      <c r="E220" s="99">
        <f t="shared" si="7"/>
        <v>0</v>
      </c>
      <c r="F220" s="99">
        <f t="shared" si="5"/>
        <v>-200382000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362</v>
      </c>
      <c r="E221" s="99">
        <f t="shared" si="7"/>
        <v>1</v>
      </c>
      <c r="F221" s="99">
        <f t="shared" si="5"/>
        <v>577600000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361</v>
      </c>
      <c r="E222" s="99">
        <f t="shared" si="7"/>
        <v>0</v>
      </c>
      <c r="F222" s="99">
        <f t="shared" si="5"/>
        <v>-541752700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356</v>
      </c>
      <c r="E223" s="99">
        <f t="shared" si="7"/>
        <v>1</v>
      </c>
      <c r="F223" s="99">
        <f t="shared" si="5"/>
        <v>3059745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353</v>
      </c>
      <c r="E224" s="99">
        <f t="shared" si="7"/>
        <v>1</v>
      </c>
      <c r="F224" s="99">
        <f t="shared" si="5"/>
        <v>1056000000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351</v>
      </c>
      <c r="E225" s="99">
        <f t="shared" si="7"/>
        <v>0</v>
      </c>
      <c r="F225" s="99">
        <f t="shared" si="5"/>
        <v>-1053315900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350</v>
      </c>
      <c r="E226" s="99">
        <f t="shared" si="7"/>
        <v>1</v>
      </c>
      <c r="F226" s="99">
        <f t="shared" si="5"/>
        <v>1047000000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350</v>
      </c>
      <c r="E227" s="99">
        <f t="shared" si="7"/>
        <v>0</v>
      </c>
      <c r="F227" s="99">
        <f t="shared" si="5"/>
        <v>-61390000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349</v>
      </c>
      <c r="E228" s="99">
        <f t="shared" si="7"/>
        <v>0</v>
      </c>
      <c r="F228" s="99">
        <f t="shared" si="5"/>
        <v>-418974500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349</v>
      </c>
      <c r="E229" s="99">
        <f t="shared" si="7"/>
        <v>0</v>
      </c>
      <c r="F229" s="99">
        <f t="shared" si="5"/>
        <v>-7173695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348</v>
      </c>
      <c r="E230" s="99">
        <f t="shared" si="7"/>
        <v>0</v>
      </c>
      <c r="F230" s="99">
        <f t="shared" si="5"/>
        <v>-353034168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347</v>
      </c>
      <c r="E231" s="99">
        <f t="shared" si="7"/>
        <v>0</v>
      </c>
      <c r="F231" s="99">
        <f t="shared" si="5"/>
        <v>-8406075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346</v>
      </c>
      <c r="E232" s="99">
        <f t="shared" si="7"/>
        <v>1</v>
      </c>
      <c r="F232" s="99">
        <f t="shared" si="5"/>
        <v>379500000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346</v>
      </c>
      <c r="E233" s="99">
        <f t="shared" si="7"/>
        <v>0</v>
      </c>
      <c r="F233" s="99">
        <f t="shared" si="5"/>
        <v>-51173400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342</v>
      </c>
      <c r="E234" s="99">
        <f t="shared" si="7"/>
        <v>0</v>
      </c>
      <c r="F234" s="99">
        <f t="shared" si="5"/>
        <v>-23244030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337</v>
      </c>
      <c r="E235" s="99">
        <f t="shared" si="7"/>
        <v>0</v>
      </c>
      <c r="F235" s="99">
        <f t="shared" si="5"/>
        <v>-38665358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336</v>
      </c>
      <c r="E236" s="99">
        <f t="shared" si="7"/>
        <v>0</v>
      </c>
      <c r="F236" s="99">
        <f t="shared" si="5"/>
        <v>-120960000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336</v>
      </c>
      <c r="E237" s="99">
        <f t="shared" si="7"/>
        <v>0</v>
      </c>
      <c r="F237" s="99">
        <f t="shared" si="5"/>
        <v>-70896000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336</v>
      </c>
      <c r="E238" s="99">
        <f t="shared" si="7"/>
        <v>0</v>
      </c>
      <c r="F238" s="99">
        <f t="shared" si="5"/>
        <v>-63739200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335</v>
      </c>
      <c r="E239" s="99">
        <f t="shared" si="7"/>
        <v>0</v>
      </c>
      <c r="F239" s="99">
        <f t="shared" si="5"/>
        <v>-134167500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335</v>
      </c>
      <c r="E240" s="99">
        <f t="shared" si="7"/>
        <v>1</v>
      </c>
      <c r="F240" s="99">
        <f t="shared" si="5"/>
        <v>133600000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332</v>
      </c>
      <c r="E241" s="99">
        <f t="shared" si="7"/>
        <v>0</v>
      </c>
      <c r="F241" s="99">
        <f t="shared" si="5"/>
        <v>-106530500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325</v>
      </c>
      <c r="E242" s="99">
        <f t="shared" si="7"/>
        <v>1</v>
      </c>
      <c r="F242" s="99">
        <f t="shared" si="5"/>
        <v>1967976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323</v>
      </c>
      <c r="E243" s="99">
        <f t="shared" si="7"/>
        <v>0</v>
      </c>
      <c r="F243" s="99">
        <f t="shared" si="5"/>
        <v>-119671500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308</v>
      </c>
      <c r="E244" s="99">
        <f t="shared" si="7"/>
        <v>1</v>
      </c>
      <c r="F244" s="99">
        <f t="shared" si="5"/>
        <v>921000000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306</v>
      </c>
      <c r="E245" s="99">
        <f t="shared" si="7"/>
        <v>0</v>
      </c>
      <c r="F245" s="99">
        <f t="shared" si="5"/>
        <v>-24480000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305</v>
      </c>
      <c r="E246" s="99">
        <f t="shared" si="7"/>
        <v>0</v>
      </c>
      <c r="F246" s="99">
        <f t="shared" si="5"/>
        <v>-823500000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305</v>
      </c>
      <c r="E247" s="99">
        <f t="shared" si="7"/>
        <v>0</v>
      </c>
      <c r="F247" s="99">
        <f t="shared" si="5"/>
        <v>-9150000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303</v>
      </c>
      <c r="E248" s="99">
        <f t="shared" si="7"/>
        <v>0</v>
      </c>
      <c r="F248" s="99">
        <f t="shared" si="5"/>
        <v>-36360000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302</v>
      </c>
      <c r="E249" s="99">
        <f>IF(B250&gt;0,1,0)</f>
        <v>1</v>
      </c>
      <c r="F249" s="99">
        <f>B250*(D249-E249)</f>
        <v>240800000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301</v>
      </c>
      <c r="E250" s="99">
        <f>IF(B251&gt;0,1,0)</f>
        <v>0</v>
      </c>
      <c r="F250" s="99">
        <f>B251*(D250-E250)</f>
        <v>-5854450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300</v>
      </c>
      <c r="E251" s="99">
        <f>IF(B252&gt;0,1,0)</f>
        <v>0</v>
      </c>
      <c r="F251" s="99">
        <f>B252*(D251-E251)</f>
        <v>-150000000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300</v>
      </c>
      <c r="E252" s="99">
        <f>IF(B253&gt;0,1,0)</f>
        <v>1</v>
      </c>
      <c r="F252" s="99">
        <f>B253*(D252-E252)</f>
        <v>149500000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300</v>
      </c>
      <c r="E253" s="99">
        <f t="shared" ref="E253:E275" si="9">IF(B254&gt;0,1,0)</f>
        <v>0</v>
      </c>
      <c r="F253" s="99">
        <f>B254*(D253-E253)</f>
        <v>-136383900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300</v>
      </c>
      <c r="E254" s="99">
        <f t="shared" si="9"/>
        <v>0</v>
      </c>
      <c r="F254" s="99">
        <f t="shared" ref="F254:F275" si="10">B255*(D254-E254)</f>
        <v>-5880000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299</v>
      </c>
      <c r="E255" s="99">
        <f t="shared" si="9"/>
        <v>0</v>
      </c>
      <c r="F255" s="99">
        <f t="shared" si="10"/>
        <v>-7540780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299</v>
      </c>
      <c r="E256" s="99">
        <f t="shared" si="9"/>
        <v>0</v>
      </c>
      <c r="F256" s="99">
        <f t="shared" si="10"/>
        <v>-44700500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298</v>
      </c>
      <c r="E257" s="99">
        <f t="shared" si="9"/>
        <v>0</v>
      </c>
      <c r="F257" s="99">
        <f t="shared" si="10"/>
        <v>-46190000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298</v>
      </c>
      <c r="E258" s="99">
        <f t="shared" si="9"/>
        <v>0</v>
      </c>
      <c r="F258" s="99">
        <f t="shared" si="10"/>
        <v>-1490000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216</v>
      </c>
      <c r="E259" s="99">
        <f t="shared" si="9"/>
        <v>1</v>
      </c>
      <c r="F259" s="99">
        <f t="shared" si="10"/>
        <v>21500000</v>
      </c>
      <c r="G259" s="99" t="s">
        <v>4248</v>
      </c>
    </row>
    <row r="260" spans="1:11">
      <c r="A260" s="99" t="s">
        <v>4573</v>
      </c>
      <c r="B260" s="113">
        <v>100000</v>
      </c>
      <c r="C260" s="99">
        <v>1</v>
      </c>
      <c r="D260" s="99">
        <f t="shared" si="8"/>
        <v>134</v>
      </c>
      <c r="E260" s="99">
        <f t="shared" si="9"/>
        <v>1</v>
      </c>
      <c r="F260" s="99">
        <f t="shared" si="10"/>
        <v>399000000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133</v>
      </c>
      <c r="E261" s="99">
        <f t="shared" si="9"/>
        <v>0</v>
      </c>
      <c r="F261" s="99">
        <f t="shared" si="10"/>
        <v>-8844500</v>
      </c>
      <c r="G261" s="99" t="s">
        <v>3891</v>
      </c>
    </row>
    <row r="262" spans="1:11">
      <c r="A262" s="99" t="s">
        <v>4587</v>
      </c>
      <c r="B262" s="113">
        <v>-66500</v>
      </c>
      <c r="C262" s="99">
        <v>2</v>
      </c>
      <c r="D262" s="99">
        <f t="shared" si="8"/>
        <v>130</v>
      </c>
      <c r="E262" s="99">
        <f t="shared" si="9"/>
        <v>0</v>
      </c>
      <c r="F262" s="99">
        <f t="shared" si="10"/>
        <v>-4924140</v>
      </c>
      <c r="G262" s="99" t="s">
        <v>3964</v>
      </c>
      <c r="K262" t="s">
        <v>25</v>
      </c>
    </row>
    <row r="263" spans="1:11">
      <c r="A263" s="99" t="s">
        <v>4588</v>
      </c>
      <c r="B263" s="113">
        <v>-37878</v>
      </c>
      <c r="C263" s="99">
        <v>2</v>
      </c>
      <c r="D263" s="99">
        <f t="shared" si="8"/>
        <v>128</v>
      </c>
      <c r="E263" s="99">
        <f t="shared" si="9"/>
        <v>0</v>
      </c>
      <c r="F263" s="99">
        <f t="shared" si="10"/>
        <v>-5312000</v>
      </c>
      <c r="G263" s="99" t="s">
        <v>4589</v>
      </c>
      <c r="J263" t="s">
        <v>25</v>
      </c>
      <c r="K263" t="s">
        <v>25</v>
      </c>
    </row>
    <row r="264" spans="1:11">
      <c r="A264" s="99" t="s">
        <v>4583</v>
      </c>
      <c r="B264" s="113">
        <v>-41500</v>
      </c>
      <c r="C264" s="99">
        <v>3</v>
      </c>
      <c r="D264" s="99">
        <f t="shared" si="8"/>
        <v>126</v>
      </c>
      <c r="E264" s="99">
        <f t="shared" si="9"/>
        <v>0</v>
      </c>
      <c r="F264" s="99">
        <f t="shared" si="10"/>
        <v>-23940000</v>
      </c>
      <c r="G264" s="99" t="s">
        <v>1039</v>
      </c>
      <c r="J264" t="s">
        <v>25</v>
      </c>
    </row>
    <row r="265" spans="1:11">
      <c r="A265" s="99" t="s">
        <v>4615</v>
      </c>
      <c r="B265" s="113">
        <v>-190000</v>
      </c>
      <c r="C265" s="99">
        <v>1</v>
      </c>
      <c r="D265" s="99">
        <f t="shared" si="8"/>
        <v>123</v>
      </c>
      <c r="E265" s="99">
        <f t="shared" si="9"/>
        <v>0</v>
      </c>
      <c r="F265" s="99">
        <f t="shared" si="10"/>
        <v>-6765000</v>
      </c>
      <c r="G265" s="99"/>
    </row>
    <row r="266" spans="1:11">
      <c r="A266" s="99" t="s">
        <v>4614</v>
      </c>
      <c r="B266" s="113">
        <v>-55000</v>
      </c>
      <c r="C266" s="99">
        <v>1</v>
      </c>
      <c r="D266" s="99">
        <f t="shared" si="8"/>
        <v>122</v>
      </c>
      <c r="E266" s="99">
        <f t="shared" si="9"/>
        <v>0</v>
      </c>
      <c r="F266" s="99">
        <f t="shared" si="10"/>
        <v>-3586190</v>
      </c>
      <c r="G266" s="99"/>
    </row>
    <row r="267" spans="1:11">
      <c r="A267" s="99" t="s">
        <v>4603</v>
      </c>
      <c r="B267" s="113">
        <v>-29395</v>
      </c>
      <c r="C267" s="99">
        <v>2</v>
      </c>
      <c r="D267" s="99">
        <f t="shared" si="8"/>
        <v>121</v>
      </c>
      <c r="E267" s="99">
        <f t="shared" si="9"/>
        <v>0</v>
      </c>
      <c r="F267" s="99">
        <f t="shared" si="10"/>
        <v>-6050000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119</v>
      </c>
      <c r="E268" s="99">
        <f t="shared" si="9"/>
        <v>0</v>
      </c>
      <c r="F268" s="99">
        <f t="shared" si="10"/>
        <v>-9520000</v>
      </c>
      <c r="G268" s="99"/>
    </row>
    <row r="269" spans="1:11">
      <c r="A269" s="99" t="s">
        <v>4617</v>
      </c>
      <c r="B269" s="113">
        <v>-80000</v>
      </c>
      <c r="C269" s="99">
        <v>1</v>
      </c>
      <c r="D269" s="99">
        <f t="shared" si="8"/>
        <v>118</v>
      </c>
      <c r="E269" s="99">
        <f t="shared" si="9"/>
        <v>0</v>
      </c>
      <c r="F269" s="99">
        <f t="shared" si="10"/>
        <v>-11671262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117</v>
      </c>
      <c r="E270" s="99">
        <f t="shared" si="9"/>
        <v>0</v>
      </c>
      <c r="F270" s="99">
        <f t="shared" si="10"/>
        <v>-1097460</v>
      </c>
      <c r="G270" s="99"/>
    </row>
    <row r="271" spans="1:11">
      <c r="A271" s="99" t="s">
        <v>4622</v>
      </c>
      <c r="B271" s="113">
        <v>-9380</v>
      </c>
      <c r="C271" s="99">
        <v>0</v>
      </c>
      <c r="D271" s="99">
        <f t="shared" si="8"/>
        <v>114</v>
      </c>
      <c r="E271" s="99">
        <f t="shared" si="9"/>
        <v>0</v>
      </c>
      <c r="F271" s="99">
        <f t="shared" si="10"/>
        <v>-273600000</v>
      </c>
      <c r="G271" s="99"/>
    </row>
    <row r="272" spans="1:11">
      <c r="A272" s="99" t="s">
        <v>4622</v>
      </c>
      <c r="B272" s="113">
        <v>-2400000</v>
      </c>
      <c r="C272" s="99">
        <v>3</v>
      </c>
      <c r="D272" s="99">
        <f t="shared" si="8"/>
        <v>114</v>
      </c>
      <c r="E272" s="99">
        <f t="shared" si="9"/>
        <v>1</v>
      </c>
      <c r="F272" s="99">
        <f t="shared" si="10"/>
        <v>1695000</v>
      </c>
      <c r="G272" s="99"/>
    </row>
    <row r="273" spans="1:11">
      <c r="A273" s="99" t="s">
        <v>4633</v>
      </c>
      <c r="B273" s="113">
        <v>15000</v>
      </c>
      <c r="C273" s="99">
        <v>93</v>
      </c>
      <c r="D273" s="99">
        <f t="shared" si="8"/>
        <v>111</v>
      </c>
      <c r="E273" s="99">
        <f t="shared" si="9"/>
        <v>1</v>
      </c>
      <c r="F273" s="99">
        <f t="shared" si="10"/>
        <v>385000000</v>
      </c>
      <c r="G273" s="99"/>
    </row>
    <row r="274" spans="1:11">
      <c r="A274" s="99" t="s">
        <v>4963</v>
      </c>
      <c r="B274" s="113">
        <v>3500000</v>
      </c>
      <c r="C274" s="99">
        <v>0</v>
      </c>
      <c r="D274" s="99">
        <f t="shared" si="8"/>
        <v>18</v>
      </c>
      <c r="E274" s="99">
        <f t="shared" si="9"/>
        <v>0</v>
      </c>
      <c r="F274" s="99">
        <f t="shared" si="10"/>
        <v>-4032216</v>
      </c>
      <c r="G274" s="99"/>
    </row>
    <row r="275" spans="1:11">
      <c r="A275" s="99" t="s">
        <v>4963</v>
      </c>
      <c r="B275" s="113">
        <v>-224012</v>
      </c>
      <c r="C275" s="99">
        <v>2</v>
      </c>
      <c r="D275" s="99">
        <f t="shared" si="8"/>
        <v>18</v>
      </c>
      <c r="E275" s="99">
        <f t="shared" si="9"/>
        <v>0</v>
      </c>
      <c r="F275" s="99">
        <f t="shared" si="10"/>
        <v>-1884078</v>
      </c>
      <c r="G275" s="99"/>
    </row>
    <row r="276" spans="1:11">
      <c r="A276" s="99" t="s">
        <v>4986</v>
      </c>
      <c r="B276" s="113">
        <v>-104671</v>
      </c>
      <c r="C276" s="99">
        <v>1</v>
      </c>
      <c r="D276" s="99">
        <f t="shared" ref="D276:D280" si="11">D277+C276</f>
        <v>16</v>
      </c>
      <c r="E276" s="99">
        <f t="shared" ref="E276:E280" si="12">IF(B277&gt;0,1,0)</f>
        <v>0</v>
      </c>
      <c r="F276" s="99">
        <f t="shared" ref="F276:F280" si="13">B277*(D276-E276)</f>
        <v>-4352000</v>
      </c>
      <c r="G276" s="99"/>
    </row>
    <row r="277" spans="1:11">
      <c r="A277" s="99" t="s">
        <v>4988</v>
      </c>
      <c r="B277" s="113">
        <v>-272000</v>
      </c>
      <c r="C277" s="99">
        <v>1</v>
      </c>
      <c r="D277" s="99">
        <f t="shared" si="11"/>
        <v>15</v>
      </c>
      <c r="E277" s="99">
        <f t="shared" si="12"/>
        <v>0</v>
      </c>
      <c r="F277" s="99">
        <f t="shared" si="13"/>
        <v>-38476170</v>
      </c>
      <c r="G277" s="99"/>
    </row>
    <row r="278" spans="1:11">
      <c r="A278" s="99" t="s">
        <v>4990</v>
      </c>
      <c r="B278" s="113">
        <v>-2565078</v>
      </c>
      <c r="C278" s="99">
        <v>2</v>
      </c>
      <c r="D278" s="99">
        <f t="shared" si="11"/>
        <v>14</v>
      </c>
      <c r="E278" s="99">
        <f t="shared" si="12"/>
        <v>0</v>
      </c>
      <c r="F278" s="99">
        <f t="shared" si="13"/>
        <v>-2989000</v>
      </c>
      <c r="G278" s="99"/>
    </row>
    <row r="279" spans="1:11">
      <c r="A279" s="99" t="s">
        <v>4935</v>
      </c>
      <c r="B279" s="113">
        <v>-213500</v>
      </c>
      <c r="C279" s="99">
        <v>1</v>
      </c>
      <c r="D279" s="99">
        <f t="shared" si="11"/>
        <v>12</v>
      </c>
      <c r="E279" s="99">
        <f t="shared" si="12"/>
        <v>0</v>
      </c>
      <c r="F279" s="99">
        <f t="shared" si="13"/>
        <v>-45720</v>
      </c>
      <c r="G279" s="99"/>
    </row>
    <row r="280" spans="1:11">
      <c r="A280" s="99" t="s">
        <v>5008</v>
      </c>
      <c r="B280" s="113">
        <v>-3810</v>
      </c>
      <c r="C280" s="99">
        <v>1</v>
      </c>
      <c r="D280" s="99">
        <f t="shared" si="11"/>
        <v>11</v>
      </c>
      <c r="E280" s="99">
        <f t="shared" si="12"/>
        <v>0</v>
      </c>
      <c r="F280" s="99">
        <f t="shared" si="13"/>
        <v>-1326952</v>
      </c>
      <c r="G280" s="99"/>
      <c r="J280" t="s">
        <v>25</v>
      </c>
    </row>
    <row r="281" spans="1:11">
      <c r="A281" s="99" t="s">
        <v>5009</v>
      </c>
      <c r="B281" s="113">
        <v>-120632</v>
      </c>
      <c r="C281" s="99">
        <v>1</v>
      </c>
      <c r="D281" s="99">
        <f t="shared" ref="D281:D288" si="14">D282+C281</f>
        <v>10</v>
      </c>
      <c r="E281" s="99">
        <f t="shared" ref="E281:E288" si="15">IF(B282&gt;0,1,0)</f>
        <v>1</v>
      </c>
      <c r="F281" s="99">
        <f t="shared" ref="F281:F288" si="16">B282*(D281-E281)</f>
        <v>720000</v>
      </c>
      <c r="G281" s="99"/>
      <c r="J281" t="s">
        <v>25</v>
      </c>
    </row>
    <row r="282" spans="1:11">
      <c r="A282" s="99" t="s">
        <v>4996</v>
      </c>
      <c r="B282" s="113">
        <v>80000</v>
      </c>
      <c r="C282" s="99">
        <v>0</v>
      </c>
      <c r="D282" s="99">
        <f t="shared" si="14"/>
        <v>9</v>
      </c>
      <c r="E282" s="99">
        <f t="shared" si="15"/>
        <v>0</v>
      </c>
      <c r="F282" s="99">
        <f t="shared" si="16"/>
        <v>-22500</v>
      </c>
      <c r="G282" s="99"/>
    </row>
    <row r="283" spans="1:11">
      <c r="A283" s="99" t="s">
        <v>4996</v>
      </c>
      <c r="B283" s="113">
        <v>-2500</v>
      </c>
      <c r="C283" s="99">
        <v>1</v>
      </c>
      <c r="D283" s="99">
        <f t="shared" si="14"/>
        <v>9</v>
      </c>
      <c r="E283" s="99">
        <f t="shared" si="15"/>
        <v>0</v>
      </c>
      <c r="F283" s="99">
        <f t="shared" si="16"/>
        <v>-270000</v>
      </c>
      <c r="G283" s="99"/>
      <c r="J283" s="114">
        <f>B315-498804</f>
        <v>-416500</v>
      </c>
    </row>
    <row r="284" spans="1:11">
      <c r="A284" s="99" t="s">
        <v>5001</v>
      </c>
      <c r="B284" s="113">
        <v>-30000</v>
      </c>
      <c r="C284" s="99">
        <v>1</v>
      </c>
      <c r="D284" s="99">
        <f t="shared" si="14"/>
        <v>8</v>
      </c>
      <c r="E284" s="99">
        <f t="shared" si="15"/>
        <v>0</v>
      </c>
      <c r="F284" s="99">
        <f t="shared" si="16"/>
        <v>-158400</v>
      </c>
      <c r="G284" s="99"/>
    </row>
    <row r="285" spans="1:11">
      <c r="A285" s="99" t="s">
        <v>5010</v>
      </c>
      <c r="B285" s="113">
        <v>-19800</v>
      </c>
      <c r="C285" s="99">
        <v>1</v>
      </c>
      <c r="D285" s="99">
        <f t="shared" si="14"/>
        <v>7</v>
      </c>
      <c r="E285" s="99">
        <f t="shared" si="15"/>
        <v>1</v>
      </c>
      <c r="F285" s="99">
        <f t="shared" si="16"/>
        <v>5640000</v>
      </c>
      <c r="G285" s="99"/>
      <c r="K285" t="s">
        <v>25</v>
      </c>
    </row>
    <row r="286" spans="1:11">
      <c r="A286" s="99" t="s">
        <v>5000</v>
      </c>
      <c r="B286" s="113">
        <v>940000</v>
      </c>
      <c r="C286" s="99">
        <v>0</v>
      </c>
      <c r="D286" s="99">
        <f t="shared" si="14"/>
        <v>6</v>
      </c>
      <c r="E286" s="99">
        <f t="shared" si="15"/>
        <v>0</v>
      </c>
      <c r="F286" s="99">
        <f t="shared" si="16"/>
        <v>-1206000</v>
      </c>
      <c r="G286" s="99"/>
    </row>
    <row r="287" spans="1:11">
      <c r="A287" s="99" t="s">
        <v>5000</v>
      </c>
      <c r="B287" s="113">
        <v>-201000</v>
      </c>
      <c r="C287" s="99">
        <v>1</v>
      </c>
      <c r="D287" s="99">
        <f t="shared" si="14"/>
        <v>6</v>
      </c>
      <c r="E287" s="99">
        <f t="shared" si="15"/>
        <v>0</v>
      </c>
      <c r="F287" s="99">
        <f t="shared" si="16"/>
        <v>-1925580</v>
      </c>
      <c r="G287" s="99"/>
    </row>
    <row r="288" spans="1:11">
      <c r="A288" s="99" t="s">
        <v>5006</v>
      </c>
      <c r="B288" s="113">
        <v>-320930</v>
      </c>
      <c r="C288" s="99">
        <v>3</v>
      </c>
      <c r="D288" s="99">
        <f t="shared" si="14"/>
        <v>5</v>
      </c>
      <c r="E288" s="99">
        <f t="shared" si="15"/>
        <v>0</v>
      </c>
      <c r="F288" s="99">
        <f t="shared" si="16"/>
        <v>-2000000</v>
      </c>
      <c r="G288" s="99"/>
    </row>
    <row r="289" spans="1:10">
      <c r="A289" s="99" t="s">
        <v>5007</v>
      </c>
      <c r="B289" s="113">
        <v>-400000</v>
      </c>
      <c r="C289" s="99">
        <v>1</v>
      </c>
      <c r="D289" s="99">
        <f t="shared" ref="D289:D313" si="17">D290+C289</f>
        <v>2</v>
      </c>
      <c r="E289" s="99">
        <f t="shared" ref="E289:E313" si="18">IF(B290&gt;0,1,0)</f>
        <v>0</v>
      </c>
      <c r="F289" s="99">
        <f t="shared" ref="F289:F313" si="19">B290*(D289-E289)</f>
        <v>-33000</v>
      </c>
      <c r="G289" s="99"/>
    </row>
    <row r="290" spans="1:10">
      <c r="A290" s="99" t="s">
        <v>5014</v>
      </c>
      <c r="B290" s="113">
        <v>-16500</v>
      </c>
      <c r="C290" s="99">
        <v>1</v>
      </c>
      <c r="D290" s="99">
        <f t="shared" si="17"/>
        <v>1</v>
      </c>
      <c r="E290" s="99">
        <f t="shared" si="18"/>
        <v>0</v>
      </c>
      <c r="F290" s="99">
        <f t="shared" si="19"/>
        <v>0</v>
      </c>
      <c r="G290" s="99"/>
    </row>
    <row r="291" spans="1:10">
      <c r="A291" s="99"/>
      <c r="B291" s="113"/>
      <c r="C291" s="99"/>
      <c r="D291" s="99">
        <f t="shared" si="17"/>
        <v>0</v>
      </c>
      <c r="E291" s="99">
        <f t="shared" si="18"/>
        <v>0</v>
      </c>
      <c r="F291" s="99">
        <f t="shared" si="19"/>
        <v>0</v>
      </c>
      <c r="G291" s="99"/>
      <c r="I291" t="s">
        <v>25</v>
      </c>
    </row>
    <row r="292" spans="1:10">
      <c r="A292" s="99"/>
      <c r="B292" s="113"/>
      <c r="C292" s="99"/>
      <c r="D292" s="99">
        <f t="shared" si="17"/>
        <v>0</v>
      </c>
      <c r="E292" s="99">
        <f t="shared" si="18"/>
        <v>0</v>
      </c>
      <c r="F292" s="99">
        <f t="shared" si="19"/>
        <v>0</v>
      </c>
      <c r="G292" s="99"/>
      <c r="J292" t="s">
        <v>25</v>
      </c>
    </row>
    <row r="293" spans="1:10">
      <c r="A293" s="99"/>
      <c r="B293" s="113"/>
      <c r="C293" s="99"/>
      <c r="D293" s="99">
        <f t="shared" si="17"/>
        <v>0</v>
      </c>
      <c r="E293" s="99">
        <f t="shared" si="18"/>
        <v>0</v>
      </c>
      <c r="F293" s="99">
        <f t="shared" si="19"/>
        <v>0</v>
      </c>
      <c r="G293" s="99"/>
    </row>
    <row r="294" spans="1:10">
      <c r="A294" s="99"/>
      <c r="B294" s="113"/>
      <c r="C294" s="99"/>
      <c r="D294" s="99">
        <f t="shared" si="17"/>
        <v>0</v>
      </c>
      <c r="E294" s="99">
        <f t="shared" si="18"/>
        <v>0</v>
      </c>
      <c r="F294" s="99">
        <f t="shared" si="19"/>
        <v>0</v>
      </c>
      <c r="G294" s="99"/>
    </row>
    <row r="295" spans="1:10">
      <c r="A295" s="99"/>
      <c r="B295" s="113"/>
      <c r="C295" s="99"/>
      <c r="D295" s="99">
        <f t="shared" si="17"/>
        <v>0</v>
      </c>
      <c r="E295" s="99">
        <f t="shared" si="18"/>
        <v>0</v>
      </c>
      <c r="F295" s="99">
        <f t="shared" si="19"/>
        <v>0</v>
      </c>
      <c r="G295" s="99"/>
      <c r="J295" t="s">
        <v>25</v>
      </c>
    </row>
    <row r="296" spans="1:10">
      <c r="A296" s="99"/>
      <c r="B296" s="113"/>
      <c r="C296" s="99"/>
      <c r="D296" s="99">
        <f t="shared" si="17"/>
        <v>0</v>
      </c>
      <c r="E296" s="99">
        <f t="shared" si="18"/>
        <v>0</v>
      </c>
      <c r="F296" s="99">
        <f t="shared" si="19"/>
        <v>0</v>
      </c>
      <c r="G296" s="99"/>
    </row>
    <row r="297" spans="1:10">
      <c r="A297" s="99"/>
      <c r="B297" s="113"/>
      <c r="C297" s="99"/>
      <c r="D297" s="99">
        <f t="shared" si="17"/>
        <v>0</v>
      </c>
      <c r="E297" s="99">
        <f t="shared" si="18"/>
        <v>0</v>
      </c>
      <c r="F297" s="99">
        <f t="shared" si="19"/>
        <v>0</v>
      </c>
      <c r="G297" s="99"/>
    </row>
    <row r="298" spans="1:10">
      <c r="A298" s="99"/>
      <c r="B298" s="113"/>
      <c r="C298" s="99"/>
      <c r="D298" s="99">
        <f t="shared" si="17"/>
        <v>0</v>
      </c>
      <c r="E298" s="99">
        <f t="shared" si="18"/>
        <v>0</v>
      </c>
      <c r="F298" s="99">
        <f t="shared" si="19"/>
        <v>0</v>
      </c>
      <c r="G298" s="99"/>
    </row>
    <row r="299" spans="1:10">
      <c r="A299" s="99"/>
      <c r="B299" s="113"/>
      <c r="C299" s="99"/>
      <c r="D299" s="99">
        <f t="shared" si="17"/>
        <v>0</v>
      </c>
      <c r="E299" s="99">
        <f t="shared" si="18"/>
        <v>0</v>
      </c>
      <c r="F299" s="99">
        <f t="shared" si="19"/>
        <v>0</v>
      </c>
      <c r="G299" s="99"/>
    </row>
    <row r="300" spans="1:10">
      <c r="A300" s="99"/>
      <c r="B300" s="113"/>
      <c r="C300" s="99"/>
      <c r="D300" s="99">
        <f t="shared" si="17"/>
        <v>0</v>
      </c>
      <c r="E300" s="99">
        <f t="shared" si="18"/>
        <v>0</v>
      </c>
      <c r="F300" s="99">
        <f t="shared" si="19"/>
        <v>0</v>
      </c>
      <c r="G300" s="99"/>
    </row>
    <row r="301" spans="1:10">
      <c r="A301" s="99"/>
      <c r="B301" s="113"/>
      <c r="C301" s="99"/>
      <c r="D301" s="99">
        <f t="shared" si="17"/>
        <v>0</v>
      </c>
      <c r="E301" s="99">
        <f t="shared" si="18"/>
        <v>0</v>
      </c>
      <c r="F301" s="99">
        <f t="shared" si="19"/>
        <v>0</v>
      </c>
      <c r="G301" s="99"/>
    </row>
    <row r="302" spans="1:10">
      <c r="A302" s="99"/>
      <c r="B302" s="113"/>
      <c r="C302" s="99"/>
      <c r="D302" s="99">
        <f t="shared" si="17"/>
        <v>0</v>
      </c>
      <c r="E302" s="99">
        <f t="shared" si="18"/>
        <v>0</v>
      </c>
      <c r="F302" s="99">
        <f t="shared" si="19"/>
        <v>0</v>
      </c>
      <c r="G302" s="99"/>
    </row>
    <row r="303" spans="1:10">
      <c r="A303" s="99"/>
      <c r="B303" s="113"/>
      <c r="C303" s="99"/>
      <c r="D303" s="99">
        <f t="shared" si="17"/>
        <v>0</v>
      </c>
      <c r="E303" s="99">
        <f t="shared" si="18"/>
        <v>0</v>
      </c>
      <c r="F303" s="99">
        <f t="shared" si="19"/>
        <v>0</v>
      </c>
      <c r="G303" s="99"/>
    </row>
    <row r="304" spans="1:10">
      <c r="A304" s="99"/>
      <c r="B304" s="113"/>
      <c r="C304" s="99"/>
      <c r="D304" s="99">
        <f t="shared" si="17"/>
        <v>0</v>
      </c>
      <c r="E304" s="99">
        <f t="shared" si="18"/>
        <v>0</v>
      </c>
      <c r="F304" s="99">
        <f t="shared" si="19"/>
        <v>0</v>
      </c>
      <c r="G304" s="99"/>
    </row>
    <row r="305" spans="1:10">
      <c r="A305" s="99"/>
      <c r="B305" s="113"/>
      <c r="C305" s="99"/>
      <c r="D305" s="99">
        <f t="shared" si="17"/>
        <v>0</v>
      </c>
      <c r="E305" s="99">
        <f t="shared" si="18"/>
        <v>0</v>
      </c>
      <c r="F305" s="99">
        <f t="shared" si="19"/>
        <v>0</v>
      </c>
      <c r="G305" s="99"/>
    </row>
    <row r="306" spans="1:10">
      <c r="A306" s="99"/>
      <c r="B306" s="113"/>
      <c r="C306" s="99"/>
      <c r="D306" s="99">
        <f t="shared" si="17"/>
        <v>0</v>
      </c>
      <c r="E306" s="99">
        <f t="shared" si="18"/>
        <v>0</v>
      </c>
      <c r="F306" s="99">
        <f t="shared" si="19"/>
        <v>0</v>
      </c>
      <c r="G306" s="99"/>
      <c r="J306" t="s">
        <v>25</v>
      </c>
    </row>
    <row r="307" spans="1:10">
      <c r="A307" s="99"/>
      <c r="B307" s="113"/>
      <c r="C307" s="99"/>
      <c r="D307" s="99">
        <f t="shared" si="17"/>
        <v>0</v>
      </c>
      <c r="E307" s="99">
        <f t="shared" si="18"/>
        <v>0</v>
      </c>
      <c r="F307" s="99">
        <f t="shared" si="19"/>
        <v>0</v>
      </c>
      <c r="G307" s="99"/>
    </row>
    <row r="308" spans="1:10">
      <c r="A308" s="99"/>
      <c r="B308" s="113"/>
      <c r="C308" s="99"/>
      <c r="D308" s="99">
        <f t="shared" si="17"/>
        <v>0</v>
      </c>
      <c r="E308" s="99">
        <f t="shared" si="18"/>
        <v>0</v>
      </c>
      <c r="F308" s="99">
        <f t="shared" si="19"/>
        <v>0</v>
      </c>
      <c r="G308" s="99"/>
    </row>
    <row r="309" spans="1:10">
      <c r="A309" s="99"/>
      <c r="B309" s="113"/>
      <c r="C309" s="99"/>
      <c r="D309" s="99">
        <f t="shared" si="17"/>
        <v>0</v>
      </c>
      <c r="E309" s="99">
        <f t="shared" si="18"/>
        <v>0</v>
      </c>
      <c r="F309" s="99">
        <f t="shared" si="19"/>
        <v>0</v>
      </c>
      <c r="G309" s="99"/>
    </row>
    <row r="310" spans="1:10">
      <c r="A310" s="99"/>
      <c r="B310" s="113"/>
      <c r="C310" s="99"/>
      <c r="D310" s="99">
        <f t="shared" si="17"/>
        <v>0</v>
      </c>
      <c r="E310" s="99">
        <f t="shared" si="18"/>
        <v>0</v>
      </c>
      <c r="F310" s="99">
        <f t="shared" si="19"/>
        <v>0</v>
      </c>
      <c r="G310" s="99"/>
    </row>
    <row r="311" spans="1:10">
      <c r="A311" s="99"/>
      <c r="B311" s="113"/>
      <c r="C311" s="99"/>
      <c r="D311" s="99">
        <f t="shared" si="17"/>
        <v>0</v>
      </c>
      <c r="E311" s="99">
        <f t="shared" si="18"/>
        <v>0</v>
      </c>
      <c r="F311" s="99">
        <f t="shared" si="19"/>
        <v>0</v>
      </c>
      <c r="G311" s="99"/>
    </row>
    <row r="312" spans="1:10">
      <c r="A312" s="99"/>
      <c r="B312" s="113"/>
      <c r="C312" s="99"/>
      <c r="D312" s="99">
        <f t="shared" si="17"/>
        <v>0</v>
      </c>
      <c r="E312" s="99">
        <f t="shared" si="18"/>
        <v>0</v>
      </c>
      <c r="F312" s="99">
        <f t="shared" si="19"/>
        <v>0</v>
      </c>
      <c r="G312" s="99"/>
    </row>
    <row r="313" spans="1:10">
      <c r="A313" s="11"/>
      <c r="B313" s="3">
        <v>0</v>
      </c>
      <c r="C313" s="11">
        <v>0</v>
      </c>
      <c r="D313" s="99">
        <f t="shared" si="17"/>
        <v>0</v>
      </c>
      <c r="E313" s="99">
        <f t="shared" si="18"/>
        <v>0</v>
      </c>
      <c r="F313" s="99">
        <f t="shared" si="19"/>
        <v>0</v>
      </c>
      <c r="G313" s="99"/>
    </row>
    <row r="314" spans="1:10">
      <c r="A314" s="11"/>
      <c r="B314" s="3"/>
      <c r="C314" s="11"/>
      <c r="D314" s="99"/>
      <c r="E314" s="99"/>
      <c r="F314" s="99"/>
      <c r="G314" s="11"/>
    </row>
    <row r="315" spans="1:10">
      <c r="A315" s="11"/>
      <c r="B315" s="29">
        <f>SUM(B2:B313)</f>
        <v>82304</v>
      </c>
      <c r="C315" s="11"/>
      <c r="D315" s="11"/>
      <c r="E315" s="11"/>
      <c r="F315" s="29">
        <f>SUM(F2:F313)</f>
        <v>19236685157</v>
      </c>
      <c r="G315" s="11"/>
    </row>
    <row r="316" spans="1:10">
      <c r="A316" s="11"/>
      <c r="B316" s="11" t="s">
        <v>6</v>
      </c>
      <c r="C316" s="11"/>
      <c r="D316" s="11"/>
      <c r="E316" s="11"/>
      <c r="F316" s="11" t="s">
        <v>284</v>
      </c>
      <c r="G316" s="11"/>
    </row>
    <row r="317" spans="1:10">
      <c r="A317" s="11"/>
      <c r="B317" s="11"/>
      <c r="C317" s="11"/>
      <c r="D317" s="11"/>
      <c r="E317" s="11"/>
      <c r="F317" s="11"/>
      <c r="G317" s="11"/>
    </row>
    <row r="318" spans="1:10">
      <c r="A318" s="11"/>
      <c r="B318" s="11"/>
      <c r="C318" s="11"/>
      <c r="D318" s="11"/>
      <c r="E318" s="11"/>
      <c r="F318" s="3">
        <f>F315/D2</f>
        <v>17894590.843720932</v>
      </c>
      <c r="G318" s="11"/>
    </row>
    <row r="319" spans="1:10">
      <c r="A319" s="11"/>
      <c r="B319" s="11"/>
      <c r="C319" s="11"/>
      <c r="D319" s="11"/>
      <c r="E319" s="11"/>
      <c r="F319" s="11" t="s">
        <v>286</v>
      </c>
      <c r="G319" s="11"/>
    </row>
    <row r="324" spans="2:5">
      <c r="D324" t="s">
        <v>25</v>
      </c>
    </row>
    <row r="325" spans="2:5">
      <c r="B325" s="7"/>
    </row>
    <row r="327" spans="2:5" ht="75">
      <c r="E327" s="22" t="s">
        <v>559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H1" zoomScaleNormal="100" workbookViewId="0">
      <pane ySplit="1" topLeftCell="A2" activePane="bottomLeft" state="frozen"/>
      <selection pane="bottomLeft" activeCell="R13" sqref="R13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841</v>
      </c>
      <c r="F2" s="11">
        <f>IF(B2&gt;0,1,0)</f>
        <v>1</v>
      </c>
      <c r="G2" s="11">
        <f>B2*(E2-F2)</f>
        <v>42000000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837</v>
      </c>
      <c r="F3" s="11">
        <f t="shared" ref="F3:F38" si="1">IF(B3&gt;0,1,0)</f>
        <v>1</v>
      </c>
      <c r="G3" s="11">
        <f t="shared" ref="G3:G23" si="2">B3*(E3-F3)</f>
        <v>2508000000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836</v>
      </c>
      <c r="F4" s="11">
        <f t="shared" si="1"/>
        <v>1</v>
      </c>
      <c r="G4" s="11">
        <f t="shared" si="2"/>
        <v>2505000000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836</v>
      </c>
      <c r="F5" s="11">
        <f t="shared" si="1"/>
        <v>1</v>
      </c>
      <c r="G5" s="11">
        <f t="shared" si="2"/>
        <v>12525000000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835</v>
      </c>
      <c r="F6" s="11">
        <f t="shared" si="1"/>
        <v>1</v>
      </c>
      <c r="G6" s="11">
        <f t="shared" si="2"/>
        <v>2502000000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834</v>
      </c>
      <c r="F7" s="11">
        <f t="shared" si="1"/>
        <v>0</v>
      </c>
      <c r="G7" s="11">
        <f t="shared" si="2"/>
        <v>-2502000000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834</v>
      </c>
      <c r="F8" s="11">
        <f t="shared" si="1"/>
        <v>0</v>
      </c>
      <c r="G8" s="11">
        <f t="shared" si="2"/>
        <v>-166800000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834</v>
      </c>
      <c r="F9" s="11">
        <f t="shared" si="1"/>
        <v>1</v>
      </c>
      <c r="G9" s="11">
        <f>B9*(E9-F9)</f>
        <v>2499000000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833</v>
      </c>
      <c r="F10" s="11">
        <f t="shared" si="1"/>
        <v>1</v>
      </c>
      <c r="G10" s="11">
        <f t="shared" si="2"/>
        <v>2496000000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833</v>
      </c>
      <c r="F11" s="11">
        <f t="shared" si="1"/>
        <v>1</v>
      </c>
      <c r="G11" s="11">
        <f t="shared" si="2"/>
        <v>20800000000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830</v>
      </c>
      <c r="F12" s="11">
        <f t="shared" si="1"/>
        <v>1</v>
      </c>
      <c r="G12" s="11">
        <f t="shared" si="2"/>
        <v>827615570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830</v>
      </c>
      <c r="F13" s="11">
        <f t="shared" si="1"/>
        <v>1</v>
      </c>
      <c r="G13" s="11">
        <f t="shared" si="2"/>
        <v>2487000000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830</v>
      </c>
      <c r="F14" s="11">
        <f t="shared" si="1"/>
        <v>1</v>
      </c>
      <c r="G14" s="11">
        <f t="shared" si="2"/>
        <v>987418584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818</v>
      </c>
      <c r="F15" s="11">
        <f t="shared" si="1"/>
        <v>1</v>
      </c>
      <c r="G15" s="11">
        <f t="shared" si="2"/>
        <v>1634000000</v>
      </c>
      <c r="K15" t="s">
        <v>4757</v>
      </c>
      <c r="L15">
        <v>451474</v>
      </c>
      <c r="M15" s="247" t="s">
        <v>4938</v>
      </c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806</v>
      </c>
      <c r="F16" s="11">
        <f t="shared" si="1"/>
        <v>1</v>
      </c>
      <c r="G16" s="11">
        <f t="shared" si="2"/>
        <v>2415000000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805</v>
      </c>
      <c r="F17" s="11">
        <f t="shared" si="1"/>
        <v>1</v>
      </c>
      <c r="G17" s="11">
        <f t="shared" si="2"/>
        <v>2412000000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804</v>
      </c>
      <c r="F18" s="11">
        <f t="shared" si="1"/>
        <v>1</v>
      </c>
      <c r="G18" s="11">
        <f t="shared" si="2"/>
        <v>1525700000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789</v>
      </c>
      <c r="F19" s="11">
        <f t="shared" si="1"/>
        <v>1</v>
      </c>
      <c r="G19" s="11">
        <f t="shared" si="2"/>
        <v>633956244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788</v>
      </c>
      <c r="F20" s="11">
        <f t="shared" si="1"/>
        <v>1</v>
      </c>
      <c r="G20" s="11">
        <f t="shared" si="2"/>
        <v>2361000000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782</v>
      </c>
      <c r="F21" s="11">
        <f t="shared" si="1"/>
        <v>1</v>
      </c>
      <c r="G21" s="11">
        <f t="shared" si="2"/>
        <v>390500000</v>
      </c>
      <c r="J21">
        <v>61940674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768</v>
      </c>
      <c r="F22" s="11">
        <f t="shared" si="1"/>
        <v>0</v>
      </c>
      <c r="G22" s="11">
        <f t="shared" si="2"/>
        <v>-2304000000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760</v>
      </c>
      <c r="F23" s="11">
        <f t="shared" si="1"/>
        <v>1</v>
      </c>
      <c r="G23" s="11">
        <f t="shared" si="2"/>
        <v>2277000000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760</v>
      </c>
      <c r="F24" s="11">
        <f t="shared" si="1"/>
        <v>1</v>
      </c>
      <c r="G24" s="11">
        <f>B24*(E24-F24)</f>
        <v>478809837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758</v>
      </c>
      <c r="F25" s="11">
        <f t="shared" si="1"/>
        <v>0</v>
      </c>
      <c r="G25" s="11">
        <f t="shared" ref="G25:G30" si="3">B25*(E25-F25)</f>
        <v>-2426282200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756</v>
      </c>
      <c r="F26" s="11">
        <f t="shared" si="1"/>
        <v>0</v>
      </c>
      <c r="G26" s="11">
        <f t="shared" si="3"/>
        <v>-2268680400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754</v>
      </c>
      <c r="F27" s="11">
        <f t="shared" si="1"/>
        <v>1</v>
      </c>
      <c r="G27" s="11">
        <f t="shared" si="3"/>
        <v>753000000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754</v>
      </c>
      <c r="F28" s="11">
        <f t="shared" si="1"/>
        <v>1</v>
      </c>
      <c r="G28" s="11">
        <f t="shared" si="3"/>
        <v>4518000000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754</v>
      </c>
      <c r="F29" s="11">
        <f t="shared" si="1"/>
        <v>1</v>
      </c>
      <c r="G29" s="11">
        <f t="shared" si="3"/>
        <v>4367400000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754</v>
      </c>
      <c r="F30" s="11">
        <f t="shared" si="1"/>
        <v>0</v>
      </c>
      <c r="G30" s="11">
        <f t="shared" si="3"/>
        <v>-3770000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753</v>
      </c>
      <c r="F31" s="11">
        <f t="shared" si="1"/>
        <v>0</v>
      </c>
      <c r="G31" s="11">
        <f>B31*(E31-F31)</f>
        <v>-19578000000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751</v>
      </c>
      <c r="F32" s="11">
        <f t="shared" si="1"/>
        <v>0</v>
      </c>
      <c r="G32" s="11">
        <f>B32*(E32-F32)</f>
        <v>-19676200000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732</v>
      </c>
      <c r="F33" s="11">
        <f t="shared" si="1"/>
        <v>1</v>
      </c>
      <c r="G33" s="11">
        <f>B33*(E33-F33)</f>
        <v>239040655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714</v>
      </c>
      <c r="F34" s="11">
        <f t="shared" si="1"/>
        <v>1</v>
      </c>
      <c r="G34" s="11">
        <f t="shared" ref="G34:G195" si="4">B34*(E34-F34)</f>
        <v>20249200000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714</v>
      </c>
      <c r="F35" s="11">
        <f t="shared" si="1"/>
        <v>1</v>
      </c>
      <c r="G35" s="12">
        <f t="shared" si="4"/>
        <v>7843000000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699</v>
      </c>
      <c r="F36" s="11">
        <f t="shared" si="1"/>
        <v>1</v>
      </c>
      <c r="G36" s="11">
        <f t="shared" si="4"/>
        <v>292253298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699</v>
      </c>
      <c r="F37" s="11">
        <f t="shared" si="1"/>
        <v>0</v>
      </c>
      <c r="G37" s="11">
        <f t="shared" si="4"/>
        <v>-629100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698</v>
      </c>
      <c r="F38" s="11">
        <f t="shared" si="1"/>
        <v>1</v>
      </c>
      <c r="G38" s="12">
        <f t="shared" si="4"/>
        <v>1394000000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698</v>
      </c>
      <c r="F39" s="11">
        <f>IF(B39&gt;0,1,0)</f>
        <v>1</v>
      </c>
      <c r="G39" s="11">
        <f t="shared" si="4"/>
        <v>1394000000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684</v>
      </c>
      <c r="F40" s="11">
        <f>IF(B40&gt;0,1,0)</f>
        <v>0</v>
      </c>
      <c r="G40" s="11">
        <f t="shared" si="4"/>
        <v>-136800000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684</v>
      </c>
      <c r="F41" s="11">
        <f>IF(B41&gt;0,1,0)</f>
        <v>0</v>
      </c>
      <c r="G41" s="11">
        <f t="shared" si="4"/>
        <v>-424080000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684</v>
      </c>
      <c r="F42" s="11">
        <f t="shared" ref="F42:F195" si="5">IF(B42&gt;0,1,0)</f>
        <v>0</v>
      </c>
      <c r="G42" s="11">
        <f t="shared" si="4"/>
        <v>-82080000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682</v>
      </c>
      <c r="F43" s="11">
        <f t="shared" si="5"/>
        <v>1</v>
      </c>
      <c r="G43" s="11">
        <f t="shared" si="4"/>
        <v>442650000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682</v>
      </c>
      <c r="F44" s="11">
        <f t="shared" si="5"/>
        <v>0</v>
      </c>
      <c r="G44" s="11">
        <f t="shared" si="4"/>
        <v>-3410000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682</v>
      </c>
      <c r="F45" s="11">
        <f t="shared" si="5"/>
        <v>1</v>
      </c>
      <c r="G45" s="11">
        <f t="shared" si="4"/>
        <v>19749000000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678</v>
      </c>
      <c r="F46" s="11">
        <f t="shared" si="5"/>
        <v>0</v>
      </c>
      <c r="G46" s="11">
        <f t="shared" si="4"/>
        <v>-135600000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675</v>
      </c>
      <c r="F47" s="11">
        <f t="shared" si="5"/>
        <v>0</v>
      </c>
      <c r="G47" s="11">
        <f t="shared" si="4"/>
        <v>-135000000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674</v>
      </c>
      <c r="F48" s="11">
        <f t="shared" si="5"/>
        <v>0</v>
      </c>
      <c r="G48" s="11">
        <f t="shared" si="4"/>
        <v>-134800000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669</v>
      </c>
      <c r="F49" s="11">
        <f t="shared" si="5"/>
        <v>1</v>
      </c>
      <c r="G49" s="11">
        <f t="shared" si="4"/>
        <v>2004000000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669</v>
      </c>
      <c r="F50" s="11">
        <f t="shared" si="5"/>
        <v>1</v>
      </c>
      <c r="G50" s="12">
        <f t="shared" si="4"/>
        <v>2004000000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668</v>
      </c>
      <c r="F51" s="11">
        <f t="shared" si="5"/>
        <v>1</v>
      </c>
      <c r="G51" s="11">
        <f t="shared" si="4"/>
        <v>510786599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668</v>
      </c>
      <c r="F52" s="11">
        <f t="shared" si="5"/>
        <v>0</v>
      </c>
      <c r="G52" s="11">
        <f t="shared" si="4"/>
        <v>-133600000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661</v>
      </c>
      <c r="F53" s="11">
        <f t="shared" si="5"/>
        <v>0</v>
      </c>
      <c r="G53" s="11">
        <f t="shared" si="4"/>
        <v>-264730500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652</v>
      </c>
      <c r="F54" s="11">
        <f t="shared" si="5"/>
        <v>0</v>
      </c>
      <c r="G54" s="11">
        <f t="shared" si="4"/>
        <v>-652258192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646</v>
      </c>
      <c r="F55" s="11">
        <f t="shared" si="5"/>
        <v>0</v>
      </c>
      <c r="G55" s="11">
        <f t="shared" si="4"/>
        <v>-25840000000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637</v>
      </c>
      <c r="F56" s="11">
        <f t="shared" si="5"/>
        <v>1</v>
      </c>
      <c r="G56" s="11">
        <f t="shared" si="4"/>
        <v>550554672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610</v>
      </c>
      <c r="F57" s="11">
        <f t="shared" si="5"/>
        <v>0</v>
      </c>
      <c r="G57" s="11">
        <f t="shared" si="4"/>
        <v>-30622000000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609</v>
      </c>
      <c r="F58" s="11">
        <f t="shared" si="5"/>
        <v>0</v>
      </c>
      <c r="G58" s="11">
        <f t="shared" si="4"/>
        <v>-7430104500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606</v>
      </c>
      <c r="F59" s="11">
        <f t="shared" si="5"/>
        <v>1</v>
      </c>
      <c r="G59" s="11">
        <f t="shared" si="4"/>
        <v>323618130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605</v>
      </c>
      <c r="F60" s="11">
        <f t="shared" si="5"/>
        <v>0</v>
      </c>
      <c r="G60" s="11">
        <f t="shared" si="4"/>
        <v>-204490000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603</v>
      </c>
      <c r="F61" s="11">
        <f t="shared" si="5"/>
        <v>0</v>
      </c>
      <c r="G61" s="11">
        <f t="shared" si="4"/>
        <v>-90450000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599</v>
      </c>
      <c r="F62" s="11">
        <f t="shared" si="5"/>
        <v>0</v>
      </c>
      <c r="G62" s="11">
        <f t="shared" si="4"/>
        <v>-59900000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595</v>
      </c>
      <c r="F63" s="11">
        <f t="shared" si="5"/>
        <v>0</v>
      </c>
      <c r="G63" s="11">
        <f t="shared" si="4"/>
        <v>-119000000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595</v>
      </c>
      <c r="F64" s="11">
        <f t="shared" si="5"/>
        <v>0</v>
      </c>
      <c r="G64" s="11">
        <f t="shared" si="4"/>
        <v>-51765000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591</v>
      </c>
      <c r="F65" s="11">
        <f t="shared" si="5"/>
        <v>0</v>
      </c>
      <c r="G65" s="11">
        <f t="shared" si="4"/>
        <v>-16234770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590</v>
      </c>
      <c r="F66" s="11">
        <f t="shared" si="5"/>
        <v>0</v>
      </c>
      <c r="G66" s="11">
        <f t="shared" si="4"/>
        <v>-197060000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585</v>
      </c>
      <c r="F67" s="11">
        <f t="shared" si="5"/>
        <v>0</v>
      </c>
      <c r="G67" s="11">
        <f t="shared" si="4"/>
        <v>-11700000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584</v>
      </c>
      <c r="F68" s="11">
        <f t="shared" si="5"/>
        <v>0</v>
      </c>
      <c r="G68" s="11">
        <f t="shared" si="4"/>
        <v>-175492000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584</v>
      </c>
      <c r="F69" s="11">
        <f t="shared" si="5"/>
        <v>0</v>
      </c>
      <c r="G69" s="11">
        <f t="shared" si="4"/>
        <v>-58400000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579</v>
      </c>
      <c r="F70" s="11">
        <f t="shared" si="5"/>
        <v>0</v>
      </c>
      <c r="G70" s="11">
        <f t="shared" si="4"/>
        <v>-115800000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575</v>
      </c>
      <c r="F71" s="11">
        <f t="shared" si="5"/>
        <v>1</v>
      </c>
      <c r="G71" s="11">
        <f t="shared" si="4"/>
        <v>8833286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575</v>
      </c>
      <c r="F72" s="11">
        <f t="shared" si="5"/>
        <v>1</v>
      </c>
      <c r="G72" s="11">
        <f t="shared" si="4"/>
        <v>2296000000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575</v>
      </c>
      <c r="F73" s="11">
        <f t="shared" si="5"/>
        <v>1</v>
      </c>
      <c r="G73" s="11">
        <f t="shared" si="4"/>
        <v>1492400000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575</v>
      </c>
      <c r="F74" s="11">
        <f t="shared" si="5"/>
        <v>1</v>
      </c>
      <c r="G74" s="11">
        <f t="shared" si="4"/>
        <v>1722000000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572</v>
      </c>
      <c r="F75" s="11">
        <f t="shared" si="5"/>
        <v>0</v>
      </c>
      <c r="G75" s="11">
        <f t="shared" si="4"/>
        <v>-114400000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569</v>
      </c>
      <c r="F76" s="11">
        <f t="shared" si="5"/>
        <v>0</v>
      </c>
      <c r="G76" s="11">
        <f t="shared" si="4"/>
        <v>-1138398300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569</v>
      </c>
      <c r="F77" s="11">
        <f t="shared" si="5"/>
        <v>0</v>
      </c>
      <c r="G77" s="11">
        <f t="shared" si="4"/>
        <v>-113800000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565</v>
      </c>
      <c r="F78" s="11">
        <f t="shared" si="5"/>
        <v>1</v>
      </c>
      <c r="G78" s="11">
        <f t="shared" si="4"/>
        <v>1128000000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557</v>
      </c>
      <c r="F79" s="11">
        <f t="shared" si="5"/>
        <v>0</v>
      </c>
      <c r="G79" s="11">
        <f t="shared" si="4"/>
        <v>-557278500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557</v>
      </c>
      <c r="F80" s="11">
        <f t="shared" si="5"/>
        <v>0</v>
      </c>
      <c r="G80" s="11">
        <f t="shared" si="4"/>
        <v>-79066150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554</v>
      </c>
      <c r="F81" s="11">
        <f t="shared" si="5"/>
        <v>0</v>
      </c>
      <c r="G81" s="11">
        <f t="shared" si="4"/>
        <v>-498877000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544</v>
      </c>
      <c r="F82" s="11">
        <f t="shared" si="5"/>
        <v>1</v>
      </c>
      <c r="G82" s="11">
        <f t="shared" si="4"/>
        <v>44119293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522</v>
      </c>
      <c r="F83" s="11">
        <f t="shared" si="5"/>
        <v>1</v>
      </c>
      <c r="G83" s="11">
        <f t="shared" si="4"/>
        <v>26050000000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521</v>
      </c>
      <c r="F84" s="11">
        <f t="shared" si="5"/>
        <v>1</v>
      </c>
      <c r="G84" s="11">
        <f t="shared" si="4"/>
        <v>15600000000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521</v>
      </c>
      <c r="F85" s="11">
        <f t="shared" si="5"/>
        <v>0</v>
      </c>
      <c r="G85" s="11">
        <f t="shared" si="4"/>
        <v>-37772500000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520</v>
      </c>
      <c r="F86" s="11">
        <f t="shared" si="5"/>
        <v>0</v>
      </c>
      <c r="G86" s="11">
        <f t="shared" si="4"/>
        <v>-146120000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515</v>
      </c>
      <c r="F87" s="11">
        <f t="shared" si="5"/>
        <v>1</v>
      </c>
      <c r="G87" s="11">
        <f t="shared" si="4"/>
        <v>1285000000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514</v>
      </c>
      <c r="F88" s="11">
        <f t="shared" si="5"/>
        <v>1</v>
      </c>
      <c r="G88" s="11">
        <f t="shared" si="4"/>
        <v>40188420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509</v>
      </c>
      <c r="F89" s="11">
        <f t="shared" si="5"/>
        <v>1</v>
      </c>
      <c r="G89" s="11">
        <f t="shared" si="4"/>
        <v>7620000000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484</v>
      </c>
      <c r="F90" s="11">
        <f t="shared" si="5"/>
        <v>1</v>
      </c>
      <c r="G90" s="11">
        <f t="shared" si="4"/>
        <v>118260618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455</v>
      </c>
      <c r="F91" s="11">
        <f t="shared" si="5"/>
        <v>1</v>
      </c>
      <c r="G91" s="11">
        <f t="shared" si="4"/>
        <v>123558370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425</v>
      </c>
      <c r="F92" s="11">
        <f t="shared" si="5"/>
        <v>1</v>
      </c>
      <c r="G92" s="11">
        <f t="shared" si="4"/>
        <v>1272000000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425</v>
      </c>
      <c r="F93" s="11">
        <f t="shared" si="5"/>
        <v>1</v>
      </c>
      <c r="G93" s="11">
        <f t="shared" si="4"/>
        <v>116339240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424</v>
      </c>
      <c r="F94" s="11">
        <f t="shared" si="5"/>
        <v>1</v>
      </c>
      <c r="G94" s="11">
        <f t="shared" si="4"/>
        <v>2326500000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423</v>
      </c>
      <c r="F95" s="11">
        <f t="shared" si="5"/>
        <v>1</v>
      </c>
      <c r="G95" s="11">
        <f t="shared" si="4"/>
        <v>1266000000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422</v>
      </c>
      <c r="F96" s="11">
        <f t="shared" si="5"/>
        <v>1</v>
      </c>
      <c r="G96" s="11">
        <f t="shared" si="4"/>
        <v>1263000000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421</v>
      </c>
      <c r="F97" s="11">
        <f t="shared" si="5"/>
        <v>1</v>
      </c>
      <c r="G97" s="11">
        <f t="shared" si="4"/>
        <v>1260000000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420</v>
      </c>
      <c r="F98" s="11">
        <f t="shared" si="5"/>
        <v>1</v>
      </c>
      <c r="G98" s="11">
        <f t="shared" si="4"/>
        <v>1257000000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419</v>
      </c>
      <c r="F99" s="11">
        <f t="shared" si="5"/>
        <v>1</v>
      </c>
      <c r="G99" s="11">
        <f t="shared" si="4"/>
        <v>1254000000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417</v>
      </c>
      <c r="F100" s="11">
        <f t="shared" si="5"/>
        <v>1</v>
      </c>
      <c r="G100" s="11">
        <f t="shared" si="4"/>
        <v>415792000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416</v>
      </c>
      <c r="F101" s="11">
        <f t="shared" si="5"/>
        <v>0</v>
      </c>
      <c r="G101" s="11">
        <f t="shared" si="4"/>
        <v>-826467200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395</v>
      </c>
      <c r="F102" s="11">
        <f t="shared" si="5"/>
        <v>1</v>
      </c>
      <c r="G102" s="11">
        <f t="shared" si="4"/>
        <v>1182000000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395</v>
      </c>
      <c r="F103" s="11">
        <f t="shared" si="5"/>
        <v>1</v>
      </c>
      <c r="G103" s="11">
        <f t="shared" si="4"/>
        <v>116427000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381</v>
      </c>
      <c r="F105" s="99">
        <f t="shared" si="5"/>
        <v>1</v>
      </c>
      <c r="G105" s="99">
        <f t="shared" si="4"/>
        <v>22600801340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380</v>
      </c>
      <c r="F106" s="11">
        <f t="shared" si="5"/>
        <v>0</v>
      </c>
      <c r="G106" s="11">
        <f t="shared" si="4"/>
        <v>-3800000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374</v>
      </c>
      <c r="F107" s="11">
        <f t="shared" si="5"/>
        <v>1</v>
      </c>
      <c r="G107" s="11">
        <f t="shared" si="4"/>
        <v>745627000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369</v>
      </c>
      <c r="F108" s="11">
        <f t="shared" si="5"/>
        <v>0</v>
      </c>
      <c r="G108" s="11">
        <f t="shared" si="4"/>
        <v>-22140000000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369</v>
      </c>
      <c r="F109" s="11">
        <f t="shared" si="5"/>
        <v>1</v>
      </c>
      <c r="G109" s="11">
        <f t="shared" si="4"/>
        <v>2152800000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368</v>
      </c>
      <c r="F110" s="11">
        <f t="shared" si="5"/>
        <v>1</v>
      </c>
      <c r="G110" s="11">
        <f t="shared" si="4"/>
        <v>1101000000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367</v>
      </c>
      <c r="F111" s="11">
        <f t="shared" si="5"/>
        <v>1</v>
      </c>
      <c r="G111" s="11">
        <f t="shared" si="4"/>
        <v>732000000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367</v>
      </c>
      <c r="F112" s="11">
        <f t="shared" si="5"/>
        <v>0</v>
      </c>
      <c r="G112" s="11">
        <f t="shared" si="4"/>
        <v>-1835000000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366</v>
      </c>
      <c r="F113" s="11">
        <f t="shared" si="5"/>
        <v>1</v>
      </c>
      <c r="G113" s="11">
        <f t="shared" si="4"/>
        <v>150623820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358</v>
      </c>
      <c r="F114" s="11">
        <f t="shared" si="5"/>
        <v>1</v>
      </c>
      <c r="G114" s="11">
        <f t="shared" si="4"/>
        <v>14994000000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351</v>
      </c>
      <c r="F115" s="11">
        <f t="shared" si="5"/>
        <v>0</v>
      </c>
      <c r="G115" s="11">
        <f t="shared" si="4"/>
        <v>-8775000000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350</v>
      </c>
      <c r="F116" s="11">
        <f t="shared" si="5"/>
        <v>0</v>
      </c>
      <c r="G116" s="11">
        <f t="shared" si="4"/>
        <v>-70000000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348</v>
      </c>
      <c r="F117" s="11">
        <f t="shared" si="5"/>
        <v>0</v>
      </c>
      <c r="G117" s="11">
        <f t="shared" si="4"/>
        <v>-6264000000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347</v>
      </c>
      <c r="F118" s="11">
        <f t="shared" si="5"/>
        <v>0</v>
      </c>
      <c r="G118" s="11">
        <f t="shared" si="4"/>
        <v>-867500000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337</v>
      </c>
      <c r="F119" s="11">
        <f t="shared" si="5"/>
        <v>1</v>
      </c>
      <c r="G119" s="11">
        <f t="shared" si="4"/>
        <v>199920000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335</v>
      </c>
      <c r="F120" s="11">
        <f t="shared" si="5"/>
        <v>1</v>
      </c>
      <c r="G120" s="11">
        <f t="shared" si="4"/>
        <v>45869556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333</v>
      </c>
      <c r="F121" s="11">
        <f t="shared" si="5"/>
        <v>0</v>
      </c>
      <c r="G121" s="11">
        <f t="shared" si="4"/>
        <v>-1065899700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332</v>
      </c>
      <c r="F122" s="11">
        <f t="shared" si="5"/>
        <v>1</v>
      </c>
      <c r="G122" s="11">
        <f t="shared" si="4"/>
        <v>5387356000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329</v>
      </c>
      <c r="F123" s="11">
        <f t="shared" si="5"/>
        <v>1</v>
      </c>
      <c r="G123" s="99">
        <f t="shared" si="4"/>
        <v>984000000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329</v>
      </c>
      <c r="F124" s="99">
        <f t="shared" si="5"/>
        <v>1</v>
      </c>
      <c r="G124" s="99">
        <f t="shared" si="4"/>
        <v>662560000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329</v>
      </c>
      <c r="F125" s="99">
        <f t="shared" si="5"/>
        <v>1</v>
      </c>
      <c r="G125" s="99">
        <f t="shared" si="4"/>
        <v>1631800000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328</v>
      </c>
      <c r="F126" s="99">
        <f t="shared" si="5"/>
        <v>0</v>
      </c>
      <c r="G126" s="99">
        <f t="shared" si="4"/>
        <v>-6068000000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328</v>
      </c>
      <c r="F127" s="99">
        <f t="shared" si="5"/>
        <v>1</v>
      </c>
      <c r="G127" s="99">
        <f t="shared" si="4"/>
        <v>981000000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328</v>
      </c>
      <c r="F128" s="99">
        <f t="shared" si="5"/>
        <v>0</v>
      </c>
      <c r="G128" s="99">
        <f t="shared" si="4"/>
        <v>-984295200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327</v>
      </c>
      <c r="F129" s="99">
        <f t="shared" si="5"/>
        <v>1</v>
      </c>
      <c r="G129" s="99">
        <f t="shared" si="4"/>
        <v>293400000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327</v>
      </c>
      <c r="F130" s="99">
        <f t="shared" si="5"/>
        <v>0</v>
      </c>
      <c r="G130" s="99">
        <f t="shared" si="4"/>
        <v>-981294300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326</v>
      </c>
      <c r="F131" s="99">
        <f t="shared" si="5"/>
        <v>0</v>
      </c>
      <c r="G131" s="99">
        <f t="shared" si="4"/>
        <v>-978293400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324</v>
      </c>
      <c r="F132" s="99">
        <f t="shared" si="5"/>
        <v>0</v>
      </c>
      <c r="G132" s="99">
        <f t="shared" si="4"/>
        <v>-324162000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324</v>
      </c>
      <c r="F133" s="99">
        <f t="shared" si="5"/>
        <v>1</v>
      </c>
      <c r="G133" s="99">
        <f t="shared" si="4"/>
        <v>32300000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322</v>
      </c>
      <c r="F134" s="99">
        <f t="shared" si="5"/>
        <v>0</v>
      </c>
      <c r="G134" s="99">
        <f t="shared" si="4"/>
        <v>-64400000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321</v>
      </c>
      <c r="F135" s="99">
        <f t="shared" si="5"/>
        <v>0</v>
      </c>
      <c r="G135" s="99">
        <f t="shared" si="4"/>
        <v>-706200000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318</v>
      </c>
      <c r="F136" s="99">
        <f t="shared" si="5"/>
        <v>0</v>
      </c>
      <c r="G136" s="99">
        <f t="shared" si="4"/>
        <v>-287949000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315</v>
      </c>
      <c r="F137" s="99">
        <f t="shared" si="5"/>
        <v>1</v>
      </c>
      <c r="G137" s="99">
        <f t="shared" si="4"/>
        <v>471000000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314</v>
      </c>
      <c r="F138" s="99">
        <f t="shared" si="5"/>
        <v>0</v>
      </c>
      <c r="G138" s="99">
        <f t="shared" si="4"/>
        <v>-314157000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314</v>
      </c>
      <c r="F139" s="99">
        <f t="shared" si="5"/>
        <v>0</v>
      </c>
      <c r="G139" s="99">
        <f t="shared" si="4"/>
        <v>-114610000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312</v>
      </c>
      <c r="F140" s="99">
        <f t="shared" si="5"/>
        <v>1</v>
      </c>
      <c r="G140" s="99">
        <f t="shared" si="4"/>
        <v>7153000000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311</v>
      </c>
      <c r="F141" s="99">
        <f t="shared" si="5"/>
        <v>1</v>
      </c>
      <c r="G141" s="99">
        <f t="shared" si="4"/>
        <v>558000000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309</v>
      </c>
      <c r="F142" s="99">
        <f t="shared" si="5"/>
        <v>1</v>
      </c>
      <c r="G142" s="99">
        <f t="shared" si="4"/>
        <v>61600000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309</v>
      </c>
      <c r="F143" s="99">
        <f t="shared" si="5"/>
        <v>0</v>
      </c>
      <c r="G143" s="99">
        <f t="shared" si="4"/>
        <v>-989078100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308</v>
      </c>
      <c r="F144" s="99">
        <f t="shared" si="5"/>
        <v>0</v>
      </c>
      <c r="G144" s="99">
        <f t="shared" si="4"/>
        <v>-930437200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307</v>
      </c>
      <c r="F145" s="99">
        <f t="shared" si="5"/>
        <v>1</v>
      </c>
      <c r="G145" s="99">
        <f t="shared" si="4"/>
        <v>22195098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304</v>
      </c>
      <c r="F146" s="99">
        <f t="shared" si="5"/>
        <v>0</v>
      </c>
      <c r="G146" s="99">
        <f t="shared" si="4"/>
        <v>-912273600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303</v>
      </c>
      <c r="F147" s="99">
        <f t="shared" si="5"/>
        <v>0</v>
      </c>
      <c r="G147" s="99">
        <f t="shared" si="4"/>
        <v>-909424200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303</v>
      </c>
      <c r="F148" s="99">
        <f t="shared" si="5"/>
        <v>0</v>
      </c>
      <c r="G148" s="99">
        <f t="shared" si="4"/>
        <v>-65723730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302</v>
      </c>
      <c r="F149" s="99">
        <f t="shared" si="5"/>
        <v>0</v>
      </c>
      <c r="G149" s="99">
        <f t="shared" si="4"/>
        <v>-906271800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301</v>
      </c>
      <c r="F150" s="99">
        <f t="shared" si="5"/>
        <v>1</v>
      </c>
      <c r="G150" s="99">
        <f t="shared" si="4"/>
        <v>1770000000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288</v>
      </c>
      <c r="F151" s="99">
        <f t="shared" si="5"/>
        <v>1</v>
      </c>
      <c r="G151" s="99">
        <f t="shared" si="4"/>
        <v>4879000000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288</v>
      </c>
      <c r="F152" s="99">
        <f t="shared" si="5"/>
        <v>0</v>
      </c>
      <c r="G152" s="99">
        <f t="shared" si="4"/>
        <v>-288000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287</v>
      </c>
      <c r="F153" s="99">
        <f t="shared" si="5"/>
        <v>1</v>
      </c>
      <c r="G153" s="99">
        <f t="shared" si="4"/>
        <v>858000000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287</v>
      </c>
      <c r="F154" s="99">
        <f t="shared" si="5"/>
        <v>0</v>
      </c>
      <c r="G154" s="99">
        <f t="shared" si="4"/>
        <v>-5169157000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287</v>
      </c>
      <c r="F155" s="99">
        <f t="shared" si="5"/>
        <v>0</v>
      </c>
      <c r="G155" s="99">
        <f t="shared" si="4"/>
        <v>-4477200000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287</v>
      </c>
      <c r="F156" s="99">
        <f t="shared" si="5"/>
        <v>0</v>
      </c>
      <c r="G156" s="99">
        <f t="shared" si="4"/>
        <v>-401943500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287</v>
      </c>
      <c r="F157" s="99">
        <f t="shared" si="5"/>
        <v>0</v>
      </c>
      <c r="G157" s="99">
        <f t="shared" si="4"/>
        <v>-1435000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282</v>
      </c>
      <c r="F158" s="99">
        <f t="shared" si="5"/>
        <v>1</v>
      </c>
      <c r="G158" s="99">
        <f t="shared" si="4"/>
        <v>843000000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281</v>
      </c>
      <c r="F159" s="99">
        <f t="shared" si="5"/>
        <v>1</v>
      </c>
      <c r="G159" s="99">
        <f t="shared" si="4"/>
        <v>280000000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280</v>
      </c>
      <c r="F160" s="99">
        <f t="shared" si="5"/>
        <v>0</v>
      </c>
      <c r="G160" s="99">
        <f t="shared" si="4"/>
        <v>-1260000000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280</v>
      </c>
      <c r="F161" s="99">
        <f t="shared" si="5"/>
        <v>1</v>
      </c>
      <c r="G161" s="99">
        <f t="shared" si="4"/>
        <v>837000000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280</v>
      </c>
      <c r="F162" s="99">
        <f t="shared" si="5"/>
        <v>0</v>
      </c>
      <c r="G162" s="99">
        <f t="shared" si="4"/>
        <v>-840000000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279</v>
      </c>
      <c r="F163" s="99">
        <f t="shared" si="5"/>
        <v>1</v>
      </c>
      <c r="G163" s="99">
        <f t="shared" si="4"/>
        <v>25899870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273</v>
      </c>
      <c r="F164" s="99">
        <f t="shared" si="5"/>
        <v>1</v>
      </c>
      <c r="G164" s="99">
        <f t="shared" si="4"/>
        <v>315520000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272</v>
      </c>
      <c r="F165" s="99">
        <f t="shared" si="5"/>
        <v>0</v>
      </c>
      <c r="G165" s="99">
        <f t="shared" si="4"/>
        <v>-143167200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269</v>
      </c>
      <c r="F166" s="99">
        <f t="shared" si="5"/>
        <v>0</v>
      </c>
      <c r="G166" s="99">
        <f t="shared" si="4"/>
        <v>-53800000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267</v>
      </c>
      <c r="F167" s="99">
        <f t="shared" si="5"/>
        <v>1</v>
      </c>
      <c r="G167" s="99">
        <f t="shared" si="4"/>
        <v>208810000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267</v>
      </c>
      <c r="F168" s="99">
        <f t="shared" si="5"/>
        <v>0</v>
      </c>
      <c r="G168" s="99">
        <f t="shared" si="4"/>
        <v>-53400000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266</v>
      </c>
      <c r="F169" s="99">
        <f t="shared" si="5"/>
        <v>0</v>
      </c>
      <c r="G169" s="99">
        <f t="shared" si="4"/>
        <v>-119700000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266</v>
      </c>
      <c r="F170" s="99">
        <f t="shared" si="5"/>
        <v>1</v>
      </c>
      <c r="G170" s="99">
        <f t="shared" si="4"/>
        <v>795000000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266</v>
      </c>
      <c r="F171" s="99">
        <f t="shared" si="5"/>
        <v>0</v>
      </c>
      <c r="G171" s="99">
        <f t="shared" si="4"/>
        <v>-9310000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265</v>
      </c>
      <c r="F172" s="99">
        <f t="shared" si="5"/>
        <v>1</v>
      </c>
      <c r="G172" s="99">
        <f t="shared" si="4"/>
        <v>660000000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264</v>
      </c>
      <c r="F173" s="99">
        <f t="shared" si="5"/>
        <v>0</v>
      </c>
      <c r="G173" s="99">
        <f t="shared" si="4"/>
        <v>-34488960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259</v>
      </c>
      <c r="F174" s="99">
        <f t="shared" si="5"/>
        <v>0</v>
      </c>
      <c r="G174" s="99">
        <f t="shared" si="4"/>
        <v>-1243200000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259</v>
      </c>
      <c r="F175" s="99">
        <f t="shared" si="5"/>
        <v>0</v>
      </c>
      <c r="G175" s="99">
        <f t="shared" si="4"/>
        <v>-82880000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259</v>
      </c>
      <c r="F176" s="99">
        <f t="shared" si="5"/>
        <v>0</v>
      </c>
      <c r="G176" s="99">
        <f t="shared" si="4"/>
        <v>-127800183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249</v>
      </c>
      <c r="F177" s="99">
        <f t="shared" si="5"/>
        <v>0</v>
      </c>
      <c r="G177" s="99">
        <f t="shared" si="4"/>
        <v>-19920000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249</v>
      </c>
      <c r="F178" s="99">
        <f t="shared" si="5"/>
        <v>0</v>
      </c>
      <c r="G178" s="99">
        <f t="shared" si="4"/>
        <v>-24900000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248</v>
      </c>
      <c r="F179" s="99">
        <f t="shared" si="5"/>
        <v>1</v>
      </c>
      <c r="G179" s="99">
        <f t="shared" si="4"/>
        <v>3549637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246</v>
      </c>
      <c r="F180" s="99">
        <f t="shared" si="5"/>
        <v>0</v>
      </c>
      <c r="G180" s="99">
        <f t="shared" si="4"/>
        <v>-9601380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244</v>
      </c>
      <c r="F181" s="99">
        <f t="shared" si="5"/>
        <v>0</v>
      </c>
      <c r="G181" s="99">
        <f t="shared" si="4"/>
        <v>-7808000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242</v>
      </c>
      <c r="F182" s="99">
        <f t="shared" si="5"/>
        <v>0</v>
      </c>
      <c r="G182" s="99">
        <f t="shared" si="4"/>
        <v>-24200000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241</v>
      </c>
      <c r="F183" s="99">
        <f t="shared" si="5"/>
        <v>0</v>
      </c>
      <c r="G183" s="99">
        <f t="shared" si="4"/>
        <v>-4820000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240</v>
      </c>
      <c r="F184" s="99">
        <f t="shared" si="5"/>
        <v>0</v>
      </c>
      <c r="G184" s="99">
        <f t="shared" si="4"/>
        <v>-1964400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238</v>
      </c>
      <c r="F185" s="99">
        <f t="shared" si="5"/>
        <v>0</v>
      </c>
      <c r="G185" s="99">
        <f t="shared" si="4"/>
        <v>-14303800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238</v>
      </c>
      <c r="F186" s="99">
        <f t="shared" si="5"/>
        <v>0</v>
      </c>
      <c r="G186" s="99">
        <f t="shared" si="4"/>
        <v>-7687400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234</v>
      </c>
      <c r="F187" s="99">
        <f t="shared" si="5"/>
        <v>0</v>
      </c>
      <c r="G187" s="99">
        <f t="shared" si="4"/>
        <v>-7657650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229</v>
      </c>
      <c r="F188" s="99">
        <f t="shared" si="5"/>
        <v>0</v>
      </c>
      <c r="G188" s="99">
        <f t="shared" si="4"/>
        <v>-3664000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228</v>
      </c>
      <c r="F189" s="99">
        <f t="shared" si="5"/>
        <v>0</v>
      </c>
      <c r="G189" s="99">
        <f t="shared" si="4"/>
        <v>-3860496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225</v>
      </c>
      <c r="F190" s="99">
        <f t="shared" si="5"/>
        <v>0</v>
      </c>
      <c r="G190" s="99">
        <f t="shared" si="4"/>
        <v>-2328750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172</v>
      </c>
      <c r="F191" s="99">
        <f t="shared" si="5"/>
        <v>0</v>
      </c>
      <c r="G191" s="99">
        <f t="shared" si="4"/>
        <v>-860000</v>
      </c>
    </row>
    <row r="192" spans="1:7">
      <c r="A192" s="99" t="s">
        <v>4573</v>
      </c>
      <c r="B192" s="38">
        <v>100000</v>
      </c>
      <c r="C192" s="73" t="s">
        <v>3891</v>
      </c>
      <c r="D192" s="99">
        <v>87</v>
      </c>
      <c r="E192" s="99">
        <f t="shared" si="9"/>
        <v>88</v>
      </c>
      <c r="F192" s="99">
        <f t="shared" si="5"/>
        <v>1</v>
      </c>
      <c r="G192" s="99">
        <f t="shared" si="4"/>
        <v>8700000</v>
      </c>
    </row>
    <row r="193" spans="1:7">
      <c r="A193" s="11" t="s">
        <v>4882</v>
      </c>
      <c r="B193" s="38">
        <v>-25000</v>
      </c>
      <c r="C193" s="11" t="s">
        <v>4889</v>
      </c>
      <c r="D193" s="11">
        <v>1</v>
      </c>
      <c r="E193" s="99">
        <f t="shared" si="9"/>
        <v>1</v>
      </c>
      <c r="F193" s="99">
        <f t="shared" si="5"/>
        <v>0</v>
      </c>
      <c r="G193" s="99">
        <f t="shared" si="4"/>
        <v>-25000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88305</v>
      </c>
      <c r="C196" s="11"/>
      <c r="D196" s="11"/>
      <c r="E196" s="11"/>
      <c r="F196" s="11"/>
      <c r="G196" s="29">
        <f>SUM(G105:G195)</f>
        <v>1736192372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4556935.3595800521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92"/>
  <sheetViews>
    <sheetView topLeftCell="E100" zoomScaleNormal="100" workbookViewId="0">
      <selection activeCell="Q120" sqref="Q120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21.57031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8.57031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8.7109375" bestFit="1" customWidth="1"/>
    <col min="19" max="19" width="22.5703125" bestFit="1" customWidth="1"/>
    <col min="20" max="20" width="44.85546875" bestFit="1" customWidth="1"/>
    <col min="21" max="21" width="18.710937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15.14062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9.8554687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5.14062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4" t="s">
        <v>1077</v>
      </c>
      <c r="AR5" s="214" t="s">
        <v>267</v>
      </c>
      <c r="AS5" s="214" t="s">
        <v>180</v>
      </c>
      <c r="AT5" s="214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4">
        <v>1</v>
      </c>
      <c r="AR6" s="169">
        <v>5000000</v>
      </c>
      <c r="AS6" s="214" t="s">
        <v>4150</v>
      </c>
      <c r="AT6" s="214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4">
        <v>2</v>
      </c>
      <c r="AR7" s="169">
        <v>13000000</v>
      </c>
      <c r="AS7" s="214" t="s">
        <v>4157</v>
      </c>
      <c r="AT7" s="214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4">
        <v>3</v>
      </c>
      <c r="AR8" s="169">
        <v>-168093</v>
      </c>
      <c r="AS8" s="214" t="s">
        <v>4172</v>
      </c>
      <c r="AT8" s="214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4">
        <v>4</v>
      </c>
      <c r="AR9" s="169">
        <v>-2000000</v>
      </c>
      <c r="AS9" s="214" t="s">
        <v>4342</v>
      </c>
      <c r="AT9" s="214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4">
        <v>5</v>
      </c>
      <c r="AR10" s="169">
        <v>-3000000</v>
      </c>
      <c r="AS10" s="214" t="s">
        <v>4829</v>
      </c>
      <c r="AT10" s="73" t="s">
        <v>4832</v>
      </c>
    </row>
    <row r="11" spans="1:46" ht="59.2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4">
        <v>6</v>
      </c>
      <c r="AR11" s="169">
        <v>-1663925</v>
      </c>
      <c r="AS11" s="214" t="s">
        <v>4853</v>
      </c>
      <c r="AT11" s="73" t="s">
        <v>4854</v>
      </c>
    </row>
    <row r="12" spans="1:46" ht="60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4">
        <v>7</v>
      </c>
      <c r="AR12" s="169">
        <v>-2336075</v>
      </c>
      <c r="AS12" s="214" t="s">
        <v>4908</v>
      </c>
      <c r="AT12" s="73" t="s">
        <v>4909</v>
      </c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4"/>
      <c r="AR13" s="169"/>
      <c r="AS13" s="214"/>
      <c r="AT13" s="73"/>
    </row>
    <row r="14" spans="1:46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 t="s">
        <v>25</v>
      </c>
      <c r="P14" s="96"/>
      <c r="Q14" s="168" t="s">
        <v>4364</v>
      </c>
      <c r="V14" s="115"/>
      <c r="W14" s="115"/>
      <c r="X14" s="116"/>
      <c r="Y14" s="115"/>
      <c r="Z14" s="115"/>
      <c r="AQ14" s="214"/>
      <c r="AR14" s="169"/>
      <c r="AS14" s="214"/>
      <c r="AT14" s="214"/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4"/>
      <c r="AR15" s="169"/>
      <c r="AS15" s="214"/>
      <c r="AT15" s="214"/>
    </row>
    <row r="16" spans="1:46" ht="18.75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ایلیا'!B315</f>
        <v>82304</v>
      </c>
      <c r="M16" s="168" t="s">
        <v>752</v>
      </c>
      <c r="N16" s="113">
        <f>'مسکن مریم یاران'!B196</f>
        <v>88305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214"/>
      <c r="AR16" s="169">
        <f>SUM(AR6:AR14)</f>
        <v>8831907</v>
      </c>
      <c r="AS16" s="214"/>
      <c r="AT16" s="236" t="s">
        <v>4910</v>
      </c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سارا!D371</f>
        <v>52748</v>
      </c>
      <c r="O17" t="s">
        <v>25</v>
      </c>
      <c r="P17" s="28" t="s">
        <v>25</v>
      </c>
      <c r="Q17" s="96"/>
      <c r="R17" s="96"/>
      <c r="S17" s="96"/>
      <c r="T17" s="96"/>
      <c r="V17" s="115"/>
      <c r="W17" s="115"/>
      <c r="X17" s="116"/>
      <c r="Y17" s="115"/>
      <c r="Z17" s="115"/>
      <c r="AQ17" s="214"/>
      <c r="AR17" s="214" t="s">
        <v>6</v>
      </c>
      <c r="AS17" s="214"/>
      <c r="AT17" s="214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4457</v>
      </c>
      <c r="N20" s="113">
        <v>71639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S74</f>
        <v>240</v>
      </c>
      <c r="T20" s="168" t="s">
        <v>4309</v>
      </c>
      <c r="U20" s="168">
        <v>192.1</v>
      </c>
      <c r="V20" s="168">
        <f t="shared" ref="V20:V47" si="6">U20*(1+$N$76+$Q$15*S20/36500)</f>
        <v>229.61897205479454</v>
      </c>
      <c r="W20" s="32">
        <f t="shared" ref="W20:W33" si="7">V20*(1+$W$19/100)</f>
        <v>234.21135149589043</v>
      </c>
      <c r="X20" s="32">
        <f t="shared" ref="X20:X33" si="8">V20*(1+$X$19/100)</f>
        <v>238.80373093698634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354</v>
      </c>
      <c r="AM20" s="113">
        <f>AJ20*AL20</f>
        <v>6372000000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4470</v>
      </c>
      <c r="L21" s="117">
        <f>-N30</f>
        <v>542074484.96151531</v>
      </c>
      <c r="M21" s="168" t="s">
        <v>4301</v>
      </c>
      <c r="N21" s="113">
        <f t="shared" ref="N21:N23" si="9">O21*P21</f>
        <v>248684238</v>
      </c>
      <c r="O21" s="99">
        <v>1255981</v>
      </c>
      <c r="P21" s="186">
        <f>P44</f>
        <v>198</v>
      </c>
      <c r="Q21" s="169">
        <v>595156</v>
      </c>
      <c r="R21" s="168" t="s">
        <v>4392</v>
      </c>
      <c r="S21" s="193">
        <f>S20-52</f>
        <v>188</v>
      </c>
      <c r="T21" s="168" t="s">
        <v>4395</v>
      </c>
      <c r="U21" s="168">
        <v>5808.5</v>
      </c>
      <c r="V21" s="168">
        <f t="shared" si="6"/>
        <v>6711.252295890411</v>
      </c>
      <c r="W21" s="32">
        <f t="shared" si="7"/>
        <v>6845.4773418082195</v>
      </c>
      <c r="X21" s="32">
        <f t="shared" si="8"/>
        <v>6979.7023877260281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353</v>
      </c>
      <c r="AM21" s="113">
        <f t="shared" ref="AM21:AM120" si="11">AJ21*AL21</f>
        <v>882500000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4473</v>
      </c>
      <c r="L22" s="117">
        <f>-'فروردین 98'!D63</f>
        <v>-7251124</v>
      </c>
      <c r="M22" s="214" t="s">
        <v>4409</v>
      </c>
      <c r="N22" s="113">
        <f t="shared" si="9"/>
        <v>112097298.90000001</v>
      </c>
      <c r="O22" s="99">
        <v>159297</v>
      </c>
      <c r="P22" s="186">
        <f>P43</f>
        <v>703.7</v>
      </c>
      <c r="Q22" s="169">
        <v>1484689</v>
      </c>
      <c r="R22" s="168" t="s">
        <v>4429</v>
      </c>
      <c r="S22" s="168">
        <f>S21-7</f>
        <v>181</v>
      </c>
      <c r="T22" s="19" t="s">
        <v>4432</v>
      </c>
      <c r="U22" s="168">
        <v>5474</v>
      </c>
      <c r="V22" s="168">
        <f t="shared" si="6"/>
        <v>6295.3699506849316</v>
      </c>
      <c r="W22" s="32">
        <f t="shared" si="7"/>
        <v>6421.2773496986301</v>
      </c>
      <c r="X22" s="32">
        <f t="shared" si="8"/>
        <v>6547.1847487123287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352</v>
      </c>
      <c r="AM22" s="113">
        <f t="shared" si="11"/>
        <v>2816000000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168" t="s">
        <v>456</v>
      </c>
      <c r="L23" s="117">
        <v>500000</v>
      </c>
      <c r="M23" s="168" t="s">
        <v>4394</v>
      </c>
      <c r="N23" s="113">
        <f t="shared" si="9"/>
        <v>44633100</v>
      </c>
      <c r="O23" s="99">
        <v>9250</v>
      </c>
      <c r="P23" s="99">
        <f>P42</f>
        <v>4825.2</v>
      </c>
      <c r="Q23" s="169">
        <v>2197673</v>
      </c>
      <c r="R23" s="168" t="s">
        <v>4429</v>
      </c>
      <c r="S23" s="168">
        <f>S22</f>
        <v>181</v>
      </c>
      <c r="T23" s="19" t="s">
        <v>4433</v>
      </c>
      <c r="U23" s="168">
        <v>5349</v>
      </c>
      <c r="V23" s="168">
        <f t="shared" si="6"/>
        <v>6151.6137863013701</v>
      </c>
      <c r="W23" s="32">
        <f>V23*(1+$W$19/100)</f>
        <v>6274.6460620273974</v>
      </c>
      <c r="X23" s="32">
        <f t="shared" si="8"/>
        <v>6397.6783377534248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351</v>
      </c>
      <c r="AM23" s="113">
        <f t="shared" si="11"/>
        <v>-27922752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L56</f>
        <v>492970437.96151531</v>
      </c>
      <c r="G24" s="95">
        <f t="shared" si="0"/>
        <v>-212664092.57957667</v>
      </c>
      <c r="H24" s="11"/>
      <c r="I24" s="96"/>
      <c r="J24" s="96"/>
      <c r="K24" s="168"/>
      <c r="L24" s="117"/>
      <c r="M24" s="168"/>
      <c r="N24" s="113"/>
      <c r="O24" s="69" t="s">
        <v>25</v>
      </c>
      <c r="P24" s="99"/>
      <c r="Q24" s="169">
        <v>1353959</v>
      </c>
      <c r="R24" s="168" t="s">
        <v>4429</v>
      </c>
      <c r="S24" s="199">
        <f>S23</f>
        <v>181</v>
      </c>
      <c r="T24" s="19" t="s">
        <v>4475</v>
      </c>
      <c r="U24" s="168">
        <v>192.2</v>
      </c>
      <c r="V24" s="168">
        <f t="shared" si="6"/>
        <v>221.03947835616438</v>
      </c>
      <c r="W24" s="32">
        <f t="shared" si="7"/>
        <v>225.46026792328766</v>
      </c>
      <c r="X24" s="32">
        <f t="shared" si="8"/>
        <v>229.88105749041097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350</v>
      </c>
      <c r="AM24" s="113">
        <f t="shared" si="11"/>
        <v>57925000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168"/>
      <c r="L25" s="117"/>
      <c r="M25" s="190" t="s">
        <v>4459</v>
      </c>
      <c r="N25" s="113">
        <v>54291</v>
      </c>
      <c r="O25" s="69" t="s">
        <v>25</v>
      </c>
      <c r="P25" s="99" t="s">
        <v>25</v>
      </c>
      <c r="Q25" s="169">
        <v>1614398</v>
      </c>
      <c r="R25" s="168" t="s">
        <v>4437</v>
      </c>
      <c r="S25" s="168">
        <f>S24-3</f>
        <v>178</v>
      </c>
      <c r="T25" s="19" t="s">
        <v>4508</v>
      </c>
      <c r="U25" s="168">
        <v>184.6</v>
      </c>
      <c r="V25" s="168">
        <f t="shared" si="6"/>
        <v>211.8742706849315</v>
      </c>
      <c r="W25" s="32">
        <f t="shared" si="7"/>
        <v>216.11175609863014</v>
      </c>
      <c r="X25" s="32">
        <f t="shared" si="8"/>
        <v>220.34924151232877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338</v>
      </c>
      <c r="AM25" s="113">
        <f t="shared" si="11"/>
        <v>-9744650526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/>
      <c r="L26" s="117"/>
      <c r="M26" s="190" t="s">
        <v>4394</v>
      </c>
      <c r="N26" s="113">
        <f t="shared" ref="N26:N27" si="13">O26*P26</f>
        <v>5418699.5999999996</v>
      </c>
      <c r="O26" s="69">
        <v>1123</v>
      </c>
      <c r="P26" s="99">
        <f>P42</f>
        <v>4825.2</v>
      </c>
      <c r="Q26" s="169">
        <v>133576</v>
      </c>
      <c r="R26" s="168" t="s">
        <v>4515</v>
      </c>
      <c r="S26" s="198">
        <f>S25-22</f>
        <v>156</v>
      </c>
      <c r="T26" s="168" t="s">
        <v>4516</v>
      </c>
      <c r="U26" s="168">
        <v>166.2</v>
      </c>
      <c r="V26" s="168">
        <f t="shared" si="6"/>
        <v>187.9507989041096</v>
      </c>
      <c r="W26" s="32">
        <f t="shared" si="7"/>
        <v>191.70981488219181</v>
      </c>
      <c r="X26" s="32">
        <f t="shared" si="8"/>
        <v>195.46883086027398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332</v>
      </c>
      <c r="AM26" s="113">
        <f t="shared" si="11"/>
        <v>6142000000</v>
      </c>
      <c r="AN26" s="99"/>
      <c r="AP26" s="96"/>
      <c r="AQ26" s="96"/>
      <c r="AR26" s="96"/>
      <c r="AS26" s="9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90" t="s">
        <v>4438</v>
      </c>
      <c r="N27" s="113">
        <f t="shared" si="13"/>
        <v>32131044</v>
      </c>
      <c r="O27" s="69">
        <v>162278</v>
      </c>
      <c r="P27" s="99">
        <f>P44</f>
        <v>198</v>
      </c>
      <c r="Q27" s="169">
        <v>220803</v>
      </c>
      <c r="R27" s="168" t="s">
        <v>4231</v>
      </c>
      <c r="S27" s="198">
        <f>S26-1</f>
        <v>155</v>
      </c>
      <c r="T27" s="168" t="s">
        <v>4522</v>
      </c>
      <c r="U27" s="168">
        <v>166</v>
      </c>
      <c r="V27" s="168">
        <f t="shared" si="6"/>
        <v>187.59728219178083</v>
      </c>
      <c r="W27" s="32">
        <f t="shared" si="7"/>
        <v>191.34922783561646</v>
      </c>
      <c r="X27" s="32">
        <f t="shared" si="8"/>
        <v>195.10117347945209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331</v>
      </c>
      <c r="AM27" s="113">
        <f t="shared" si="11"/>
        <v>-6140050000</v>
      </c>
      <c r="AN27" s="99"/>
      <c r="AP27" s="96"/>
      <c r="AQ27" s="96"/>
      <c r="AR27" s="96"/>
      <c r="AS27" s="96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 t="s">
        <v>25</v>
      </c>
      <c r="L28" s="117"/>
      <c r="M28" s="168"/>
      <c r="N28" s="113"/>
      <c r="P28" t="s">
        <v>25</v>
      </c>
      <c r="Q28" s="169">
        <v>1023940</v>
      </c>
      <c r="R28" s="168" t="s">
        <v>4523</v>
      </c>
      <c r="S28" s="198">
        <f>S27-2</f>
        <v>153</v>
      </c>
      <c r="T28" s="168" t="s">
        <v>4529</v>
      </c>
      <c r="U28" s="168">
        <v>160.19999999999999</v>
      </c>
      <c r="V28" s="168">
        <f t="shared" si="6"/>
        <v>180.79689205479451</v>
      </c>
      <c r="W28" s="32">
        <f t="shared" si="7"/>
        <v>184.41282989589041</v>
      </c>
      <c r="X28" s="32">
        <f t="shared" si="8"/>
        <v>188.02876773698631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330</v>
      </c>
      <c r="AM28" s="113">
        <f t="shared" si="11"/>
        <v>-21437130</v>
      </c>
      <c r="AN28" s="99"/>
      <c r="AP28" s="96"/>
      <c r="AT28"/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168" t="s">
        <v>25</v>
      </c>
      <c r="L29" s="117"/>
      <c r="M29" s="168" t="s">
        <v>756</v>
      </c>
      <c r="N29" s="113">
        <v>3000000</v>
      </c>
      <c r="O29" t="s">
        <v>25</v>
      </c>
      <c r="P29" t="s">
        <v>25</v>
      </c>
      <c r="Q29" s="169">
        <v>168846</v>
      </c>
      <c r="R29" s="168" t="s">
        <v>3691</v>
      </c>
      <c r="S29" s="198">
        <f>S28-28</f>
        <v>125</v>
      </c>
      <c r="T29" s="168" t="s">
        <v>4620</v>
      </c>
      <c r="U29" s="168">
        <v>172.2</v>
      </c>
      <c r="V29" s="168">
        <f t="shared" si="6"/>
        <v>190.64096876712327</v>
      </c>
      <c r="W29" s="32">
        <f t="shared" si="7"/>
        <v>194.45378814246573</v>
      </c>
      <c r="X29" s="32">
        <f t="shared" si="8"/>
        <v>198.26660751780821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325</v>
      </c>
      <c r="AM29" s="113">
        <f t="shared" si="11"/>
        <v>2080000000</v>
      </c>
      <c r="AN29" s="99"/>
      <c r="AP29" s="96"/>
      <c r="AT29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168" t="s">
        <v>918</v>
      </c>
      <c r="L30" s="117">
        <v>4800000</v>
      </c>
      <c r="M30" s="168" t="s">
        <v>4149</v>
      </c>
      <c r="N30" s="113">
        <f>-S132</f>
        <v>-542074484.96151531</v>
      </c>
      <c r="O30" s="96"/>
      <c r="P30" s="96" t="s">
        <v>25</v>
      </c>
      <c r="Q30" s="169">
        <v>250962</v>
      </c>
      <c r="R30" s="168" t="s">
        <v>4660</v>
      </c>
      <c r="S30" s="198">
        <f>S29-10</f>
        <v>115</v>
      </c>
      <c r="T30" s="168" t="s">
        <v>4661</v>
      </c>
      <c r="U30" s="168">
        <v>5315.5</v>
      </c>
      <c r="V30" s="168">
        <f t="shared" si="6"/>
        <v>5843.9626410958908</v>
      </c>
      <c r="W30" s="32">
        <f t="shared" si="7"/>
        <v>5960.8418939178091</v>
      </c>
      <c r="X30" s="32">
        <f t="shared" si="8"/>
        <v>6077.7211467397265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324</v>
      </c>
      <c r="AM30" s="113">
        <f t="shared" si="11"/>
        <v>-55080000</v>
      </c>
      <c r="AN30" s="99"/>
      <c r="AP30" s="96"/>
      <c r="AT30" t="s">
        <v>25</v>
      </c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68" t="s">
        <v>753</v>
      </c>
      <c r="N31" s="113">
        <v>500000</v>
      </c>
      <c r="O31" s="96" t="s">
        <v>25</v>
      </c>
      <c r="P31" s="122" t="s">
        <v>25</v>
      </c>
      <c r="Q31" s="169">
        <v>350718</v>
      </c>
      <c r="R31" s="214" t="s">
        <v>4699</v>
      </c>
      <c r="S31" s="198">
        <f>S30-7</f>
        <v>108</v>
      </c>
      <c r="T31" s="214" t="s">
        <v>4700</v>
      </c>
      <c r="U31" s="214">
        <v>502.3</v>
      </c>
      <c r="V31" s="214">
        <f t="shared" si="6"/>
        <v>549.54097095890427</v>
      </c>
      <c r="W31" s="32">
        <f t="shared" si="7"/>
        <v>560.53179037808241</v>
      </c>
      <c r="X31" s="32">
        <f t="shared" si="8"/>
        <v>571.52260979726043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319</v>
      </c>
      <c r="AM31" s="113">
        <f t="shared" si="11"/>
        <v>-2009700000</v>
      </c>
      <c r="AN31" s="99"/>
      <c r="AP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 t="s">
        <v>1086</v>
      </c>
      <c r="L32" s="117">
        <f>'خرید و فروش سکه فیزیکی'!M48*10*P45</f>
        <v>0</v>
      </c>
      <c r="M32" s="168" t="s">
        <v>760</v>
      </c>
      <c r="N32" s="113">
        <v>1200000</v>
      </c>
      <c r="P32" t="s">
        <v>25</v>
      </c>
      <c r="Q32" s="169">
        <v>17953742</v>
      </c>
      <c r="R32" s="214" t="s">
        <v>3684</v>
      </c>
      <c r="S32" s="198">
        <f>S31-15</f>
        <v>93</v>
      </c>
      <c r="T32" s="214" t="s">
        <v>4739</v>
      </c>
      <c r="U32" s="214">
        <v>486.4</v>
      </c>
      <c r="V32" s="214">
        <f t="shared" si="6"/>
        <v>526.54865534246585</v>
      </c>
      <c r="W32" s="32">
        <f t="shared" si="7"/>
        <v>537.07962844931512</v>
      </c>
      <c r="X32" s="32">
        <f t="shared" si="8"/>
        <v>547.61060155616451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318</v>
      </c>
      <c r="AM32" s="113">
        <f t="shared" si="11"/>
        <v>-16540770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 t="s">
        <v>4788</v>
      </c>
      <c r="L33" s="117">
        <v>-47500000</v>
      </c>
      <c r="M33" s="73"/>
      <c r="N33" s="113"/>
      <c r="O33" s="96" t="s">
        <v>25</v>
      </c>
      <c r="P33" s="96" t="s">
        <v>25</v>
      </c>
      <c r="Q33" s="169">
        <v>9566181</v>
      </c>
      <c r="R33" s="214" t="s">
        <v>4740</v>
      </c>
      <c r="S33" s="198">
        <f>S32-1</f>
        <v>92</v>
      </c>
      <c r="T33" s="214" t="s">
        <v>4741</v>
      </c>
      <c r="U33" s="214">
        <v>476.1</v>
      </c>
      <c r="V33" s="214">
        <f t="shared" si="6"/>
        <v>515.0332405479453</v>
      </c>
      <c r="W33" s="32">
        <f t="shared" si="7"/>
        <v>525.33390535890419</v>
      </c>
      <c r="X33" s="32">
        <f t="shared" si="8"/>
        <v>535.63457016986308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302</v>
      </c>
      <c r="AM33" s="113">
        <f t="shared" si="11"/>
        <v>6045254800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/>
      <c r="L34" s="117"/>
      <c r="M34" s="168" t="s">
        <v>1086</v>
      </c>
      <c r="N34" s="113">
        <f>('خرید و فروش سکه فیزیکی'!M47+3)*10*P45</f>
        <v>14310000</v>
      </c>
      <c r="O34" s="96"/>
      <c r="P34" s="96" t="s">
        <v>25</v>
      </c>
      <c r="Q34" s="169">
        <v>1563192</v>
      </c>
      <c r="R34" s="214" t="s">
        <v>4740</v>
      </c>
      <c r="S34" s="198">
        <f>S33</f>
        <v>92</v>
      </c>
      <c r="T34" s="214" t="s">
        <v>4742</v>
      </c>
      <c r="U34" s="214">
        <v>168.8</v>
      </c>
      <c r="V34" s="214">
        <f t="shared" si="6"/>
        <v>182.6036778082192</v>
      </c>
      <c r="W34" s="32">
        <f t="shared" ref="W34:W47" si="14">V34*(1+$W$19/100)</f>
        <v>186.2557513643836</v>
      </c>
      <c r="X34" s="32">
        <f t="shared" ref="X34:X47" si="15">V34*(1+$X$19/100)</f>
        <v>189.90782492054797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302</v>
      </c>
      <c r="AM34" s="113">
        <f t="shared" si="11"/>
        <v>306368732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 ht="16.5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/>
      <c r="L35" s="117"/>
      <c r="M35" s="168" t="s">
        <v>4787</v>
      </c>
      <c r="N35" s="113">
        <v>-18000000</v>
      </c>
      <c r="O35" s="245" t="s">
        <v>25</v>
      </c>
      <c r="P35" s="114"/>
      <c r="Q35" s="169">
        <v>15499033</v>
      </c>
      <c r="R35" s="214" t="s">
        <v>4758</v>
      </c>
      <c r="S35" s="198">
        <f>S34-6</f>
        <v>86</v>
      </c>
      <c r="T35" s="214" t="s">
        <v>4762</v>
      </c>
      <c r="U35" s="214">
        <v>525.1</v>
      </c>
      <c r="V35" s="214">
        <f t="shared" si="6"/>
        <v>565.62333369863018</v>
      </c>
      <c r="W35" s="32">
        <f t="shared" si="14"/>
        <v>576.93580037260278</v>
      </c>
      <c r="X35" s="32">
        <f t="shared" si="15"/>
        <v>588.24826704657539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290</v>
      </c>
      <c r="AM35" s="113">
        <f t="shared" si="11"/>
        <v>104400000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/>
      <c r="L36" s="117"/>
      <c r="M36" s="168" t="s">
        <v>4789</v>
      </c>
      <c r="N36" s="113">
        <v>-47000000</v>
      </c>
      <c r="O36" s="96"/>
      <c r="P36" s="96" t="s">
        <v>25</v>
      </c>
      <c r="Q36" s="169">
        <v>30673673</v>
      </c>
      <c r="R36" s="214" t="s">
        <v>4766</v>
      </c>
      <c r="S36" s="198">
        <f>S35-1</f>
        <v>85</v>
      </c>
      <c r="T36" s="214" t="s">
        <v>4771</v>
      </c>
      <c r="U36" s="214">
        <v>529.79999999999995</v>
      </c>
      <c r="V36" s="214">
        <f t="shared" si="6"/>
        <v>570.2796230136986</v>
      </c>
      <c r="W36" s="32">
        <f t="shared" si="14"/>
        <v>581.68521547397256</v>
      </c>
      <c r="X36" s="32">
        <f t="shared" si="15"/>
        <v>593.09080793424653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288</v>
      </c>
      <c r="AM36" s="113">
        <f t="shared" si="11"/>
        <v>-100800000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99"/>
      <c r="L37" s="117"/>
      <c r="M37" s="168"/>
      <c r="N37" s="113"/>
      <c r="O37" s="96"/>
      <c r="P37" s="96" t="s">
        <v>25</v>
      </c>
      <c r="Q37" s="169">
        <v>5420397</v>
      </c>
      <c r="R37" s="214" t="s">
        <v>4766</v>
      </c>
      <c r="S37" s="198">
        <f>S36</f>
        <v>85</v>
      </c>
      <c r="T37" s="214" t="s">
        <v>4772</v>
      </c>
      <c r="U37" s="214">
        <v>5395.9</v>
      </c>
      <c r="V37" s="214">
        <f t="shared" si="6"/>
        <v>5808.1763265753416</v>
      </c>
      <c r="W37" s="32">
        <f t="shared" si="14"/>
        <v>5924.3398531068488</v>
      </c>
      <c r="X37" s="32">
        <f t="shared" si="15"/>
        <v>6040.5033796383559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288</v>
      </c>
      <c r="AM37" s="113">
        <f t="shared" si="11"/>
        <v>288000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99" t="s">
        <v>5024</v>
      </c>
      <c r="L38" s="117">
        <v>-800000</v>
      </c>
      <c r="M38" s="168" t="s">
        <v>4458</v>
      </c>
      <c r="N38" s="113">
        <v>89081</v>
      </c>
      <c r="O38">
        <f>O44+10640</f>
        <v>2349242</v>
      </c>
      <c r="P38" t="s">
        <v>25</v>
      </c>
      <c r="Q38" s="169">
        <v>5809833</v>
      </c>
      <c r="R38" s="214" t="s">
        <v>4874</v>
      </c>
      <c r="S38" s="198">
        <f>S37-21</f>
        <v>64</v>
      </c>
      <c r="T38" s="214" t="s">
        <v>4878</v>
      </c>
      <c r="U38" s="214">
        <v>587.29999999999995</v>
      </c>
      <c r="V38" s="214">
        <f t="shared" si="6"/>
        <v>622.7117764383562</v>
      </c>
      <c r="W38" s="32">
        <f t="shared" si="14"/>
        <v>635.16601196712338</v>
      </c>
      <c r="X38" s="32">
        <f t="shared" si="15"/>
        <v>647.62024749589045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287</v>
      </c>
      <c r="AM38" s="113">
        <f t="shared" si="11"/>
        <v>9646070000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56"/>
      <c r="L39" s="117"/>
      <c r="M39" s="168"/>
      <c r="N39" s="113"/>
      <c r="O39" s="99"/>
      <c r="P39" s="99"/>
      <c r="Q39" s="169">
        <v>164707</v>
      </c>
      <c r="R39" s="214" t="s">
        <v>4931</v>
      </c>
      <c r="S39" s="198">
        <f>S38-28</f>
        <v>36</v>
      </c>
      <c r="T39" s="214" t="s">
        <v>4932</v>
      </c>
      <c r="U39" s="214">
        <v>633</v>
      </c>
      <c r="V39" s="214">
        <f t="shared" si="6"/>
        <v>657.57080547945213</v>
      </c>
      <c r="W39" s="32">
        <f t="shared" si="14"/>
        <v>670.72222158904117</v>
      </c>
      <c r="X39" s="32">
        <f t="shared" si="15"/>
        <v>683.8736376986302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283</v>
      </c>
      <c r="AM39" s="113">
        <f t="shared" si="11"/>
        <v>-4414800000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99"/>
      <c r="L40" s="117"/>
      <c r="M40" s="21" t="s">
        <v>4582</v>
      </c>
      <c r="N40" s="117">
        <f t="shared" ref="N40:N45" si="16">O40*P40</f>
        <v>868200</v>
      </c>
      <c r="O40" s="69">
        <v>2000</v>
      </c>
      <c r="P40" s="69">
        <v>434.1</v>
      </c>
      <c r="Q40" s="169">
        <v>1204691</v>
      </c>
      <c r="R40" s="214" t="s">
        <v>4996</v>
      </c>
      <c r="S40" s="198">
        <f>S39-20</f>
        <v>16</v>
      </c>
      <c r="T40" s="214" t="s">
        <v>4997</v>
      </c>
      <c r="U40" s="214">
        <v>218.5</v>
      </c>
      <c r="V40" s="214">
        <f t="shared" si="6"/>
        <v>223.62906301369864</v>
      </c>
      <c r="W40" s="32">
        <f t="shared" si="14"/>
        <v>228.10164427397262</v>
      </c>
      <c r="X40" s="32">
        <f t="shared" si="15"/>
        <v>232.57422553424661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280</v>
      </c>
      <c r="AM40" s="113">
        <f t="shared" si="11"/>
        <v>2100000000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99"/>
      <c r="L41" s="117"/>
      <c r="M41" s="21" t="s">
        <v>4568</v>
      </c>
      <c r="N41" s="117">
        <f t="shared" si="16"/>
        <v>62900</v>
      </c>
      <c r="O41" s="69">
        <v>50</v>
      </c>
      <c r="P41" s="69">
        <v>1258</v>
      </c>
      <c r="Q41" s="169">
        <v>15011877</v>
      </c>
      <c r="R41" s="214" t="s">
        <v>5000</v>
      </c>
      <c r="S41" s="198">
        <f>S40-3</f>
        <v>13</v>
      </c>
      <c r="T41" s="214" t="s">
        <v>5005</v>
      </c>
      <c r="U41" s="214">
        <v>197.1</v>
      </c>
      <c r="V41" s="214">
        <f t="shared" si="6"/>
        <v>201.27312000000001</v>
      </c>
      <c r="W41" s="32">
        <f t="shared" si="14"/>
        <v>205.29858240000002</v>
      </c>
      <c r="X41" s="32">
        <f t="shared" si="15"/>
        <v>209.32404480000002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276</v>
      </c>
      <c r="AM41" s="113">
        <f t="shared" si="11"/>
        <v>-27048000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99" t="s">
        <v>25</v>
      </c>
      <c r="L42" s="117"/>
      <c r="M42" s="19" t="s">
        <v>4394</v>
      </c>
      <c r="N42" s="113">
        <f t="shared" si="16"/>
        <v>160379997.59999999</v>
      </c>
      <c r="O42" s="69">
        <v>33238</v>
      </c>
      <c r="P42" s="69">
        <v>4825.2</v>
      </c>
      <c r="Q42" s="169">
        <v>35272425</v>
      </c>
      <c r="R42" s="214" t="s">
        <v>5017</v>
      </c>
      <c r="S42" s="198">
        <f>S41-5</f>
        <v>8</v>
      </c>
      <c r="T42" s="214" t="s">
        <v>5020</v>
      </c>
      <c r="U42" s="214">
        <v>4730.8999999999996</v>
      </c>
      <c r="V42" s="214">
        <f t="shared" si="6"/>
        <v>4812.9195484931506</v>
      </c>
      <c r="W42" s="32">
        <f t="shared" si="14"/>
        <v>4909.1779394630139</v>
      </c>
      <c r="X42" s="32">
        <f t="shared" si="15"/>
        <v>5005.4363304328772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275</v>
      </c>
      <c r="AM42" s="113">
        <f t="shared" si="11"/>
        <v>-7150000000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99"/>
      <c r="L43" s="117"/>
      <c r="M43" s="19" t="s">
        <v>4409</v>
      </c>
      <c r="N43" s="117">
        <f t="shared" si="16"/>
        <v>75179789.5</v>
      </c>
      <c r="O43" s="69">
        <v>106835</v>
      </c>
      <c r="P43" s="69">
        <v>703.7</v>
      </c>
      <c r="Q43" s="169">
        <v>3098904</v>
      </c>
      <c r="R43" s="214" t="s">
        <v>5018</v>
      </c>
      <c r="S43" s="198">
        <f>S42</f>
        <v>8</v>
      </c>
      <c r="T43" s="214" t="s">
        <v>5021</v>
      </c>
      <c r="U43" s="214">
        <v>671.9</v>
      </c>
      <c r="V43" s="214">
        <f t="shared" si="6"/>
        <v>683.54872109589041</v>
      </c>
      <c r="W43" s="32">
        <f t="shared" si="14"/>
        <v>697.21969551780819</v>
      </c>
      <c r="X43" s="32">
        <f t="shared" si="15"/>
        <v>710.89066993972608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275</v>
      </c>
      <c r="AM43" s="113">
        <f t="shared" si="11"/>
        <v>6875000000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56"/>
      <c r="L44" s="117"/>
      <c r="M44" s="19" t="s">
        <v>4179</v>
      </c>
      <c r="N44" s="113">
        <f t="shared" si="16"/>
        <v>463043196</v>
      </c>
      <c r="O44" s="99">
        <v>2338602</v>
      </c>
      <c r="P44" s="99">
        <v>198</v>
      </c>
      <c r="Q44" s="169">
        <v>12803120</v>
      </c>
      <c r="R44" s="214" t="s">
        <v>5019</v>
      </c>
      <c r="S44" s="198">
        <f>S43</f>
        <v>8</v>
      </c>
      <c r="T44" s="214" t="s">
        <v>5022</v>
      </c>
      <c r="U44" s="214">
        <v>194.4</v>
      </c>
      <c r="V44" s="214">
        <f t="shared" si="6"/>
        <v>197.77031013698632</v>
      </c>
      <c r="W44" s="32">
        <f t="shared" si="14"/>
        <v>201.72571633972606</v>
      </c>
      <c r="X44" s="32">
        <f t="shared" si="15"/>
        <v>205.68112254246577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274</v>
      </c>
      <c r="AM44" s="113">
        <f t="shared" si="11"/>
        <v>30140000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99"/>
      <c r="L45" s="117"/>
      <c r="M45" s="21" t="s">
        <v>1086</v>
      </c>
      <c r="N45" s="117">
        <f t="shared" si="16"/>
        <v>0</v>
      </c>
      <c r="O45" s="69">
        <v>0</v>
      </c>
      <c r="P45" s="69">
        <v>477000</v>
      </c>
      <c r="Q45" s="169">
        <v>100562</v>
      </c>
      <c r="R45" s="214" t="s">
        <v>5029</v>
      </c>
      <c r="S45" s="198">
        <f>S44-6</f>
        <v>2</v>
      </c>
      <c r="T45" s="214" t="s">
        <v>5030</v>
      </c>
      <c r="U45" s="214">
        <v>190.3</v>
      </c>
      <c r="V45" s="214">
        <f t="shared" si="6"/>
        <v>192.7233271232877</v>
      </c>
      <c r="W45" s="32">
        <f t="shared" si="14"/>
        <v>196.57779366575346</v>
      </c>
      <c r="X45" s="32">
        <f t="shared" si="15"/>
        <v>200.43226020821922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273</v>
      </c>
      <c r="AM45" s="113">
        <f t="shared" si="11"/>
        <v>103740000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/>
      <c r="L46" s="117"/>
      <c r="M46" s="73"/>
      <c r="N46" s="117"/>
      <c r="O46" s="122"/>
      <c r="P46" s="122"/>
      <c r="Q46" s="169">
        <v>201504198</v>
      </c>
      <c r="R46" s="214" t="s">
        <v>5033</v>
      </c>
      <c r="S46" s="198">
        <f>S45-2</f>
        <v>0</v>
      </c>
      <c r="T46" s="214" t="s">
        <v>5037</v>
      </c>
      <c r="U46" s="214">
        <v>195.5</v>
      </c>
      <c r="V46" s="214">
        <f t="shared" si="6"/>
        <v>197.68960000000001</v>
      </c>
      <c r="W46" s="32">
        <f t="shared" si="14"/>
        <v>201.64339200000001</v>
      </c>
      <c r="X46" s="32">
        <f t="shared" si="15"/>
        <v>205.59718400000003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266</v>
      </c>
      <c r="AM46" s="113">
        <f t="shared" si="11"/>
        <v>119700000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168" t="s">
        <v>1152</v>
      </c>
      <c r="N47" s="117">
        <v>14908</v>
      </c>
      <c r="O47" s="96"/>
      <c r="P47" t="s">
        <v>25</v>
      </c>
      <c r="Q47" s="169"/>
      <c r="R47" s="168"/>
      <c r="S47" s="168"/>
      <c r="T47" s="168"/>
      <c r="U47" s="168"/>
      <c r="V47" s="214">
        <f t="shared" si="6"/>
        <v>0</v>
      </c>
      <c r="W47" s="32">
        <f t="shared" si="14"/>
        <v>0</v>
      </c>
      <c r="X47" s="32">
        <f t="shared" si="15"/>
        <v>0</v>
      </c>
      <c r="Y47" s="122" t="s">
        <v>25</v>
      </c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260</v>
      </c>
      <c r="AM47" s="113">
        <f t="shared" si="11"/>
        <v>728000000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99"/>
      <c r="M48" s="168" t="s">
        <v>1153</v>
      </c>
      <c r="N48" s="117">
        <v>5282</v>
      </c>
      <c r="O48" s="96"/>
      <c r="P48" t="s">
        <v>25</v>
      </c>
      <c r="Q48" s="169">
        <f>SUM(N21:N23)-SUM(Q20:Q47)</f>
        <v>31104394.899999976</v>
      </c>
      <c r="R48" s="168"/>
      <c r="S48" s="168" t="s">
        <v>25</v>
      </c>
      <c r="T48" s="168"/>
      <c r="U48" s="168"/>
      <c r="V48" s="168"/>
      <c r="W48" s="32"/>
      <c r="X48" s="32"/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259</v>
      </c>
      <c r="AM48" s="113">
        <f t="shared" si="11"/>
        <v>-388500000</v>
      </c>
      <c r="AN48" s="99"/>
      <c r="AQ48" s="96"/>
      <c r="AR48" s="96"/>
      <c r="AS48" s="96"/>
    </row>
    <row r="49" spans="1:45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168"/>
      <c r="L49" s="117"/>
      <c r="M49" s="168"/>
      <c r="N49" s="113"/>
      <c r="O49" s="115"/>
      <c r="P49" s="115"/>
      <c r="R49" s="115"/>
      <c r="S49" s="115" t="s">
        <v>25</v>
      </c>
      <c r="T49" s="115"/>
      <c r="U49" s="115" t="s">
        <v>25</v>
      </c>
      <c r="V49" s="115"/>
      <c r="W49" s="195"/>
      <c r="X49" s="195"/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259</v>
      </c>
      <c r="AM49" s="113">
        <f t="shared" si="11"/>
        <v>789950000</v>
      </c>
      <c r="AN49" s="99"/>
      <c r="AQ49" s="96"/>
      <c r="AR49" s="96"/>
      <c r="AS49" s="96"/>
    </row>
    <row r="50" spans="1:45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168" t="s">
        <v>25</v>
      </c>
      <c r="L50" s="117"/>
      <c r="M50" s="168" t="s">
        <v>4180</v>
      </c>
      <c r="N50" s="113">
        <f>-O50*P50</f>
        <v>-10631412</v>
      </c>
      <c r="O50" s="99">
        <v>53694</v>
      </c>
      <c r="P50" s="99">
        <f>P44</f>
        <v>198</v>
      </c>
      <c r="Q50" s="96"/>
      <c r="R50" s="115"/>
      <c r="S50" s="115"/>
      <c r="T50" s="115" t="s">
        <v>25</v>
      </c>
      <c r="U50" s="115" t="s">
        <v>25</v>
      </c>
      <c r="V50" s="115"/>
      <c r="W50" s="195"/>
      <c r="X50" s="195"/>
      <c r="Y50" t="s">
        <v>25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256</v>
      </c>
      <c r="AM50" s="113">
        <f t="shared" si="11"/>
        <v>-2124700672</v>
      </c>
      <c r="AN50" s="99"/>
      <c r="AQ50" s="96"/>
      <c r="AR50" s="96"/>
      <c r="AS50" s="96"/>
    </row>
    <row r="51" spans="1:45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168"/>
      <c r="L51" s="117"/>
      <c r="M51" s="168"/>
      <c r="N51" s="113"/>
      <c r="Q51" s="168" t="s">
        <v>657</v>
      </c>
      <c r="R51" s="168"/>
      <c r="S51" s="168"/>
      <c r="T51" s="168"/>
      <c r="U51" s="168"/>
      <c r="V51" s="168"/>
      <c r="W51" s="32"/>
      <c r="X51" s="32"/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254</v>
      </c>
      <c r="AM51" s="113">
        <f t="shared" si="11"/>
        <v>1270000000</v>
      </c>
      <c r="AN51" s="99"/>
    </row>
    <row r="52" spans="1:45" ht="3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168"/>
      <c r="L52" s="117"/>
      <c r="M52" s="168"/>
      <c r="N52" s="113"/>
      <c r="Q52" s="168" t="s">
        <v>267</v>
      </c>
      <c r="R52" s="168" t="s">
        <v>180</v>
      </c>
      <c r="S52" s="168" t="s">
        <v>183</v>
      </c>
      <c r="T52" s="168" t="s">
        <v>8</v>
      </c>
      <c r="U52" s="168" t="s">
        <v>4363</v>
      </c>
      <c r="V52" s="73" t="s">
        <v>4365</v>
      </c>
      <c r="W52" s="32">
        <v>2</v>
      </c>
      <c r="X52" s="32">
        <v>4</v>
      </c>
      <c r="Y52" t="s">
        <v>25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240</v>
      </c>
      <c r="AM52" s="113">
        <f t="shared" si="11"/>
        <v>-21600000</v>
      </c>
      <c r="AN52" s="99"/>
    </row>
    <row r="53" spans="1:45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168"/>
      <c r="L53" s="117"/>
      <c r="M53" s="168" t="s">
        <v>4445</v>
      </c>
      <c r="N53" s="113">
        <f>-S133</f>
        <v>-17258058.283199683</v>
      </c>
      <c r="Q53" s="168">
        <v>0</v>
      </c>
      <c r="R53" s="168" t="s">
        <v>4172</v>
      </c>
      <c r="S53" s="168">
        <f>S74</f>
        <v>240</v>
      </c>
      <c r="T53" s="168"/>
      <c r="U53" s="168"/>
      <c r="V53" s="73"/>
      <c r="W53" s="32"/>
      <c r="X53" s="32"/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239</v>
      </c>
      <c r="AM53" s="113">
        <f t="shared" si="11"/>
        <v>1338400000</v>
      </c>
      <c r="AN53" s="99"/>
    </row>
    <row r="54" spans="1:45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168"/>
      <c r="L54" s="117"/>
      <c r="M54" s="168" t="s">
        <v>4717</v>
      </c>
      <c r="N54" s="113">
        <f>50*P45</f>
        <v>23850000</v>
      </c>
      <c r="P54" t="s">
        <v>25</v>
      </c>
      <c r="Q54" s="169">
        <v>863944</v>
      </c>
      <c r="R54" s="168" t="s">
        <v>4437</v>
      </c>
      <c r="S54" s="168">
        <f>S53-62</f>
        <v>178</v>
      </c>
      <c r="T54" s="191" t="s">
        <v>4509</v>
      </c>
      <c r="U54" s="168">
        <v>184.6</v>
      </c>
      <c r="V54" s="168">
        <f t="shared" ref="V54:V65" si="17">U54*(1+$N$76+$Q$15*S54/36500)</f>
        <v>211.8742706849315</v>
      </c>
      <c r="W54" s="32">
        <f t="shared" ref="W54:W65" si="18">V54*(1+$W$19/100)</f>
        <v>216.11175609863014</v>
      </c>
      <c r="X54" s="32">
        <f t="shared" ref="X54:X65" si="19">V54*(1+$X$19/100)</f>
        <v>220.34924151232877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235</v>
      </c>
      <c r="AM54" s="113">
        <f t="shared" si="11"/>
        <v>176250000</v>
      </c>
      <c r="AN54" s="99"/>
    </row>
    <row r="55" spans="1:45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168"/>
      <c r="L55" s="117"/>
      <c r="M55" s="168"/>
      <c r="N55" s="113"/>
      <c r="P55" t="s">
        <v>25</v>
      </c>
      <c r="Q55" s="169">
        <v>1692313</v>
      </c>
      <c r="R55" s="168" t="s">
        <v>4512</v>
      </c>
      <c r="S55" s="198">
        <f>S54-21</f>
        <v>157</v>
      </c>
      <c r="T55" s="190" t="s">
        <v>4513</v>
      </c>
      <c r="U55" s="168">
        <v>168.5</v>
      </c>
      <c r="V55" s="168">
        <f t="shared" si="17"/>
        <v>190.68106301369866</v>
      </c>
      <c r="W55" s="32">
        <f t="shared" si="18"/>
        <v>194.49468427397264</v>
      </c>
      <c r="X55" s="32">
        <f t="shared" si="19"/>
        <v>198.30830553424661</v>
      </c>
      <c r="Y55" t="s">
        <v>25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233</v>
      </c>
      <c r="AM55" s="170">
        <f t="shared" si="11"/>
        <v>-988386000</v>
      </c>
      <c r="AN55" s="171" t="s">
        <v>4062</v>
      </c>
    </row>
    <row r="56" spans="1:45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168" t="s">
        <v>598</v>
      </c>
      <c r="L56" s="113">
        <f>SUM(L16:L43)</f>
        <v>492970437.96151531</v>
      </c>
      <c r="M56" s="168"/>
      <c r="N56" s="113">
        <f>SUM(N16:N55)</f>
        <v>550806457.35528505</v>
      </c>
      <c r="Q56" s="169">
        <v>101153</v>
      </c>
      <c r="R56" s="168" t="s">
        <v>4515</v>
      </c>
      <c r="S56" s="198">
        <f>S55-1</f>
        <v>156</v>
      </c>
      <c r="T56" s="190" t="s">
        <v>4517</v>
      </c>
      <c r="U56" s="168">
        <v>166.7</v>
      </c>
      <c r="V56" s="168">
        <f t="shared" si="17"/>
        <v>188.51623452054795</v>
      </c>
      <c r="W56" s="32">
        <f t="shared" si="18"/>
        <v>192.28655921095893</v>
      </c>
      <c r="X56" s="32">
        <f t="shared" si="19"/>
        <v>196.05688390136987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231</v>
      </c>
      <c r="AM56" s="113">
        <f t="shared" si="11"/>
        <v>947100000</v>
      </c>
      <c r="AN56" s="99"/>
    </row>
    <row r="57" spans="1:45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168" t="s">
        <v>599</v>
      </c>
      <c r="L57" s="113">
        <f>L16+L17+L23</f>
        <v>647077</v>
      </c>
      <c r="M57" s="168"/>
      <c r="N57" s="113">
        <f>N16+N17+N31</f>
        <v>641053</v>
      </c>
      <c r="Q57" s="169">
        <v>183105</v>
      </c>
      <c r="R57" s="168" t="s">
        <v>4231</v>
      </c>
      <c r="S57" s="198">
        <f>S56-1</f>
        <v>155</v>
      </c>
      <c r="T57" s="190" t="s">
        <v>4521</v>
      </c>
      <c r="U57" s="168">
        <v>166.6</v>
      </c>
      <c r="V57" s="168">
        <f t="shared" si="17"/>
        <v>188.27534465753425</v>
      </c>
      <c r="W57" s="32">
        <f t="shared" si="18"/>
        <v>192.04085155068495</v>
      </c>
      <c r="X57" s="32">
        <f t="shared" si="19"/>
        <v>195.80635844383562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231</v>
      </c>
      <c r="AM57" s="113">
        <f t="shared" si="11"/>
        <v>947100000</v>
      </c>
      <c r="AN57" s="99"/>
    </row>
    <row r="58" spans="1:45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56" t="s">
        <v>716</v>
      </c>
      <c r="L58" s="1">
        <f>L56+N7</f>
        <v>562970437.96151531</v>
      </c>
      <c r="M58" s="113"/>
      <c r="N58" s="168"/>
      <c r="O58" s="115"/>
      <c r="P58" s="115"/>
      <c r="Q58" s="169">
        <v>168846</v>
      </c>
      <c r="R58" s="168" t="s">
        <v>3691</v>
      </c>
      <c r="S58" s="198">
        <f>S57-30</f>
        <v>125</v>
      </c>
      <c r="T58" s="190" t="s">
        <v>4620</v>
      </c>
      <c r="U58" s="168">
        <v>172.2</v>
      </c>
      <c r="V58" s="168">
        <f t="shared" si="17"/>
        <v>190.64096876712327</v>
      </c>
      <c r="W58" s="32">
        <f t="shared" si="18"/>
        <v>194.45378814246573</v>
      </c>
      <c r="X58" s="32">
        <f t="shared" si="19"/>
        <v>198.26660751780821</v>
      </c>
      <c r="Y58" t="s">
        <v>25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230</v>
      </c>
      <c r="AM58" s="113">
        <f t="shared" si="11"/>
        <v>181700000</v>
      </c>
      <c r="AN58" s="99"/>
    </row>
    <row r="59" spans="1:45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O59" s="96"/>
      <c r="P59" s="96"/>
      <c r="Q59" s="169">
        <v>250962</v>
      </c>
      <c r="R59" s="168" t="s">
        <v>4660</v>
      </c>
      <c r="S59" s="198">
        <f>S58-10</f>
        <v>115</v>
      </c>
      <c r="T59" s="190" t="s">
        <v>4661</v>
      </c>
      <c r="U59" s="168">
        <v>5315.5</v>
      </c>
      <c r="V59" s="168">
        <f t="shared" si="17"/>
        <v>5843.9626410958908</v>
      </c>
      <c r="W59" s="32">
        <f t="shared" si="18"/>
        <v>5960.8418939178091</v>
      </c>
      <c r="X59" s="32">
        <f t="shared" si="19"/>
        <v>6077.7211467397265</v>
      </c>
      <c r="Y59" t="s">
        <v>25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215</v>
      </c>
      <c r="AM59" s="172">
        <f t="shared" si="11"/>
        <v>-830975000</v>
      </c>
      <c r="AN59" s="171" t="s">
        <v>4063</v>
      </c>
    </row>
    <row r="60" spans="1:45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M60" s="25"/>
      <c r="O60" t="s">
        <v>25</v>
      </c>
      <c r="Q60" s="169">
        <v>6278475</v>
      </c>
      <c r="R60" s="5" t="s">
        <v>4896</v>
      </c>
      <c r="S60" s="198">
        <f>S59-65</f>
        <v>50</v>
      </c>
      <c r="T60" s="190" t="s">
        <v>4899</v>
      </c>
      <c r="U60" s="214">
        <v>6250.1</v>
      </c>
      <c r="V60" s="214">
        <f t="shared" si="17"/>
        <v>6559.8309830137005</v>
      </c>
      <c r="W60" s="32">
        <f t="shared" si="18"/>
        <v>6691.0276026739748</v>
      </c>
      <c r="X60" s="32">
        <f t="shared" si="19"/>
        <v>6822.2242223342491</v>
      </c>
      <c r="Y60" t="s">
        <v>25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209</v>
      </c>
      <c r="AM60" s="113">
        <f t="shared" si="11"/>
        <v>3929200000</v>
      </c>
      <c r="AN60" s="20"/>
    </row>
    <row r="61" spans="1:45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M61" s="25" t="s">
        <v>4080</v>
      </c>
      <c r="N61" s="99" t="s">
        <v>452</v>
      </c>
      <c r="O61" s="113">
        <f>O44*25</f>
        <v>58465050</v>
      </c>
      <c r="P61" s="115"/>
      <c r="Q61" s="169">
        <v>19918023</v>
      </c>
      <c r="R61" s="5" t="s">
        <v>4896</v>
      </c>
      <c r="S61" s="198">
        <f>S60</f>
        <v>50</v>
      </c>
      <c r="T61" s="190" t="s">
        <v>4900</v>
      </c>
      <c r="U61" s="214">
        <v>183</v>
      </c>
      <c r="V61" s="214">
        <f t="shared" si="17"/>
        <v>192.06877808219181</v>
      </c>
      <c r="W61" s="32">
        <f t="shared" si="18"/>
        <v>195.91015364383566</v>
      </c>
      <c r="X61" s="32">
        <f t="shared" si="19"/>
        <v>199.7515292054795</v>
      </c>
      <c r="Y61" t="s">
        <v>25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206</v>
      </c>
      <c r="AM61" s="113">
        <f t="shared" si="11"/>
        <v>103000000</v>
      </c>
      <c r="AN61" s="20"/>
    </row>
    <row r="62" spans="1:45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M62" s="177"/>
      <c r="N62" s="99" t="s">
        <v>1087</v>
      </c>
      <c r="O62" s="113">
        <f>O27*25</f>
        <v>4056950</v>
      </c>
      <c r="P62" s="115"/>
      <c r="Q62" s="169">
        <v>1200301</v>
      </c>
      <c r="R62" s="19" t="s">
        <v>4996</v>
      </c>
      <c r="S62" s="198">
        <f>S61-34</f>
        <v>16</v>
      </c>
      <c r="T62" s="190" t="s">
        <v>4998</v>
      </c>
      <c r="U62" s="214">
        <v>218.5</v>
      </c>
      <c r="V62" s="214">
        <f t="shared" si="17"/>
        <v>223.62906301369864</v>
      </c>
      <c r="W62" s="32">
        <f t="shared" si="18"/>
        <v>228.10164427397262</v>
      </c>
      <c r="X62" s="32">
        <f t="shared" si="19"/>
        <v>232.57422553424661</v>
      </c>
      <c r="Y62" t="s">
        <v>25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205</v>
      </c>
      <c r="AM62" s="113">
        <f t="shared" si="11"/>
        <v>41000000</v>
      </c>
      <c r="AN62" s="20"/>
    </row>
    <row r="63" spans="1:45">
      <c r="E63" s="26"/>
      <c r="M63" s="96" t="s">
        <v>4825</v>
      </c>
      <c r="N63" s="99" t="s">
        <v>751</v>
      </c>
      <c r="O63" s="113">
        <f>O21*25</f>
        <v>31399525</v>
      </c>
      <c r="Q63" s="169">
        <v>349201</v>
      </c>
      <c r="R63" s="19" t="s">
        <v>5014</v>
      </c>
      <c r="S63" s="198">
        <f>S62-8</f>
        <v>8</v>
      </c>
      <c r="T63" s="190" t="s">
        <v>5015</v>
      </c>
      <c r="U63" s="214">
        <v>4574</v>
      </c>
      <c r="V63" s="214">
        <f t="shared" si="17"/>
        <v>4653.2993753424662</v>
      </c>
      <c r="W63" s="32">
        <f t="shared" si="18"/>
        <v>4746.3653628493157</v>
      </c>
      <c r="X63" s="32">
        <f t="shared" si="19"/>
        <v>4839.4313503561652</v>
      </c>
      <c r="Y63" t="s">
        <v>25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202</v>
      </c>
      <c r="AM63" s="113">
        <f t="shared" si="11"/>
        <v>202000000</v>
      </c>
      <c r="AN63" s="20"/>
    </row>
    <row r="64" spans="1:45">
      <c r="E64" s="26"/>
      <c r="M64" s="122" t="s">
        <v>4410</v>
      </c>
      <c r="O64" s="114"/>
      <c r="Q64" s="169">
        <v>6135206</v>
      </c>
      <c r="R64" s="19" t="s">
        <v>5033</v>
      </c>
      <c r="S64" s="198">
        <f>S63-8</f>
        <v>0</v>
      </c>
      <c r="T64" s="190" t="s">
        <v>5034</v>
      </c>
      <c r="U64" s="214">
        <v>196.2</v>
      </c>
      <c r="V64" s="214">
        <f t="shared" si="17"/>
        <v>198.39744000000002</v>
      </c>
      <c r="W64" s="32">
        <f t="shared" si="18"/>
        <v>202.36538880000003</v>
      </c>
      <c r="X64" s="32">
        <f t="shared" si="19"/>
        <v>206.33333760000002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199</v>
      </c>
      <c r="AM64" s="113">
        <f t="shared" si="11"/>
        <v>258700000</v>
      </c>
      <c r="AN64" s="20"/>
    </row>
    <row r="65" spans="1:40">
      <c r="M65" s="122" t="s">
        <v>4506</v>
      </c>
      <c r="N65" s="96"/>
      <c r="Q65" s="169"/>
      <c r="R65" s="168"/>
      <c r="S65" s="113"/>
      <c r="T65" s="113"/>
      <c r="U65" s="168"/>
      <c r="V65" s="168">
        <f t="shared" si="17"/>
        <v>0</v>
      </c>
      <c r="W65" s="32">
        <f t="shared" si="18"/>
        <v>0</v>
      </c>
      <c r="X65" s="32">
        <f t="shared" si="19"/>
        <v>0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20">AL66+AK65</f>
        <v>199</v>
      </c>
      <c r="AM65" s="113">
        <f t="shared" si="11"/>
        <v>198005000</v>
      </c>
      <c r="AN65" s="20"/>
    </row>
    <row r="66" spans="1:40">
      <c r="M66" s="122" t="s">
        <v>4576</v>
      </c>
      <c r="N66" s="96"/>
      <c r="P66" t="s">
        <v>25</v>
      </c>
      <c r="Q66" s="113">
        <f>SUM(N26:N27)-SUM(Q53:Q65)</f>
        <v>408214.60000000149</v>
      </c>
      <c r="R66" s="168"/>
      <c r="S66" s="168"/>
      <c r="T66" s="168"/>
      <c r="U66" s="168"/>
      <c r="V66" s="168"/>
      <c r="W66" s="32"/>
      <c r="X66" s="32"/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20"/>
        <v>197</v>
      </c>
      <c r="AM66" s="113">
        <f t="shared" si="11"/>
        <v>2561000000</v>
      </c>
      <c r="AN66" s="20"/>
    </row>
    <row r="67" spans="1:40" ht="45">
      <c r="A67" t="s">
        <v>25</v>
      </c>
      <c r="F67" t="s">
        <v>310</v>
      </c>
      <c r="G67" t="s">
        <v>4099</v>
      </c>
      <c r="K67" s="213" t="s">
        <v>4754</v>
      </c>
      <c r="L67" s="22" t="s">
        <v>4730</v>
      </c>
      <c r="M67" s="207" t="s">
        <v>4708</v>
      </c>
      <c r="N67" s="96"/>
      <c r="P67" s="115"/>
      <c r="R67" s="115"/>
      <c r="S67" s="115"/>
      <c r="T67" s="115" t="s">
        <v>25</v>
      </c>
      <c r="U67" s="115"/>
      <c r="V67" s="115"/>
      <c r="W67" s="195" t="s">
        <v>25</v>
      </c>
      <c r="X67" s="195"/>
      <c r="Y67" t="s">
        <v>25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20"/>
        <v>195</v>
      </c>
      <c r="AM67" s="113">
        <f t="shared" si="11"/>
        <v>-604500000</v>
      </c>
      <c r="AN67" s="20"/>
    </row>
    <row r="68" spans="1:40">
      <c r="F68" t="s">
        <v>4103</v>
      </c>
      <c r="G68" t="s">
        <v>4098</v>
      </c>
      <c r="K68" t="s">
        <v>4755</v>
      </c>
      <c r="M68" s="122"/>
      <c r="N68" s="96"/>
      <c r="P68" s="115" t="s">
        <v>25</v>
      </c>
      <c r="Q68" t="s">
        <v>25</v>
      </c>
      <c r="S68" s="26" t="s">
        <v>25</v>
      </c>
      <c r="T68" t="s">
        <v>25</v>
      </c>
      <c r="U68" s="96" t="s">
        <v>25</v>
      </c>
      <c r="V68" s="115" t="s">
        <v>25</v>
      </c>
      <c r="W68" s="195" t="s">
        <v>25</v>
      </c>
      <c r="X68" s="195"/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20"/>
        <v>192</v>
      </c>
      <c r="AM68" s="113">
        <f t="shared" si="11"/>
        <v>8762880000</v>
      </c>
      <c r="AN68" s="20"/>
    </row>
    <row r="69" spans="1:40">
      <c r="F69" t="s">
        <v>4104</v>
      </c>
      <c r="G69" t="s">
        <v>4100</v>
      </c>
      <c r="K69" t="s">
        <v>4579</v>
      </c>
      <c r="L69" s="96"/>
      <c r="M69" s="122"/>
      <c r="O69" t="s">
        <v>25</v>
      </c>
      <c r="P69" s="115"/>
      <c r="Q69" t="s">
        <v>25</v>
      </c>
      <c r="T69" t="s">
        <v>25</v>
      </c>
      <c r="V69" t="s">
        <v>25</v>
      </c>
      <c r="W69" s="195" t="s">
        <v>25</v>
      </c>
      <c r="X69" s="195"/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20"/>
        <v>191</v>
      </c>
      <c r="AM69" s="113">
        <f t="shared" si="11"/>
        <v>6398500000</v>
      </c>
      <c r="AN69" s="20"/>
    </row>
    <row r="70" spans="1:40">
      <c r="G70" t="s">
        <v>4101</v>
      </c>
      <c r="K70" t="s">
        <v>4826</v>
      </c>
      <c r="M70" s="96">
        <f>O44+O21+O27-O50</f>
        <v>3703167</v>
      </c>
      <c r="N70" s="113">
        <f>M70*P44</f>
        <v>733227066</v>
      </c>
      <c r="P70" s="115"/>
      <c r="T70" t="s">
        <v>25</v>
      </c>
      <c r="U70" s="96" t="s">
        <v>25</v>
      </c>
      <c r="V70" t="s">
        <v>25</v>
      </c>
      <c r="W70" s="195"/>
      <c r="X70" s="195"/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20"/>
        <v>190</v>
      </c>
      <c r="AM70" s="117">
        <f t="shared" si="11"/>
        <v>2280000000</v>
      </c>
      <c r="AN70" s="20"/>
    </row>
    <row r="71" spans="1:40">
      <c r="G71" t="s">
        <v>4102</v>
      </c>
      <c r="K71" t="s">
        <v>4827</v>
      </c>
      <c r="M71" t="s">
        <v>4267</v>
      </c>
      <c r="P71" s="115"/>
      <c r="W71" s="195"/>
      <c r="X71" s="195"/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20"/>
        <v>189</v>
      </c>
      <c r="AM71" s="117">
        <f t="shared" si="11"/>
        <v>2929500000</v>
      </c>
      <c r="AN71" s="20"/>
    </row>
    <row r="72" spans="1:40" ht="30">
      <c r="G72" t="s">
        <v>4106</v>
      </c>
      <c r="K72" t="s">
        <v>4828</v>
      </c>
      <c r="M72" t="s">
        <v>4581</v>
      </c>
      <c r="N72" t="s">
        <v>25</v>
      </c>
      <c r="P72" s="115"/>
      <c r="Q72" s="73" t="s">
        <v>4295</v>
      </c>
      <c r="R72" s="112"/>
      <c r="S72" s="112"/>
      <c r="T72" s="112"/>
      <c r="U72" s="168" t="s">
        <v>4363</v>
      </c>
      <c r="V72" s="36" t="s">
        <v>4365</v>
      </c>
      <c r="W72" s="32"/>
      <c r="X72" s="32"/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20"/>
        <v>185</v>
      </c>
      <c r="AM72" s="117">
        <f t="shared" si="11"/>
        <v>27750000</v>
      </c>
      <c r="AN72" s="20"/>
    </row>
    <row r="73" spans="1:40">
      <c r="G73" t="s">
        <v>4105</v>
      </c>
      <c r="K73" t="s">
        <v>4539</v>
      </c>
      <c r="P73" s="115"/>
      <c r="Q73" s="112" t="s">
        <v>267</v>
      </c>
      <c r="R73" s="112" t="s">
        <v>180</v>
      </c>
      <c r="S73" s="112" t="s">
        <v>183</v>
      </c>
      <c r="T73" s="112" t="s">
        <v>8</v>
      </c>
      <c r="U73" s="168"/>
      <c r="V73" s="99"/>
      <c r="W73" s="32">
        <v>2</v>
      </c>
      <c r="X73" s="32">
        <v>4</v>
      </c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20"/>
        <v>184</v>
      </c>
      <c r="AM73" s="180">
        <f t="shared" si="11"/>
        <v>5336000000</v>
      </c>
      <c r="AN73" s="179" t="s">
        <v>4186</v>
      </c>
    </row>
    <row r="74" spans="1:40">
      <c r="K74" t="s">
        <v>4585</v>
      </c>
      <c r="M74" t="s">
        <v>949</v>
      </c>
      <c r="N74">
        <v>6.3E-3</v>
      </c>
      <c r="P74" s="115"/>
      <c r="Q74" s="35">
        <v>184971545</v>
      </c>
      <c r="R74" s="5" t="s">
        <v>4172</v>
      </c>
      <c r="S74" s="5">
        <v>240</v>
      </c>
      <c r="T74" s="5" t="s">
        <v>4346</v>
      </c>
      <c r="U74" s="168">
        <v>192</v>
      </c>
      <c r="V74" s="99">
        <f t="shared" ref="V74:V120" si="21">U74*(1+$N$76+$Q$15*S74/36500)</f>
        <v>229.49944109589046</v>
      </c>
      <c r="W74" s="32">
        <f t="shared" ref="W74:W93" si="22">V74*(1+$W$19/100)</f>
        <v>234.08942991780827</v>
      </c>
      <c r="X74" s="32">
        <f t="shared" ref="X74:X93" si="23">V74*(1+$X$19/100)</f>
        <v>238.67941873972609</v>
      </c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20"/>
        <v>169</v>
      </c>
      <c r="AM74" s="117">
        <f t="shared" si="11"/>
        <v>-21970000</v>
      </c>
      <c r="AN74" s="20" t="s">
        <v>4212</v>
      </c>
    </row>
    <row r="75" spans="1:40">
      <c r="G75" s="48" t="s">
        <v>788</v>
      </c>
      <c r="H75" s="202" t="s">
        <v>476</v>
      </c>
      <c r="K75" t="s">
        <v>4538</v>
      </c>
      <c r="M75" t="s">
        <v>61</v>
      </c>
      <c r="N75">
        <v>4.8999999999999998E-3</v>
      </c>
      <c r="P75" s="115"/>
      <c r="Q75" s="35">
        <v>9560464</v>
      </c>
      <c r="R75" s="5" t="s">
        <v>4299</v>
      </c>
      <c r="S75" s="5">
        <f>S74-31</f>
        <v>209</v>
      </c>
      <c r="T75" s="5" t="s">
        <v>4312</v>
      </c>
      <c r="U75" s="168">
        <v>214.57</v>
      </c>
      <c r="V75" s="99">
        <f t="shared" si="21"/>
        <v>251.37492756164383</v>
      </c>
      <c r="W75" s="32">
        <f t="shared" si="22"/>
        <v>256.4024261128767</v>
      </c>
      <c r="X75" s="32">
        <f t="shared" si="23"/>
        <v>261.42992466410959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20"/>
        <v>162</v>
      </c>
      <c r="AM75" s="117">
        <f>AJ75*AL75</f>
        <v>37584000</v>
      </c>
      <c r="AN75" s="20" t="s">
        <v>4260</v>
      </c>
    </row>
    <row r="76" spans="1:40">
      <c r="D76" s="3"/>
      <c r="E76" s="11" t="s">
        <v>304</v>
      </c>
      <c r="G76" s="47">
        <v>700000</v>
      </c>
      <c r="H76" s="202" t="s">
        <v>1039</v>
      </c>
      <c r="K76" s="22" t="s">
        <v>4243</v>
      </c>
      <c r="M76" t="s">
        <v>6</v>
      </c>
      <c r="N76">
        <f>N74+N75</f>
        <v>1.12E-2</v>
      </c>
      <c r="O76" t="s">
        <v>25</v>
      </c>
      <c r="P76" t="s">
        <v>25</v>
      </c>
      <c r="Q76" s="35">
        <v>2000000</v>
      </c>
      <c r="R76" s="5" t="s">
        <v>4342</v>
      </c>
      <c r="S76" s="5">
        <f>S75-11</f>
        <v>198</v>
      </c>
      <c r="T76" s="5" t="s">
        <v>4345</v>
      </c>
      <c r="U76" s="168">
        <v>206.8</v>
      </c>
      <c r="V76" s="99">
        <f t="shared" si="21"/>
        <v>240.52709698630139</v>
      </c>
      <c r="W76" s="32">
        <f t="shared" si="22"/>
        <v>245.33763892602741</v>
      </c>
      <c r="X76" s="32">
        <f t="shared" si="23"/>
        <v>250.14818086575346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20"/>
        <v>160</v>
      </c>
      <c r="AM76" s="117">
        <f t="shared" si="11"/>
        <v>-27200000</v>
      </c>
      <c r="AN76" s="20"/>
    </row>
    <row r="77" spans="1:40">
      <c r="D77" s="1" t="s">
        <v>305</v>
      </c>
      <c r="E77" s="1">
        <v>70000</v>
      </c>
      <c r="G77" s="47">
        <v>500000</v>
      </c>
      <c r="H77" s="202" t="s">
        <v>479</v>
      </c>
      <c r="K77" t="s">
        <v>4535</v>
      </c>
      <c r="Q77" s="35">
        <v>1429825</v>
      </c>
      <c r="R77" s="5" t="s">
        <v>4372</v>
      </c>
      <c r="S77" s="5">
        <f>S76-7</f>
        <v>191</v>
      </c>
      <c r="T77" s="5" t="s">
        <v>4381</v>
      </c>
      <c r="U77" s="168">
        <v>203.9</v>
      </c>
      <c r="V77" s="99">
        <f t="shared" si="21"/>
        <v>236.05921972602741</v>
      </c>
      <c r="W77" s="32">
        <f t="shared" si="22"/>
        <v>240.78040412054796</v>
      </c>
      <c r="X77" s="32">
        <f t="shared" si="23"/>
        <v>245.50158851506851</v>
      </c>
      <c r="Y77" t="s">
        <v>25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20"/>
        <v>157</v>
      </c>
      <c r="AM77" s="117">
        <f t="shared" si="11"/>
        <v>-47100000</v>
      </c>
      <c r="AN77" s="20"/>
    </row>
    <row r="78" spans="1:40">
      <c r="D78" s="1" t="s">
        <v>321</v>
      </c>
      <c r="E78" s="1">
        <v>100000</v>
      </c>
      <c r="G78" s="47">
        <v>180000</v>
      </c>
      <c r="H78" s="202" t="s">
        <v>558</v>
      </c>
      <c r="K78" t="s">
        <v>4296</v>
      </c>
      <c r="Q78" s="35">
        <v>1420747</v>
      </c>
      <c r="R78" s="5" t="s">
        <v>4372</v>
      </c>
      <c r="S78" s="5">
        <f>S77</f>
        <v>191</v>
      </c>
      <c r="T78" s="5" t="s">
        <v>4383</v>
      </c>
      <c r="U78" s="168">
        <v>203.1</v>
      </c>
      <c r="V78" s="99">
        <f t="shared" si="21"/>
        <v>235.13304328767123</v>
      </c>
      <c r="W78" s="32">
        <f t="shared" si="22"/>
        <v>239.83570415342464</v>
      </c>
      <c r="X78" s="32">
        <f t="shared" si="23"/>
        <v>244.53836501917809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 t="shared" ref="AL78:AL83" si="24">AL79+AK78</f>
        <v>154</v>
      </c>
      <c r="AM78" s="117">
        <f t="shared" si="11"/>
        <v>-1755600000</v>
      </c>
      <c r="AN78" s="20"/>
    </row>
    <row r="79" spans="1:40">
      <c r="D79" s="1" t="s">
        <v>306</v>
      </c>
      <c r="E79" s="1">
        <v>80000</v>
      </c>
      <c r="G79" s="47">
        <v>0</v>
      </c>
      <c r="H79" s="202" t="s">
        <v>784</v>
      </c>
      <c r="K79" t="s">
        <v>25</v>
      </c>
      <c r="Q79" s="35">
        <v>2010885</v>
      </c>
      <c r="R79" s="5" t="s">
        <v>4392</v>
      </c>
      <c r="S79" s="5">
        <f>S78-3</f>
        <v>188</v>
      </c>
      <c r="T79" s="5" t="s">
        <v>4398</v>
      </c>
      <c r="U79" s="168">
        <v>202.1</v>
      </c>
      <c r="V79" s="99">
        <f t="shared" si="21"/>
        <v>233.51021589041096</v>
      </c>
      <c r="W79" s="32">
        <f t="shared" si="22"/>
        <v>238.18042020821918</v>
      </c>
      <c r="X79" s="32">
        <f t="shared" si="23"/>
        <v>242.85062452602742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 t="shared" si="24"/>
        <v>141</v>
      </c>
      <c r="AM79" s="117">
        <f>AJ79*AL79</f>
        <v>-1410000000</v>
      </c>
      <c r="AN79" s="20"/>
    </row>
    <row r="80" spans="1:40">
      <c r="D80" s="31" t="s">
        <v>307</v>
      </c>
      <c r="E80" s="1">
        <v>150000</v>
      </c>
      <c r="G80" s="47">
        <v>0</v>
      </c>
      <c r="H80" s="202" t="s">
        <v>785</v>
      </c>
      <c r="J80" t="s">
        <v>25</v>
      </c>
      <c r="K80" s="96"/>
      <c r="M80" s="194" t="s">
        <v>4534</v>
      </c>
      <c r="Q80" s="35">
        <v>1994038</v>
      </c>
      <c r="R80" s="5" t="s">
        <v>4403</v>
      </c>
      <c r="S80" s="5">
        <f>S79-3</f>
        <v>185</v>
      </c>
      <c r="T80" s="5" t="s">
        <v>4419</v>
      </c>
      <c r="U80" s="168">
        <v>5560.3</v>
      </c>
      <c r="V80" s="99">
        <f t="shared" si="21"/>
        <v>6411.6809490410969</v>
      </c>
      <c r="W80" s="32">
        <f t="shared" si="22"/>
        <v>6539.914568021919</v>
      </c>
      <c r="X80" s="32">
        <f t="shared" si="23"/>
        <v>6668.148187002741</v>
      </c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 t="shared" si="24"/>
        <v>140</v>
      </c>
      <c r="AM80" s="117">
        <f>AJ80*AL80</f>
        <v>-343000000</v>
      </c>
      <c r="AN80" s="20"/>
    </row>
    <row r="81" spans="4:52">
      <c r="D81" s="31" t="s">
        <v>308</v>
      </c>
      <c r="E81" s="1">
        <v>300000</v>
      </c>
      <c r="G81" s="47">
        <v>500000</v>
      </c>
      <c r="H81" s="48" t="s">
        <v>786</v>
      </c>
      <c r="K81" s="96"/>
      <c r="M81" t="s">
        <v>4535</v>
      </c>
      <c r="Q81" s="35">
        <v>444</v>
      </c>
      <c r="R81" s="5" t="s">
        <v>4403</v>
      </c>
      <c r="S81" s="5">
        <f>S80</f>
        <v>185</v>
      </c>
      <c r="T81" s="5" t="s">
        <v>4610</v>
      </c>
      <c r="U81" s="168">
        <v>441.8</v>
      </c>
      <c r="V81" s="99">
        <f t="shared" si="21"/>
        <v>509.44744767123296</v>
      </c>
      <c r="W81" s="32">
        <f t="shared" si="22"/>
        <v>519.63639662465766</v>
      </c>
      <c r="X81" s="32">
        <f t="shared" si="23"/>
        <v>529.82534557808231</v>
      </c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24"/>
        <v>135</v>
      </c>
      <c r="AM81" s="117">
        <f t="shared" si="11"/>
        <v>-61570935</v>
      </c>
      <c r="AN81" s="20"/>
    </row>
    <row r="82" spans="4:52">
      <c r="D82" s="31" t="s">
        <v>309</v>
      </c>
      <c r="E82" s="1">
        <v>100000</v>
      </c>
      <c r="G82" s="47">
        <v>75000</v>
      </c>
      <c r="H82" s="48" t="s">
        <v>787</v>
      </c>
      <c r="K82" s="96"/>
      <c r="M82" t="s">
        <v>4538</v>
      </c>
      <c r="Q82" s="35">
        <v>1971103</v>
      </c>
      <c r="R82" s="5" t="s">
        <v>4414</v>
      </c>
      <c r="S82" s="5">
        <f>S81-1</f>
        <v>184</v>
      </c>
      <c r="T82" s="5" t="s">
        <v>4415</v>
      </c>
      <c r="U82" s="168">
        <v>196.2</v>
      </c>
      <c r="V82" s="99">
        <f t="shared" si="21"/>
        <v>226.09120438356163</v>
      </c>
      <c r="W82" s="32">
        <f t="shared" si="22"/>
        <v>230.61302847123287</v>
      </c>
      <c r="X82" s="32">
        <f t="shared" si="23"/>
        <v>235.1348525589041</v>
      </c>
      <c r="Y82" s="96" t="s">
        <v>25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 t="shared" si="24"/>
        <v>134</v>
      </c>
      <c r="AM82" s="117">
        <f t="shared" si="11"/>
        <v>-67000000</v>
      </c>
      <c r="AN82" s="20"/>
      <c r="AO82" t="s">
        <v>25</v>
      </c>
      <c r="AU82"/>
      <c r="AW82" t="s">
        <v>25</v>
      </c>
    </row>
    <row r="83" spans="4:52">
      <c r="D83" s="31" t="s">
        <v>310</v>
      </c>
      <c r="E83" s="1">
        <v>200000</v>
      </c>
      <c r="G83" s="47">
        <v>0</v>
      </c>
      <c r="H83" s="48" t="s">
        <v>789</v>
      </c>
      <c r="K83" s="96"/>
      <c r="M83" t="s">
        <v>4539</v>
      </c>
      <c r="Q83" s="35">
        <v>1049856</v>
      </c>
      <c r="R83" s="5" t="s">
        <v>4437</v>
      </c>
      <c r="S83" s="5">
        <f>S82-6</f>
        <v>178</v>
      </c>
      <c r="T83" s="5" t="s">
        <v>4476</v>
      </c>
      <c r="U83" s="168">
        <v>184.5</v>
      </c>
      <c r="V83" s="99">
        <f t="shared" si="21"/>
        <v>211.75949589041096</v>
      </c>
      <c r="W83" s="32">
        <f t="shared" si="22"/>
        <v>215.99468580821917</v>
      </c>
      <c r="X83" s="32">
        <f t="shared" si="23"/>
        <v>220.22987572602742</v>
      </c>
      <c r="Y83" s="96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4392</v>
      </c>
      <c r="AJ83" s="117">
        <v>-6234370</v>
      </c>
      <c r="AK83" s="20">
        <v>3</v>
      </c>
      <c r="AL83" s="99">
        <f t="shared" si="24"/>
        <v>132</v>
      </c>
      <c r="AM83" s="117">
        <f t="shared" si="11"/>
        <v>-822936840</v>
      </c>
      <c r="AN83" s="20"/>
      <c r="AU83"/>
    </row>
    <row r="84" spans="4:52">
      <c r="D84" s="18" t="s">
        <v>311</v>
      </c>
      <c r="E84" s="18">
        <v>300000</v>
      </c>
      <c r="G84" s="47">
        <v>500000</v>
      </c>
      <c r="H84" s="48" t="s">
        <v>564</v>
      </c>
      <c r="J84">
        <v>0</v>
      </c>
      <c r="K84" s="96"/>
      <c r="L84" s="96"/>
      <c r="M84" s="96"/>
      <c r="N84" s="96"/>
      <c r="Q84" s="35">
        <v>1783234</v>
      </c>
      <c r="R84" s="5" t="s">
        <v>4439</v>
      </c>
      <c r="S84" s="5">
        <f>S83-2</f>
        <v>176</v>
      </c>
      <c r="T84" s="5" t="s">
        <v>4440</v>
      </c>
      <c r="U84" s="168">
        <v>177.5</v>
      </c>
      <c r="V84" s="99">
        <f t="shared" si="21"/>
        <v>203.45293150684932</v>
      </c>
      <c r="W84" s="32">
        <f t="shared" si="22"/>
        <v>207.52199013698632</v>
      </c>
      <c r="X84" s="32">
        <f t="shared" si="23"/>
        <v>211.59104876712331</v>
      </c>
      <c r="Y84" s="96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4403</v>
      </c>
      <c r="AJ84" s="117">
        <v>1950957</v>
      </c>
      <c r="AK84" s="20">
        <v>4</v>
      </c>
      <c r="AL84" s="99">
        <f t="shared" si="20"/>
        <v>129</v>
      </c>
      <c r="AM84" s="117">
        <f t="shared" si="11"/>
        <v>251673453</v>
      </c>
      <c r="AN84" s="20"/>
      <c r="AS84" s="96"/>
      <c r="AZ84" t="s">
        <v>25</v>
      </c>
    </row>
    <row r="85" spans="4:52">
      <c r="D85" s="32" t="s">
        <v>312</v>
      </c>
      <c r="E85" s="1">
        <v>200000</v>
      </c>
      <c r="G85" s="47">
        <v>50000</v>
      </c>
      <c r="H85" s="48" t="s">
        <v>792</v>
      </c>
      <c r="K85" s="96"/>
      <c r="L85" s="96"/>
      <c r="M85" s="96"/>
      <c r="N85" s="96"/>
      <c r="Q85" s="35">
        <v>1662335</v>
      </c>
      <c r="R85" s="5" t="s">
        <v>4443</v>
      </c>
      <c r="S85" s="5">
        <f>S84-5</f>
        <v>171</v>
      </c>
      <c r="T85" s="219" t="s">
        <v>4593</v>
      </c>
      <c r="U85" s="168">
        <v>190.3</v>
      </c>
      <c r="V85" s="99">
        <f t="shared" si="21"/>
        <v>217.3945490410959</v>
      </c>
      <c r="W85" s="32">
        <f t="shared" si="22"/>
        <v>221.74244002191782</v>
      </c>
      <c r="X85" s="32">
        <f t="shared" si="23"/>
        <v>226.09033100273973</v>
      </c>
      <c r="Y85" s="96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4429</v>
      </c>
      <c r="AJ85" s="117">
        <v>600000</v>
      </c>
      <c r="AK85" s="20">
        <v>5</v>
      </c>
      <c r="AL85" s="99">
        <f t="shared" si="20"/>
        <v>125</v>
      </c>
      <c r="AM85" s="117">
        <f t="shared" si="11"/>
        <v>75000000</v>
      </c>
      <c r="AN85" s="20"/>
      <c r="AS85" s="96"/>
    </row>
    <row r="86" spans="4:52">
      <c r="D86" s="32" t="s">
        <v>313</v>
      </c>
      <c r="E86" s="1">
        <v>20000</v>
      </c>
      <c r="G86" s="47">
        <v>140000</v>
      </c>
      <c r="H86" s="48" t="s">
        <v>314</v>
      </c>
      <c r="K86" s="96"/>
      <c r="Q86" s="169">
        <v>499973</v>
      </c>
      <c r="R86" s="168" t="s">
        <v>4583</v>
      </c>
      <c r="S86" s="168">
        <f>S85-37</f>
        <v>134</v>
      </c>
      <c r="T86" s="73" t="s">
        <v>4584</v>
      </c>
      <c r="U86" s="168">
        <v>413</v>
      </c>
      <c r="V86" s="99">
        <f t="shared" si="21"/>
        <v>460.07973698630144</v>
      </c>
      <c r="W86" s="32">
        <f t="shared" si="22"/>
        <v>469.28133172602747</v>
      </c>
      <c r="X86" s="32">
        <f t="shared" si="23"/>
        <v>478.48292646575351</v>
      </c>
      <c r="Y86" s="96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4439</v>
      </c>
      <c r="AJ86" s="117">
        <v>7500000</v>
      </c>
      <c r="AK86" s="20">
        <v>2</v>
      </c>
      <c r="AL86" s="99">
        <f t="shared" si="20"/>
        <v>120</v>
      </c>
      <c r="AM86" s="117">
        <f t="shared" si="11"/>
        <v>900000000</v>
      </c>
      <c r="AN86" s="20"/>
    </row>
    <row r="87" spans="4:52">
      <c r="D87" s="32" t="s">
        <v>315</v>
      </c>
      <c r="E87" s="1">
        <v>50000</v>
      </c>
      <c r="G87" s="47"/>
      <c r="H87" s="48" t="s">
        <v>25</v>
      </c>
      <c r="J87">
        <v>0</v>
      </c>
      <c r="K87" s="96"/>
      <c r="Q87" s="35">
        <v>2272487</v>
      </c>
      <c r="R87" s="5" t="s">
        <v>4603</v>
      </c>
      <c r="S87" s="5">
        <f>S86-5</f>
        <v>129</v>
      </c>
      <c r="T87" s="5" t="s">
        <v>4604</v>
      </c>
      <c r="U87" s="168">
        <v>174.9</v>
      </c>
      <c r="V87" s="99">
        <f t="shared" si="21"/>
        <v>194.16679232876714</v>
      </c>
      <c r="W87" s="32">
        <f t="shared" si="22"/>
        <v>198.05012817534248</v>
      </c>
      <c r="X87" s="32">
        <f t="shared" si="23"/>
        <v>201.93346402191784</v>
      </c>
      <c r="Y87" s="96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4444</v>
      </c>
      <c r="AJ87" s="117">
        <v>-587816</v>
      </c>
      <c r="AK87" s="20">
        <v>3</v>
      </c>
      <c r="AL87" s="99">
        <f t="shared" si="20"/>
        <v>118</v>
      </c>
      <c r="AM87" s="117">
        <f t="shared" si="11"/>
        <v>-69362288</v>
      </c>
      <c r="AN87" s="20"/>
      <c r="AQ87" t="s">
        <v>25</v>
      </c>
      <c r="AR87" t="s">
        <v>25</v>
      </c>
    </row>
    <row r="88" spans="4:52">
      <c r="D88" s="32" t="s">
        <v>316</v>
      </c>
      <c r="E88" s="1">
        <v>90000</v>
      </c>
      <c r="G88" s="47">
        <f>SUM(G76:G87)</f>
        <v>2645000</v>
      </c>
      <c r="H88" s="48" t="s">
        <v>6</v>
      </c>
      <c r="K88" s="96"/>
      <c r="P88" s="115"/>
      <c r="Q88" s="35">
        <v>3975257</v>
      </c>
      <c r="R88" s="5" t="s">
        <v>4608</v>
      </c>
      <c r="S88" s="5">
        <f>S87-1</f>
        <v>128</v>
      </c>
      <c r="T88" s="5" t="s">
        <v>4609</v>
      </c>
      <c r="U88" s="168">
        <v>173</v>
      </c>
      <c r="V88" s="99">
        <f t="shared" si="21"/>
        <v>191.92477808219178</v>
      </c>
      <c r="W88" s="32">
        <f t="shared" si="22"/>
        <v>195.76327364383562</v>
      </c>
      <c r="X88" s="32">
        <f t="shared" si="23"/>
        <v>199.60176920547946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4443</v>
      </c>
      <c r="AJ88" s="117">
        <v>-907489</v>
      </c>
      <c r="AK88" s="20">
        <v>0</v>
      </c>
      <c r="AL88" s="99">
        <f>AL89+AK88</f>
        <v>115</v>
      </c>
      <c r="AM88" s="117">
        <f t="shared" si="11"/>
        <v>-104361235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K89" s="96"/>
      <c r="P89" s="128"/>
      <c r="Q89" s="35">
        <v>1031662</v>
      </c>
      <c r="R89" s="5" t="s">
        <v>4234</v>
      </c>
      <c r="S89" s="5">
        <f>S88-1</f>
        <v>127</v>
      </c>
      <c r="T89" s="5" t="s">
        <v>4612</v>
      </c>
      <c r="U89" s="168">
        <v>171.2</v>
      </c>
      <c r="V89" s="99">
        <f t="shared" si="21"/>
        <v>189.79654136986301</v>
      </c>
      <c r="W89" s="32">
        <f t="shared" si="22"/>
        <v>193.59247219726026</v>
      </c>
      <c r="X89" s="32">
        <f t="shared" si="23"/>
        <v>197.38840302465752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4443</v>
      </c>
      <c r="AJ89" s="117">
        <v>2450000</v>
      </c>
      <c r="AK89" s="20">
        <v>1</v>
      </c>
      <c r="AL89" s="99">
        <f t="shared" si="20"/>
        <v>115</v>
      </c>
      <c r="AM89" s="117">
        <f t="shared" si="11"/>
        <v>281750000</v>
      </c>
      <c r="AN89" s="20" t="s">
        <v>4482</v>
      </c>
    </row>
    <row r="90" spans="4:52">
      <c r="D90" s="32" t="s">
        <v>327</v>
      </c>
      <c r="E90" s="1">
        <v>150000</v>
      </c>
      <c r="J90">
        <v>395</v>
      </c>
      <c r="K90" s="96"/>
      <c r="P90" s="128"/>
      <c r="Q90" s="35">
        <v>577500</v>
      </c>
      <c r="R90" s="5" t="s">
        <v>4234</v>
      </c>
      <c r="S90" s="5">
        <f>S89</f>
        <v>127</v>
      </c>
      <c r="T90" s="5" t="s">
        <v>4616</v>
      </c>
      <c r="U90" s="168">
        <v>175</v>
      </c>
      <c r="V90" s="99">
        <f t="shared" si="21"/>
        <v>194.00931506849315</v>
      </c>
      <c r="W90" s="32">
        <f t="shared" si="22"/>
        <v>197.88950136986301</v>
      </c>
      <c r="X90" s="32">
        <f t="shared" si="23"/>
        <v>201.76968767123287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4484</v>
      </c>
      <c r="AJ90" s="117">
        <v>1500000</v>
      </c>
      <c r="AK90" s="20">
        <v>1</v>
      </c>
      <c r="AL90" s="99">
        <f t="shared" si="20"/>
        <v>114</v>
      </c>
      <c r="AM90" s="117">
        <f t="shared" si="11"/>
        <v>171000000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K91" s="96"/>
      <c r="L91" s="96"/>
      <c r="M91" s="96"/>
      <c r="N91" s="96"/>
      <c r="P91" s="115"/>
      <c r="Q91" s="35">
        <v>12636487</v>
      </c>
      <c r="R91" s="5" t="s">
        <v>3691</v>
      </c>
      <c r="S91" s="5">
        <f>S90-2</f>
        <v>125</v>
      </c>
      <c r="T91" s="5" t="s">
        <v>4619</v>
      </c>
      <c r="U91" s="168">
        <v>172.1</v>
      </c>
      <c r="V91" s="99">
        <f t="shared" si="21"/>
        <v>190.5302597260274</v>
      </c>
      <c r="W91" s="32">
        <f t="shared" si="22"/>
        <v>194.34086492054794</v>
      </c>
      <c r="X91" s="32">
        <f t="shared" si="23"/>
        <v>198.15147011506849</v>
      </c>
      <c r="Z91" s="115"/>
      <c r="AA91" s="115"/>
      <c r="AE91"/>
      <c r="AG91" s="96"/>
      <c r="AH91" s="20">
        <v>71</v>
      </c>
      <c r="AI91" s="117" t="s">
        <v>4490</v>
      </c>
      <c r="AJ91" s="117">
        <v>2648000</v>
      </c>
      <c r="AK91" s="20">
        <v>1</v>
      </c>
      <c r="AL91" s="99">
        <f t="shared" si="20"/>
        <v>113</v>
      </c>
      <c r="AM91" s="117">
        <f t="shared" si="11"/>
        <v>299224000</v>
      </c>
      <c r="AN91" s="20" t="s">
        <v>4491</v>
      </c>
      <c r="AU91" s="96" t="s">
        <v>25</v>
      </c>
    </row>
    <row r="92" spans="4:52">
      <c r="D92" s="32" t="s">
        <v>319</v>
      </c>
      <c r="E92" s="1">
        <v>20000</v>
      </c>
      <c r="K92" s="96"/>
      <c r="L92" s="96"/>
      <c r="M92" s="96"/>
      <c r="N92" s="96"/>
      <c r="Q92" s="169">
        <v>60508</v>
      </c>
      <c r="R92" s="168" t="s">
        <v>4622</v>
      </c>
      <c r="S92" s="168">
        <f>S91-3</f>
        <v>122</v>
      </c>
      <c r="T92" s="168" t="s">
        <v>4921</v>
      </c>
      <c r="U92" s="168">
        <v>1204.7</v>
      </c>
      <c r="V92" s="99">
        <f t="shared" si="21"/>
        <v>1330.9393578082193</v>
      </c>
      <c r="W92" s="32">
        <f t="shared" si="22"/>
        <v>1357.5581449643837</v>
      </c>
      <c r="X92" s="32">
        <f t="shared" si="23"/>
        <v>1384.1769321205481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20"/>
        <v>112</v>
      </c>
      <c r="AM92" s="117">
        <f t="shared" si="11"/>
        <v>68880000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K93" s="96"/>
      <c r="L93" s="96"/>
      <c r="M93" s="96"/>
      <c r="N93" s="96"/>
      <c r="Q93" s="39">
        <v>11121445</v>
      </c>
      <c r="R93" s="5" t="s">
        <v>4622</v>
      </c>
      <c r="S93" s="5">
        <f>S92</f>
        <v>122</v>
      </c>
      <c r="T93" s="5" t="s">
        <v>4819</v>
      </c>
      <c r="U93" s="168">
        <v>171.8</v>
      </c>
      <c r="V93" s="99">
        <f t="shared" si="21"/>
        <v>189.80275726027401</v>
      </c>
      <c r="W93" s="32">
        <f t="shared" si="22"/>
        <v>193.59881240547949</v>
      </c>
      <c r="X93" s="32">
        <f t="shared" si="23"/>
        <v>197.39486755068498</v>
      </c>
      <c r="Z93" s="115"/>
      <c r="AA93" s="115"/>
      <c r="AE93"/>
      <c r="AG93" s="96"/>
      <c r="AH93" s="20">
        <v>73</v>
      </c>
      <c r="AI93" s="117" t="s">
        <v>4501</v>
      </c>
      <c r="AJ93" s="117">
        <v>14000000</v>
      </c>
      <c r="AK93" s="20">
        <v>2</v>
      </c>
      <c r="AL93" s="99">
        <f>AL94+AK93</f>
        <v>108</v>
      </c>
      <c r="AM93" s="117">
        <f t="shared" si="11"/>
        <v>1512000000</v>
      </c>
      <c r="AN93" s="20"/>
    </row>
    <row r="94" spans="4:52">
      <c r="D94" s="32" t="s">
        <v>322</v>
      </c>
      <c r="E94" s="1">
        <v>150000</v>
      </c>
      <c r="F94" s="96"/>
      <c r="G94" s="96"/>
      <c r="H94" s="96"/>
      <c r="I94" s="96"/>
      <c r="J94" s="96"/>
      <c r="K94" t="s">
        <v>25</v>
      </c>
      <c r="L94" s="96"/>
      <c r="M94" s="96"/>
      <c r="N94" s="96"/>
      <c r="Q94" s="35">
        <v>12656982</v>
      </c>
      <c r="R94" s="5" t="s">
        <v>4631</v>
      </c>
      <c r="S94" s="5">
        <f>S93-2</f>
        <v>120</v>
      </c>
      <c r="T94" s="5" t="s">
        <v>4632</v>
      </c>
      <c r="U94" s="168">
        <v>5249.9</v>
      </c>
      <c r="V94" s="99">
        <f t="shared" si="21"/>
        <v>5791.9773457534247</v>
      </c>
      <c r="W94" s="32">
        <f t="shared" ref="W94:W120" si="25">V94*(1+$W$19/100)</f>
        <v>5907.816892668493</v>
      </c>
      <c r="X94" s="32">
        <f t="shared" ref="X94:X120" si="26">V94*(1+$X$19/100)</f>
        <v>6023.6564395835621</v>
      </c>
      <c r="Y94">
        <v>961521</v>
      </c>
      <c r="AH94" s="20">
        <v>74</v>
      </c>
      <c r="AI94" s="117" t="s">
        <v>4505</v>
      </c>
      <c r="AJ94" s="117">
        <v>1313000</v>
      </c>
      <c r="AK94" s="20">
        <v>0</v>
      </c>
      <c r="AL94" s="99">
        <f>AL95+AK94</f>
        <v>106</v>
      </c>
      <c r="AM94" s="117">
        <f t="shared" si="11"/>
        <v>139178000</v>
      </c>
      <c r="AN94" s="20"/>
      <c r="AQ94" t="s">
        <v>25</v>
      </c>
    </row>
    <row r="95" spans="4:52">
      <c r="D95" s="32" t="s">
        <v>324</v>
      </c>
      <c r="E95" s="1">
        <v>75000</v>
      </c>
      <c r="Q95" s="169">
        <v>100905</v>
      </c>
      <c r="R95" s="168" t="s">
        <v>4633</v>
      </c>
      <c r="S95" s="168">
        <f>S94-1</f>
        <v>119</v>
      </c>
      <c r="T95" s="168" t="s">
        <v>4639</v>
      </c>
      <c r="U95" s="168">
        <v>372</v>
      </c>
      <c r="V95" s="99">
        <f t="shared" si="21"/>
        <v>410.12541369863015</v>
      </c>
      <c r="W95" s="32">
        <f t="shared" si="25"/>
        <v>418.32792197260278</v>
      </c>
      <c r="X95" s="32">
        <f t="shared" si="26"/>
        <v>426.53043024657535</v>
      </c>
      <c r="Y95">
        <v>44349</v>
      </c>
      <c r="AH95" s="99">
        <v>75</v>
      </c>
      <c r="AI95" s="113" t="s">
        <v>4505</v>
      </c>
      <c r="AJ95" s="113">
        <v>2269000</v>
      </c>
      <c r="AK95" s="99">
        <v>1</v>
      </c>
      <c r="AL95" s="99">
        <f t="shared" ref="AL95:AL120" si="27">AL96+AK95</f>
        <v>106</v>
      </c>
      <c r="AM95" s="117">
        <f t="shared" si="11"/>
        <v>240514000</v>
      </c>
      <c r="AN95" s="99"/>
    </row>
    <row r="96" spans="4:52">
      <c r="D96" s="32" t="s">
        <v>314</v>
      </c>
      <c r="E96" s="1">
        <v>140000</v>
      </c>
      <c r="Q96" s="35">
        <v>48637534</v>
      </c>
      <c r="R96" s="5" t="s">
        <v>4633</v>
      </c>
      <c r="S96" s="5">
        <f>S95</f>
        <v>119</v>
      </c>
      <c r="T96" s="5" t="s">
        <v>4637</v>
      </c>
      <c r="U96" s="168">
        <v>5330</v>
      </c>
      <c r="V96" s="99">
        <f t="shared" si="21"/>
        <v>5876.2592876712333</v>
      </c>
      <c r="W96" s="32">
        <f t="shared" si="25"/>
        <v>5993.7844734246582</v>
      </c>
      <c r="X96" s="32">
        <f t="shared" si="26"/>
        <v>6111.3096591780832</v>
      </c>
      <c r="Y96">
        <v>9625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7"/>
        <v>105</v>
      </c>
      <c r="AM96" s="117">
        <f t="shared" si="11"/>
        <v>78750000</v>
      </c>
      <c r="AN96" s="99"/>
      <c r="AT96" s="96" t="s">
        <v>25</v>
      </c>
    </row>
    <row r="97" spans="4:47">
      <c r="D97" s="2" t="s">
        <v>478</v>
      </c>
      <c r="E97" s="3">
        <v>1083333</v>
      </c>
      <c r="F97" s="214" t="s">
        <v>4702</v>
      </c>
      <c r="G97" s="214" t="s">
        <v>941</v>
      </c>
      <c r="H97" s="214" t="s">
        <v>4689</v>
      </c>
      <c r="I97" s="214" t="s">
        <v>4688</v>
      </c>
      <c r="J97" s="32" t="s">
        <v>4540</v>
      </c>
      <c r="K97" s="214" t="s">
        <v>4680</v>
      </c>
      <c r="L97" s="32" t="s">
        <v>4682</v>
      </c>
      <c r="M97" s="32" t="s">
        <v>4652</v>
      </c>
      <c r="N97" s="214" t="s">
        <v>4653</v>
      </c>
      <c r="Q97" s="35">
        <v>40048573</v>
      </c>
      <c r="R97" s="5" t="s">
        <v>4633</v>
      </c>
      <c r="S97" s="5">
        <f>S96</f>
        <v>119</v>
      </c>
      <c r="T97" s="5" t="s">
        <v>4638</v>
      </c>
      <c r="U97" s="168">
        <v>498.9</v>
      </c>
      <c r="V97" s="99">
        <f t="shared" si="21"/>
        <v>550.03109917808217</v>
      </c>
      <c r="W97" s="32">
        <f t="shared" si="25"/>
        <v>561.03172116164387</v>
      </c>
      <c r="X97" s="32">
        <f t="shared" si="26"/>
        <v>572.03234314520546</v>
      </c>
      <c r="Y97">
        <v>6980</v>
      </c>
      <c r="AH97" s="99">
        <v>77</v>
      </c>
      <c r="AI97" s="113" t="s">
        <v>4512</v>
      </c>
      <c r="AJ97" s="113">
        <v>1900000</v>
      </c>
      <c r="AK97" s="99">
        <v>3</v>
      </c>
      <c r="AL97" s="99">
        <f t="shared" si="27"/>
        <v>101</v>
      </c>
      <c r="AM97" s="117">
        <f t="shared" si="11"/>
        <v>191900000</v>
      </c>
      <c r="AN97" s="99"/>
    </row>
    <row r="98" spans="4:47">
      <c r="D98" s="2"/>
      <c r="E98" s="3"/>
      <c r="F98" s="200">
        <f>$L$105/G98</f>
        <v>24090.909090909092</v>
      </c>
      <c r="G98" s="200">
        <f>P44</f>
        <v>198</v>
      </c>
      <c r="H98" s="200" t="s">
        <v>4807</v>
      </c>
      <c r="I98" s="200" t="s">
        <v>4806</v>
      </c>
      <c r="J98" s="215" t="s">
        <v>4243</v>
      </c>
      <c r="K98" s="200">
        <v>70</v>
      </c>
      <c r="L98" s="216">
        <f>K98*$L$105</f>
        <v>333900000</v>
      </c>
      <c r="M98" s="216">
        <f>N21+N27+N44</f>
        <v>743858478</v>
      </c>
      <c r="N98" s="184">
        <f t="shared" ref="N98:N102" si="28">L98-M98</f>
        <v>-409958478</v>
      </c>
      <c r="Q98" s="35">
        <v>37856769</v>
      </c>
      <c r="R98" s="5" t="s">
        <v>4649</v>
      </c>
      <c r="S98" s="5">
        <f>S97-1</f>
        <v>118</v>
      </c>
      <c r="T98" s="5" t="s">
        <v>4651</v>
      </c>
      <c r="U98" s="168">
        <v>5393.6</v>
      </c>
      <c r="V98" s="99">
        <f t="shared" si="21"/>
        <v>5942.2399473972609</v>
      </c>
      <c r="W98" s="32">
        <f t="shared" si="25"/>
        <v>6061.0847463452064</v>
      </c>
      <c r="X98" s="32">
        <f t="shared" si="26"/>
        <v>6179.9295452931519</v>
      </c>
      <c r="Y98">
        <v>6963</v>
      </c>
      <c r="AH98" s="99">
        <v>78</v>
      </c>
      <c r="AI98" s="113" t="s">
        <v>4525</v>
      </c>
      <c r="AJ98" s="113">
        <v>6400000</v>
      </c>
      <c r="AK98" s="99">
        <v>1</v>
      </c>
      <c r="AL98" s="99">
        <f t="shared" si="27"/>
        <v>98</v>
      </c>
      <c r="AM98" s="117">
        <f t="shared" si="11"/>
        <v>627200000</v>
      </c>
      <c r="AN98" s="99"/>
    </row>
    <row r="99" spans="4:47">
      <c r="D99" s="2"/>
      <c r="E99" s="3"/>
      <c r="F99" s="214">
        <f>$L$105/G99</f>
        <v>988.5600596866451</v>
      </c>
      <c r="G99" s="214">
        <f>P42</f>
        <v>4825.2</v>
      </c>
      <c r="H99" s="214" t="s">
        <v>5000</v>
      </c>
      <c r="I99" s="214" t="s">
        <v>5001</v>
      </c>
      <c r="J99" s="32" t="s">
        <v>4394</v>
      </c>
      <c r="K99" s="214">
        <v>44</v>
      </c>
      <c r="L99" s="1">
        <f>K99*$L$105</f>
        <v>209880000</v>
      </c>
      <c r="M99" s="1">
        <f>N23+N42+N26</f>
        <v>210431797.19999999</v>
      </c>
      <c r="N99" s="113">
        <f t="shared" si="28"/>
        <v>-551797.19999998808</v>
      </c>
      <c r="Q99" s="35">
        <v>155151</v>
      </c>
      <c r="R99" s="5" t="s">
        <v>4660</v>
      </c>
      <c r="S99" s="5">
        <f>S98-3</f>
        <v>115</v>
      </c>
      <c r="T99" s="5" t="s">
        <v>4662</v>
      </c>
      <c r="U99" s="168">
        <v>5325.9</v>
      </c>
      <c r="V99" s="99">
        <f t="shared" si="21"/>
        <v>5855.3966005479451</v>
      </c>
      <c r="W99" s="32">
        <f t="shared" si="25"/>
        <v>5972.5045325589044</v>
      </c>
      <c r="X99" s="32">
        <f t="shared" si="26"/>
        <v>6089.6124645698628</v>
      </c>
      <c r="Y99" s="96">
        <v>0</v>
      </c>
      <c r="AH99" s="99">
        <v>79</v>
      </c>
      <c r="AI99" s="113" t="s">
        <v>4523</v>
      </c>
      <c r="AJ99" s="113">
        <v>5000</v>
      </c>
      <c r="AK99" s="99">
        <v>5</v>
      </c>
      <c r="AL99" s="99">
        <f t="shared" si="27"/>
        <v>97</v>
      </c>
      <c r="AM99" s="117">
        <f t="shared" si="11"/>
        <v>485000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F100" s="200">
        <v>0</v>
      </c>
      <c r="G100" s="200">
        <v>0</v>
      </c>
      <c r="H100" s="200" t="s">
        <v>3881</v>
      </c>
      <c r="I100" s="200" t="s">
        <v>4692</v>
      </c>
      <c r="J100" s="215" t="s">
        <v>4390</v>
      </c>
      <c r="K100" s="200">
        <v>56</v>
      </c>
      <c r="L100" s="216">
        <f>K100*$L$105</f>
        <v>267120000</v>
      </c>
      <c r="M100" s="216">
        <f>0</f>
        <v>0</v>
      </c>
      <c r="N100" s="184">
        <f t="shared" si="28"/>
        <v>267120000</v>
      </c>
      <c r="Q100" s="35">
        <v>8938737</v>
      </c>
      <c r="R100" s="5" t="s">
        <v>4665</v>
      </c>
      <c r="S100" s="5">
        <f>S99-1</f>
        <v>114</v>
      </c>
      <c r="T100" s="5" t="s">
        <v>4667</v>
      </c>
      <c r="U100" s="168">
        <v>5179.5</v>
      </c>
      <c r="V100" s="99">
        <f t="shared" si="21"/>
        <v>5690.4683178082196</v>
      </c>
      <c r="W100" s="32">
        <f t="shared" si="25"/>
        <v>5804.2776841643845</v>
      </c>
      <c r="X100" s="32">
        <f t="shared" si="26"/>
        <v>5918.0870505205485</v>
      </c>
      <c r="Y100" s="96">
        <v>9904</v>
      </c>
      <c r="AH100" s="99">
        <v>80</v>
      </c>
      <c r="AI100" s="113" t="s">
        <v>4555</v>
      </c>
      <c r="AJ100" s="113">
        <v>-1750148</v>
      </c>
      <c r="AK100" s="99">
        <v>1</v>
      </c>
      <c r="AL100" s="99">
        <f t="shared" si="27"/>
        <v>92</v>
      </c>
      <c r="AM100" s="117">
        <f t="shared" si="11"/>
        <v>-161013616</v>
      </c>
      <c r="AN100" s="99"/>
    </row>
    <row r="101" spans="4:47">
      <c r="D101" s="2" t="s">
        <v>328</v>
      </c>
      <c r="E101" s="3">
        <f>E100/30</f>
        <v>112777.76666666666</v>
      </c>
      <c r="F101" s="214">
        <f>$L$105/G101</f>
        <v>6778.4567287196242</v>
      </c>
      <c r="G101" s="214">
        <f>P43</f>
        <v>703.7</v>
      </c>
      <c r="H101" s="214" t="s">
        <v>4691</v>
      </c>
      <c r="I101" s="214" t="s">
        <v>4690</v>
      </c>
      <c r="J101" s="32" t="s">
        <v>4409</v>
      </c>
      <c r="K101" s="214">
        <v>40</v>
      </c>
      <c r="L101" s="1">
        <f>K101*$L$105</f>
        <v>190800000</v>
      </c>
      <c r="M101" s="1">
        <f>N43+N22</f>
        <v>187277088.40000001</v>
      </c>
      <c r="N101" s="113">
        <f t="shared" si="28"/>
        <v>3522911.599999994</v>
      </c>
      <c r="Q101" s="35">
        <v>2595417</v>
      </c>
      <c r="R101" s="5" t="s">
        <v>4675</v>
      </c>
      <c r="S101" s="5">
        <f>S100-1</f>
        <v>113</v>
      </c>
      <c r="T101" s="5" t="s">
        <v>4676</v>
      </c>
      <c r="U101" s="168">
        <v>4803</v>
      </c>
      <c r="V101" s="99">
        <f t="shared" si="21"/>
        <v>5273.1413260273985</v>
      </c>
      <c r="W101" s="32">
        <f t="shared" si="25"/>
        <v>5378.6041525479468</v>
      </c>
      <c r="X101" s="32">
        <f t="shared" si="26"/>
        <v>5484.0669790684942</v>
      </c>
      <c r="Y101" s="96">
        <v>0</v>
      </c>
      <c r="AH101" s="99">
        <v>81</v>
      </c>
      <c r="AI101" s="113" t="s">
        <v>4558</v>
      </c>
      <c r="AJ101" s="113">
        <v>400000</v>
      </c>
      <c r="AK101" s="99">
        <v>0</v>
      </c>
      <c r="AL101" s="99">
        <f t="shared" si="27"/>
        <v>91</v>
      </c>
      <c r="AM101" s="117">
        <f t="shared" si="11"/>
        <v>36400000</v>
      </c>
      <c r="AN101" s="99"/>
    </row>
    <row r="102" spans="4:47">
      <c r="F102" s="200"/>
      <c r="G102" s="200"/>
      <c r="H102" s="200"/>
      <c r="I102" s="200"/>
      <c r="J102" s="215" t="s">
        <v>4664</v>
      </c>
      <c r="K102" s="200">
        <v>1</v>
      </c>
      <c r="L102" s="216">
        <f>K102*$L$105</f>
        <v>4770000</v>
      </c>
      <c r="M102" s="216">
        <f>N40+N41</f>
        <v>931100</v>
      </c>
      <c r="N102" s="184">
        <f t="shared" si="28"/>
        <v>3838900</v>
      </c>
      <c r="Q102" s="169">
        <v>183283</v>
      </c>
      <c r="R102" s="211" t="s">
        <v>4678</v>
      </c>
      <c r="S102" s="211">
        <f>S101-1</f>
        <v>112</v>
      </c>
      <c r="T102" s="211" t="s">
        <v>4686</v>
      </c>
      <c r="U102" s="211">
        <v>347.5</v>
      </c>
      <c r="V102" s="99">
        <f t="shared" si="21"/>
        <v>381.2484383561644</v>
      </c>
      <c r="W102" s="32">
        <f t="shared" si="25"/>
        <v>388.87340712328768</v>
      </c>
      <c r="X102" s="32">
        <f t="shared" si="26"/>
        <v>396.49837589041101</v>
      </c>
      <c r="Y102" s="96">
        <v>0</v>
      </c>
      <c r="AH102" s="99">
        <v>82</v>
      </c>
      <c r="AI102" s="113" t="s">
        <v>4558</v>
      </c>
      <c r="AJ102" s="113">
        <v>-2105421</v>
      </c>
      <c r="AK102" s="99">
        <v>1</v>
      </c>
      <c r="AL102" s="99">
        <f t="shared" si="27"/>
        <v>91</v>
      </c>
      <c r="AM102" s="117">
        <f t="shared" si="11"/>
        <v>-191593311</v>
      </c>
      <c r="AN102" s="99"/>
      <c r="AO102" t="s">
        <v>25</v>
      </c>
    </row>
    <row r="103" spans="4:47">
      <c r="F103" s="214"/>
      <c r="G103" s="214"/>
      <c r="H103" s="214"/>
      <c r="I103" s="214"/>
      <c r="J103" s="32" t="s">
        <v>4778</v>
      </c>
      <c r="K103" s="214"/>
      <c r="L103" s="1"/>
      <c r="M103" s="1"/>
      <c r="N103" s="113">
        <v>50000000</v>
      </c>
      <c r="Q103" s="35">
        <v>559461</v>
      </c>
      <c r="R103" s="5" t="s">
        <v>4678</v>
      </c>
      <c r="S103" s="5">
        <f>S102</f>
        <v>112</v>
      </c>
      <c r="T103" s="5" t="s">
        <v>4685</v>
      </c>
      <c r="U103" s="211">
        <v>508.1</v>
      </c>
      <c r="V103" s="99">
        <f t="shared" si="21"/>
        <v>557.4455583561645</v>
      </c>
      <c r="W103" s="32">
        <f t="shared" si="25"/>
        <v>568.59446952328778</v>
      </c>
      <c r="X103" s="32">
        <f t="shared" si="26"/>
        <v>579.74338069041107</v>
      </c>
      <c r="Y103" s="96">
        <v>10000</v>
      </c>
      <c r="AH103" s="99">
        <v>83</v>
      </c>
      <c r="AI103" s="113" t="s">
        <v>4561</v>
      </c>
      <c r="AJ103" s="113">
        <v>-5527618</v>
      </c>
      <c r="AK103" s="99">
        <v>0</v>
      </c>
      <c r="AL103" s="99">
        <f t="shared" si="27"/>
        <v>90</v>
      </c>
      <c r="AM103" s="117">
        <f t="shared" si="11"/>
        <v>-497485620</v>
      </c>
      <c r="AN103" s="99"/>
    </row>
    <row r="104" spans="4:47">
      <c r="F104" s="200"/>
      <c r="G104" s="200"/>
      <c r="H104" s="200"/>
      <c r="I104" s="200"/>
      <c r="J104" s="215" t="s">
        <v>4897</v>
      </c>
      <c r="K104" s="200">
        <f>SUM(K98:K102)</f>
        <v>211</v>
      </c>
      <c r="L104" s="216"/>
      <c r="M104" s="216"/>
      <c r="N104" s="184"/>
      <c r="Q104" s="35">
        <v>622942</v>
      </c>
      <c r="R104" s="5" t="s">
        <v>4693</v>
      </c>
      <c r="S104" s="5">
        <f>S103-1</f>
        <v>111</v>
      </c>
      <c r="T104" s="5" t="s">
        <v>4694</v>
      </c>
      <c r="U104" s="211">
        <v>503.3</v>
      </c>
      <c r="V104" s="99">
        <f t="shared" si="21"/>
        <v>551.7932997260275</v>
      </c>
      <c r="W104" s="32">
        <f t="shared" si="25"/>
        <v>562.82916572054808</v>
      </c>
      <c r="X104" s="32">
        <f t="shared" si="26"/>
        <v>573.86503171506865</v>
      </c>
      <c r="Y104" s="96">
        <v>5664</v>
      </c>
      <c r="AH104" s="99">
        <v>84</v>
      </c>
      <c r="AI104" s="113" t="s">
        <v>4561</v>
      </c>
      <c r="AJ104" s="113">
        <v>3900000</v>
      </c>
      <c r="AK104" s="99">
        <v>3</v>
      </c>
      <c r="AL104" s="99">
        <f t="shared" si="27"/>
        <v>90</v>
      </c>
      <c r="AM104" s="117">
        <f t="shared" si="11"/>
        <v>351000000</v>
      </c>
      <c r="AN104" s="99"/>
    </row>
    <row r="105" spans="4:47">
      <c r="F105" s="214"/>
      <c r="G105" s="214"/>
      <c r="H105" s="214" t="s">
        <v>25</v>
      </c>
      <c r="I105" s="214"/>
      <c r="J105" s="32"/>
      <c r="K105" s="214">
        <v>8</v>
      </c>
      <c r="L105" s="39">
        <f>10*P45</f>
        <v>4770000</v>
      </c>
      <c r="M105" s="1">
        <f>K105*L105</f>
        <v>38160000</v>
      </c>
      <c r="N105" s="113">
        <f>SUM(N98:N103)-M105</f>
        <v>-124188463.59999999</v>
      </c>
      <c r="Q105" s="35">
        <v>1472140</v>
      </c>
      <c r="R105" s="5" t="s">
        <v>4699</v>
      </c>
      <c r="S105" s="5">
        <f>S104-3</f>
        <v>108</v>
      </c>
      <c r="T105" s="5" t="s">
        <v>4701</v>
      </c>
      <c r="U105" s="168">
        <v>502</v>
      </c>
      <c r="V105" s="99">
        <f t="shared" si="21"/>
        <v>549.21275616438368</v>
      </c>
      <c r="W105" s="32">
        <f t="shared" si="25"/>
        <v>560.19701128767133</v>
      </c>
      <c r="X105" s="32">
        <f t="shared" si="26"/>
        <v>571.1812664109591</v>
      </c>
      <c r="Y105" s="96">
        <v>10000</v>
      </c>
      <c r="AH105" s="99">
        <v>85</v>
      </c>
      <c r="AI105" s="113" t="s">
        <v>4562</v>
      </c>
      <c r="AJ105" s="113">
        <v>-3969754</v>
      </c>
      <c r="AK105" s="99">
        <v>1</v>
      </c>
      <c r="AL105" s="99">
        <f t="shared" si="27"/>
        <v>87</v>
      </c>
      <c r="AM105" s="117">
        <f t="shared" si="11"/>
        <v>-345368598</v>
      </c>
      <c r="AN105" s="99"/>
    </row>
    <row r="106" spans="4:47">
      <c r="F106" s="200"/>
      <c r="G106" s="200"/>
      <c r="H106" s="200"/>
      <c r="I106" s="200"/>
      <c r="J106" s="215"/>
      <c r="K106" s="246" t="s">
        <v>4918</v>
      </c>
      <c r="L106" s="216" t="s">
        <v>4253</v>
      </c>
      <c r="M106" s="216" t="s">
        <v>4673</v>
      </c>
      <c r="N106" s="184" t="s">
        <v>4674</v>
      </c>
      <c r="P106" s="114"/>
      <c r="Q106" s="35">
        <v>4394591</v>
      </c>
      <c r="R106" s="5" t="s">
        <v>4703</v>
      </c>
      <c r="S106" s="5">
        <f>S105-1</f>
        <v>107</v>
      </c>
      <c r="T106" s="5" t="s">
        <v>4704</v>
      </c>
      <c r="U106" s="168">
        <v>481.7</v>
      </c>
      <c r="V106" s="99">
        <f t="shared" si="21"/>
        <v>526.63403178082194</v>
      </c>
      <c r="W106" s="32">
        <f t="shared" si="25"/>
        <v>537.16671241643837</v>
      </c>
      <c r="X106" s="32">
        <f t="shared" si="26"/>
        <v>547.6993930520548</v>
      </c>
      <c r="Y106" s="96">
        <v>8695</v>
      </c>
      <c r="AH106" s="99">
        <v>86</v>
      </c>
      <c r="AI106" s="113" t="s">
        <v>4573</v>
      </c>
      <c r="AJ106" s="113">
        <v>-25574455</v>
      </c>
      <c r="AK106" s="99">
        <v>0</v>
      </c>
      <c r="AL106" s="99">
        <f t="shared" si="27"/>
        <v>86</v>
      </c>
      <c r="AM106" s="117">
        <f t="shared" si="11"/>
        <v>-2199403130</v>
      </c>
      <c r="AN106" s="99"/>
      <c r="AP106" t="s">
        <v>25</v>
      </c>
    </row>
    <row r="107" spans="4:47">
      <c r="F107" s="214"/>
      <c r="G107" s="214"/>
      <c r="H107" s="214"/>
      <c r="I107" s="214"/>
      <c r="J107" s="32" t="s">
        <v>4681</v>
      </c>
      <c r="K107" s="214"/>
      <c r="L107" s="1"/>
      <c r="M107" s="1"/>
      <c r="N107" s="113"/>
      <c r="Q107" s="117">
        <v>5924703</v>
      </c>
      <c r="R107" s="19" t="s">
        <v>4727</v>
      </c>
      <c r="S107" s="19">
        <f>S106-13</f>
        <v>94</v>
      </c>
      <c r="T107" s="19" t="s">
        <v>4808</v>
      </c>
      <c r="U107" s="214">
        <v>489</v>
      </c>
      <c r="V107" s="99">
        <f t="shared" si="21"/>
        <v>529.73838904109596</v>
      </c>
      <c r="W107" s="32">
        <f t="shared" si="25"/>
        <v>540.3331568219179</v>
      </c>
      <c r="X107" s="32">
        <f t="shared" si="26"/>
        <v>550.92792460273984</v>
      </c>
      <c r="Y107" s="96"/>
      <c r="AH107" s="99">
        <v>87</v>
      </c>
      <c r="AI107" s="113" t="s">
        <v>4573</v>
      </c>
      <c r="AJ107" s="113">
        <v>4000000</v>
      </c>
      <c r="AK107" s="99">
        <v>1</v>
      </c>
      <c r="AL107" s="99">
        <f t="shared" si="27"/>
        <v>86</v>
      </c>
      <c r="AM107" s="117">
        <f t="shared" si="11"/>
        <v>344000000</v>
      </c>
      <c r="AN107" s="99"/>
    </row>
    <row r="108" spans="4:47">
      <c r="M108" t="s">
        <v>25</v>
      </c>
      <c r="Q108" s="117">
        <v>24695044</v>
      </c>
      <c r="R108" s="19" t="s">
        <v>4774</v>
      </c>
      <c r="S108" s="19">
        <f>S107-10</f>
        <v>84</v>
      </c>
      <c r="T108" s="19" t="s">
        <v>4777</v>
      </c>
      <c r="U108" s="214">
        <v>5249.5</v>
      </c>
      <c r="V108" s="99">
        <f t="shared" si="21"/>
        <v>5646.5635506849321</v>
      </c>
      <c r="W108" s="32">
        <f t="shared" si="25"/>
        <v>5759.4948216986313</v>
      </c>
      <c r="X108" s="32">
        <f t="shared" si="26"/>
        <v>5872.4260927123296</v>
      </c>
      <c r="Y108" s="96"/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7"/>
        <v>85</v>
      </c>
      <c r="AM108" s="117">
        <f t="shared" si="11"/>
        <v>-425000000</v>
      </c>
      <c r="AN108" s="99"/>
    </row>
    <row r="109" spans="4:47">
      <c r="Q109" s="117">
        <v>5416530</v>
      </c>
      <c r="R109" s="19" t="s">
        <v>4783</v>
      </c>
      <c r="S109" s="19">
        <f>S108-1</f>
        <v>83</v>
      </c>
      <c r="T109" s="19" t="s">
        <v>4841</v>
      </c>
      <c r="U109" s="214">
        <v>5235</v>
      </c>
      <c r="V109" s="99">
        <f t="shared" si="21"/>
        <v>5626.9509041095898</v>
      </c>
      <c r="W109" s="32">
        <f t="shared" si="25"/>
        <v>5739.4899221917822</v>
      </c>
      <c r="X109" s="32">
        <f t="shared" si="26"/>
        <v>5852.0289402739736</v>
      </c>
      <c r="Y109" s="96"/>
      <c r="AD109" s="96"/>
      <c r="AE109"/>
      <c r="AF109"/>
      <c r="AH109" s="99">
        <v>89</v>
      </c>
      <c r="AI109" s="113" t="s">
        <v>4578</v>
      </c>
      <c r="AJ109" s="113">
        <v>10000000</v>
      </c>
      <c r="AK109" s="99">
        <v>4</v>
      </c>
      <c r="AL109" s="99">
        <f t="shared" si="27"/>
        <v>83</v>
      </c>
      <c r="AM109" s="117">
        <f t="shared" si="11"/>
        <v>830000000</v>
      </c>
      <c r="AN109" s="99"/>
    </row>
    <row r="110" spans="4:47">
      <c r="K110" s="168" t="s">
        <v>4540</v>
      </c>
      <c r="L110" s="168" t="s">
        <v>4541</v>
      </c>
      <c r="M110" s="168" t="s">
        <v>4435</v>
      </c>
      <c r="N110" s="56" t="s">
        <v>190</v>
      </c>
      <c r="P110" s="114"/>
      <c r="Q110" s="117">
        <v>153812</v>
      </c>
      <c r="R110" s="19" t="s">
        <v>4814</v>
      </c>
      <c r="S110" s="19">
        <f>S109-6</f>
        <v>77</v>
      </c>
      <c r="T110" s="19" t="s">
        <v>4815</v>
      </c>
      <c r="U110" s="214">
        <v>537.20000000000005</v>
      </c>
      <c r="V110" s="99">
        <f t="shared" si="21"/>
        <v>574.948234520548</v>
      </c>
      <c r="W110" s="32">
        <f t="shared" si="25"/>
        <v>586.44719921095896</v>
      </c>
      <c r="X110" s="32">
        <f t="shared" si="26"/>
        <v>597.94616390136991</v>
      </c>
      <c r="AH110" s="99">
        <v>90</v>
      </c>
      <c r="AI110" s="113" t="s">
        <v>4580</v>
      </c>
      <c r="AJ110" s="113">
        <v>-5241937</v>
      </c>
      <c r="AK110" s="99">
        <v>0</v>
      </c>
      <c r="AL110" s="99">
        <f t="shared" si="27"/>
        <v>79</v>
      </c>
      <c r="AM110" s="117">
        <f t="shared" si="11"/>
        <v>-414113023</v>
      </c>
      <c r="AN110" s="99"/>
    </row>
    <row r="111" spans="4:47">
      <c r="K111" s="168" t="s">
        <v>4243</v>
      </c>
      <c r="L111" s="169">
        <v>1100000</v>
      </c>
      <c r="M111" s="169">
        <v>1637000</v>
      </c>
      <c r="N111" s="168">
        <f t="shared" ref="N111:N119" si="29">(M111-L111)*100/L111</f>
        <v>48.81818181818182</v>
      </c>
      <c r="Q111" s="117">
        <v>10926171</v>
      </c>
      <c r="R111" s="19" t="s">
        <v>4843</v>
      </c>
      <c r="S111" s="19">
        <f>S110-6</f>
        <v>71</v>
      </c>
      <c r="T111" s="19" t="s">
        <v>4845</v>
      </c>
      <c r="U111" s="214">
        <v>5355.4</v>
      </c>
      <c r="V111" s="99">
        <f t="shared" si="21"/>
        <v>5707.0663758904111</v>
      </c>
      <c r="W111" s="32">
        <f t="shared" si="25"/>
        <v>5821.2077034082195</v>
      </c>
      <c r="X111" s="32">
        <f t="shared" si="26"/>
        <v>5935.3490309260278</v>
      </c>
      <c r="AH111" s="99">
        <v>91</v>
      </c>
      <c r="AI111" s="113" t="s">
        <v>4580</v>
      </c>
      <c r="AJ111" s="113">
        <v>21900000</v>
      </c>
      <c r="AK111" s="99">
        <v>2</v>
      </c>
      <c r="AL111" s="99">
        <f t="shared" si="27"/>
        <v>79</v>
      </c>
      <c r="AM111" s="117">
        <f t="shared" si="11"/>
        <v>1730100000</v>
      </c>
      <c r="AN111" s="99"/>
      <c r="AP111" t="s">
        <v>25</v>
      </c>
      <c r="AU111"/>
    </row>
    <row r="112" spans="4:47">
      <c r="F112" s="214"/>
      <c r="G112" s="214"/>
      <c r="H112" s="214"/>
      <c r="I112" s="214"/>
      <c r="J112" s="214" t="s">
        <v>4905</v>
      </c>
      <c r="K112" s="5" t="s">
        <v>4535</v>
      </c>
      <c r="L112" s="169">
        <v>1100000</v>
      </c>
      <c r="M112" s="169">
        <v>4748000</v>
      </c>
      <c r="N112" s="168">
        <f t="shared" si="29"/>
        <v>331.63636363636363</v>
      </c>
      <c r="Q112" s="169">
        <v>26970108</v>
      </c>
      <c r="R112" s="214" t="s">
        <v>4908</v>
      </c>
      <c r="S112" s="214">
        <f>S111-28</f>
        <v>43</v>
      </c>
      <c r="T112" s="214" t="s">
        <v>4916</v>
      </c>
      <c r="U112" s="214">
        <v>6110.2</v>
      </c>
      <c r="V112" s="99">
        <f t="shared" si="21"/>
        <v>6380.1871386301373</v>
      </c>
      <c r="W112" s="32">
        <f t="shared" si="25"/>
        <v>6507.7908814027405</v>
      </c>
      <c r="X112" s="32">
        <f t="shared" si="26"/>
        <v>6635.3946241753429</v>
      </c>
      <c r="Y112">
        <v>13000</v>
      </c>
      <c r="AH112" s="99">
        <v>92</v>
      </c>
      <c r="AI112" s="113" t="s">
        <v>4590</v>
      </c>
      <c r="AJ112" s="113">
        <v>-15000000</v>
      </c>
      <c r="AK112" s="99">
        <v>0</v>
      </c>
      <c r="AL112" s="99">
        <f t="shared" si="27"/>
        <v>77</v>
      </c>
      <c r="AM112" s="117">
        <f t="shared" si="11"/>
        <v>-1155000000</v>
      </c>
      <c r="AN112" s="99"/>
      <c r="AO112" t="s">
        <v>25</v>
      </c>
    </row>
    <row r="113" spans="6:46">
      <c r="F113" s="214" t="s">
        <v>4363</v>
      </c>
      <c r="G113" s="214" t="s">
        <v>941</v>
      </c>
      <c r="H113" s="214" t="s">
        <v>4540</v>
      </c>
      <c r="I113" s="214" t="s">
        <v>937</v>
      </c>
      <c r="J113" s="214" t="s">
        <v>4775</v>
      </c>
      <c r="K113" s="5" t="s">
        <v>4536</v>
      </c>
      <c r="L113" s="169">
        <v>1100000</v>
      </c>
      <c r="M113" s="169">
        <v>5137000</v>
      </c>
      <c r="N113" s="168">
        <f t="shared" si="29"/>
        <v>367</v>
      </c>
      <c r="Q113" s="169">
        <v>6150141</v>
      </c>
      <c r="R113" s="214" t="s">
        <v>4908</v>
      </c>
      <c r="S113" s="214">
        <f>S112</f>
        <v>43</v>
      </c>
      <c r="T113" s="214" t="s">
        <v>4917</v>
      </c>
      <c r="U113" s="214">
        <v>180.6</v>
      </c>
      <c r="V113" s="99">
        <f t="shared" si="21"/>
        <v>188.58004602739729</v>
      </c>
      <c r="W113" s="32">
        <f t="shared" si="25"/>
        <v>192.35164694794523</v>
      </c>
      <c r="X113" s="32">
        <f t="shared" si="26"/>
        <v>196.12324786849319</v>
      </c>
      <c r="Y113" t="s">
        <v>25</v>
      </c>
      <c r="AH113" s="99">
        <v>93</v>
      </c>
      <c r="AI113" s="113" t="s">
        <v>4590</v>
      </c>
      <c r="AJ113" s="113">
        <v>3000000</v>
      </c>
      <c r="AK113" s="99">
        <v>1</v>
      </c>
      <c r="AL113" s="99">
        <f t="shared" si="27"/>
        <v>77</v>
      </c>
      <c r="AM113" s="117">
        <f t="shared" si="11"/>
        <v>231000000</v>
      </c>
      <c r="AN113" s="99"/>
      <c r="AR113" s="96"/>
      <c r="AS113" s="96"/>
      <c r="AT113"/>
    </row>
    <row r="114" spans="6:46">
      <c r="F114" s="1">
        <v>3775.1</v>
      </c>
      <c r="G114" s="1">
        <v>4200</v>
      </c>
      <c r="H114" s="214" t="s">
        <v>4390</v>
      </c>
      <c r="I114" s="214">
        <v>1000</v>
      </c>
      <c r="J114" s="1">
        <f>I114*G114</f>
        <v>4200000</v>
      </c>
      <c r="K114" s="19" t="s">
        <v>4390</v>
      </c>
      <c r="L114" s="169">
        <v>1100000</v>
      </c>
      <c r="M114" s="169">
        <v>4300000</v>
      </c>
      <c r="N114" s="168">
        <f t="shared" si="29"/>
        <v>290.90909090909093</v>
      </c>
      <c r="Q114" s="169">
        <v>162112</v>
      </c>
      <c r="R114" s="214" t="s">
        <v>4931</v>
      </c>
      <c r="S114" s="214">
        <f>S113-7</f>
        <v>36</v>
      </c>
      <c r="T114" s="214" t="s">
        <v>4933</v>
      </c>
      <c r="U114" s="214">
        <v>632.79999999999995</v>
      </c>
      <c r="V114" s="99">
        <f t="shared" si="21"/>
        <v>657.36304219178078</v>
      </c>
      <c r="W114" s="32">
        <f t="shared" si="25"/>
        <v>670.5103030356164</v>
      </c>
      <c r="X114" s="32">
        <f t="shared" si="26"/>
        <v>683.65756387945203</v>
      </c>
      <c r="Y114" t="s">
        <v>25</v>
      </c>
      <c r="AH114" s="99">
        <v>94</v>
      </c>
      <c r="AI114" s="113" t="s">
        <v>4594</v>
      </c>
      <c r="AJ114" s="113">
        <v>-2103736</v>
      </c>
      <c r="AK114" s="99">
        <v>0</v>
      </c>
      <c r="AL114" s="99">
        <f t="shared" si="27"/>
        <v>76</v>
      </c>
      <c r="AM114" s="117">
        <f t="shared" si="11"/>
        <v>-159883936</v>
      </c>
      <c r="AN114" s="99"/>
    </row>
    <row r="115" spans="6:46">
      <c r="F115" s="1">
        <v>6250.1</v>
      </c>
      <c r="G115" s="1">
        <f>P42</f>
        <v>4825.2</v>
      </c>
      <c r="H115" s="214" t="s">
        <v>4906</v>
      </c>
      <c r="I115" s="214">
        <v>1000</v>
      </c>
      <c r="J115" s="1">
        <f t="shared" ref="J115:J117" si="30">I115*G115</f>
        <v>4825200</v>
      </c>
      <c r="K115" s="5" t="s">
        <v>4409</v>
      </c>
      <c r="L115" s="169">
        <v>1100000</v>
      </c>
      <c r="M115" s="169">
        <v>3191000</v>
      </c>
      <c r="N115" s="168">
        <f t="shared" si="29"/>
        <v>190.09090909090909</v>
      </c>
      <c r="P115" s="114"/>
      <c r="Q115" s="169">
        <v>1399908</v>
      </c>
      <c r="R115" s="214" t="s">
        <v>4986</v>
      </c>
      <c r="S115" s="214">
        <f>S114-13</f>
        <v>23</v>
      </c>
      <c r="T115" s="214" t="s">
        <v>4987</v>
      </c>
      <c r="U115" s="214">
        <v>194</v>
      </c>
      <c r="V115" s="99">
        <f t="shared" si="21"/>
        <v>199.59570410958906</v>
      </c>
      <c r="W115" s="32">
        <f t="shared" si="25"/>
        <v>203.58761819178085</v>
      </c>
      <c r="X115" s="32">
        <f t="shared" si="26"/>
        <v>207.57953227397263</v>
      </c>
      <c r="AH115" s="99">
        <v>95</v>
      </c>
      <c r="AI115" s="113" t="s">
        <v>4594</v>
      </c>
      <c r="AJ115" s="113">
        <v>220000</v>
      </c>
      <c r="AK115" s="99">
        <v>3</v>
      </c>
      <c r="AL115" s="99">
        <f t="shared" si="27"/>
        <v>76</v>
      </c>
      <c r="AM115" s="117">
        <f t="shared" si="11"/>
        <v>16720000</v>
      </c>
      <c r="AN115" s="99"/>
    </row>
    <row r="116" spans="6:46">
      <c r="F116" s="1">
        <v>183</v>
      </c>
      <c r="G116" s="1">
        <f>P44</f>
        <v>198</v>
      </c>
      <c r="H116" s="214" t="s">
        <v>4243</v>
      </c>
      <c r="I116" s="214">
        <v>108344</v>
      </c>
      <c r="J116" s="1">
        <f t="shared" si="30"/>
        <v>21452112</v>
      </c>
      <c r="K116" s="5" t="s">
        <v>4537</v>
      </c>
      <c r="L116" s="169">
        <v>1100000</v>
      </c>
      <c r="M116" s="169">
        <v>5623000</v>
      </c>
      <c r="N116" s="168">
        <f t="shared" si="29"/>
        <v>411.18181818181819</v>
      </c>
      <c r="Q116" s="169">
        <v>1204033</v>
      </c>
      <c r="R116" s="214" t="s">
        <v>4996</v>
      </c>
      <c r="S116" s="214">
        <f>S115-7</f>
        <v>16</v>
      </c>
      <c r="T116" s="214" t="s">
        <v>4999</v>
      </c>
      <c r="U116" s="214">
        <v>218.5</v>
      </c>
      <c r="V116" s="99">
        <f t="shared" si="21"/>
        <v>223.62906301369864</v>
      </c>
      <c r="W116" s="32">
        <f t="shared" si="25"/>
        <v>228.10164427397262</v>
      </c>
      <c r="X116" s="32">
        <f t="shared" si="26"/>
        <v>232.57422553424661</v>
      </c>
      <c r="Y116">
        <v>23000</v>
      </c>
      <c r="AH116" s="99">
        <v>96</v>
      </c>
      <c r="AI116" s="113" t="s">
        <v>4603</v>
      </c>
      <c r="AJ116" s="113">
        <v>4000000</v>
      </c>
      <c r="AK116" s="99">
        <v>1</v>
      </c>
      <c r="AL116" s="99">
        <f t="shared" si="27"/>
        <v>73</v>
      </c>
      <c r="AM116" s="117">
        <f t="shared" si="11"/>
        <v>292000000</v>
      </c>
      <c r="AN116" s="99"/>
    </row>
    <row r="117" spans="6:46">
      <c r="F117" s="1">
        <v>4485.1000000000004</v>
      </c>
      <c r="G117" s="1">
        <v>5200</v>
      </c>
      <c r="H117" s="214" t="s">
        <v>4537</v>
      </c>
      <c r="I117" s="214">
        <v>3</v>
      </c>
      <c r="J117" s="1">
        <f t="shared" si="30"/>
        <v>15600</v>
      </c>
      <c r="K117" s="19" t="s">
        <v>4394</v>
      </c>
      <c r="L117" s="169">
        <v>1100000</v>
      </c>
      <c r="M117" s="169">
        <v>7728000</v>
      </c>
      <c r="N117" s="168">
        <f t="shared" si="29"/>
        <v>602.5454545454545</v>
      </c>
      <c r="Q117" s="169">
        <v>8382674</v>
      </c>
      <c r="R117" s="214" t="s">
        <v>5007</v>
      </c>
      <c r="S117" s="214">
        <f>S116-7</f>
        <v>9</v>
      </c>
      <c r="T117" s="214" t="s">
        <v>5013</v>
      </c>
      <c r="U117" s="214">
        <v>192</v>
      </c>
      <c r="V117" s="99">
        <f t="shared" si="21"/>
        <v>195.47598904109594</v>
      </c>
      <c r="W117" s="32">
        <f t="shared" si="25"/>
        <v>199.38550882191785</v>
      </c>
      <c r="X117" s="32">
        <f t="shared" si="26"/>
        <v>203.29502860273979</v>
      </c>
      <c r="Y117">
        <v>6000</v>
      </c>
      <c r="AH117" s="99">
        <v>97</v>
      </c>
      <c r="AI117" s="113" t="s">
        <v>4608</v>
      </c>
      <c r="AJ117" s="113">
        <v>-9000000</v>
      </c>
      <c r="AK117" s="99">
        <v>0</v>
      </c>
      <c r="AL117" s="99">
        <f t="shared" si="27"/>
        <v>72</v>
      </c>
      <c r="AM117" s="117">
        <f t="shared" si="11"/>
        <v>-648000000</v>
      </c>
      <c r="AN117" s="99"/>
      <c r="AP117" t="s">
        <v>25</v>
      </c>
      <c r="AQ117" t="s">
        <v>25</v>
      </c>
    </row>
    <row r="118" spans="6:46">
      <c r="F118" s="214"/>
      <c r="G118" s="214"/>
      <c r="H118" s="214"/>
      <c r="I118" s="214"/>
      <c r="J118" s="1">
        <f>SUM(J114:J117)</f>
        <v>30492912</v>
      </c>
      <c r="K118" s="5" t="s">
        <v>4539</v>
      </c>
      <c r="L118" s="169">
        <v>1100000</v>
      </c>
      <c r="M118" s="169">
        <v>2904000</v>
      </c>
      <c r="N118" s="168">
        <f t="shared" si="29"/>
        <v>164</v>
      </c>
      <c r="Q118" s="169">
        <v>190884649</v>
      </c>
      <c r="R118" s="214" t="s">
        <v>5033</v>
      </c>
      <c r="S118" s="214">
        <f>S117-9</f>
        <v>0</v>
      </c>
      <c r="T118" s="214" t="s">
        <v>5036</v>
      </c>
      <c r="U118" s="214">
        <v>193.6</v>
      </c>
      <c r="V118" s="99">
        <f t="shared" si="21"/>
        <v>195.76832000000002</v>
      </c>
      <c r="W118" s="32">
        <f t="shared" si="25"/>
        <v>199.68368640000003</v>
      </c>
      <c r="X118" s="32">
        <f t="shared" si="26"/>
        <v>203.59905280000004</v>
      </c>
      <c r="AH118" s="99">
        <v>98</v>
      </c>
      <c r="AI118" s="113" t="s">
        <v>4608</v>
      </c>
      <c r="AJ118" s="113">
        <v>13900000</v>
      </c>
      <c r="AK118" s="99">
        <v>2</v>
      </c>
      <c r="AL118" s="99">
        <f t="shared" si="27"/>
        <v>72</v>
      </c>
      <c r="AM118" s="117">
        <f t="shared" si="11"/>
        <v>1000800000</v>
      </c>
      <c r="AN118" s="99"/>
    </row>
    <row r="119" spans="6:46">
      <c r="F119" s="214"/>
      <c r="G119" s="214"/>
      <c r="H119" s="214"/>
      <c r="I119" s="214"/>
      <c r="J119" s="214" t="s">
        <v>6</v>
      </c>
      <c r="K119" s="56" t="s">
        <v>1086</v>
      </c>
      <c r="L119" s="169">
        <v>1100000</v>
      </c>
      <c r="M119" s="169">
        <v>3400000</v>
      </c>
      <c r="N119" s="168">
        <f t="shared" si="29"/>
        <v>209.09090909090909</v>
      </c>
      <c r="Q119" s="169">
        <v>2099962</v>
      </c>
      <c r="R119" s="214" t="s">
        <v>5035</v>
      </c>
      <c r="S119" s="214">
        <f>S118-1</f>
        <v>-1</v>
      </c>
      <c r="T119" s="214" t="s">
        <v>5042</v>
      </c>
      <c r="U119" s="214">
        <v>196.5</v>
      </c>
      <c r="V119" s="99">
        <f t="shared" si="21"/>
        <v>198.55006027397263</v>
      </c>
      <c r="W119" s="32">
        <f t="shared" si="25"/>
        <v>202.5210614794521</v>
      </c>
      <c r="X119" s="32">
        <f t="shared" si="26"/>
        <v>206.49206268493154</v>
      </c>
      <c r="Y119">
        <v>3300</v>
      </c>
      <c r="AH119" s="99">
        <v>99</v>
      </c>
      <c r="AI119" s="113" t="s">
        <v>4617</v>
      </c>
      <c r="AJ119" s="113">
        <v>-8127577</v>
      </c>
      <c r="AK119" s="99">
        <v>1</v>
      </c>
      <c r="AL119" s="99">
        <f t="shared" si="27"/>
        <v>70</v>
      </c>
      <c r="AM119" s="117">
        <f t="shared" si="11"/>
        <v>-568930390</v>
      </c>
      <c r="AN119" s="99"/>
      <c r="AO119" t="s">
        <v>25</v>
      </c>
    </row>
    <row r="120" spans="6:46">
      <c r="K120" s="244" t="s">
        <v>4568</v>
      </c>
      <c r="P120" s="114"/>
      <c r="Q120" s="169"/>
      <c r="R120" s="168"/>
      <c r="S120" s="168"/>
      <c r="T120" s="168"/>
      <c r="U120" s="168"/>
      <c r="V120" s="99">
        <f t="shared" si="21"/>
        <v>0</v>
      </c>
      <c r="W120" s="32">
        <f t="shared" si="25"/>
        <v>0</v>
      </c>
      <c r="X120" s="32">
        <f t="shared" si="26"/>
        <v>0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7"/>
        <v>69</v>
      </c>
      <c r="AM120" s="117">
        <f t="shared" si="11"/>
        <v>1089685881</v>
      </c>
      <c r="AN120" s="99"/>
      <c r="AO120" t="s">
        <v>25</v>
      </c>
      <c r="AP120" t="s">
        <v>25</v>
      </c>
    </row>
    <row r="121" spans="6:46">
      <c r="K121" s="244" t="s">
        <v>4569</v>
      </c>
      <c r="Q121" s="113">
        <f>SUM(N40:N45)-SUM(Q74:Q120)</f>
        <v>14911956.100000024</v>
      </c>
      <c r="R121" s="112"/>
      <c r="S121" s="112"/>
      <c r="T121" s="112"/>
      <c r="U121" s="168"/>
      <c r="V121" s="99" t="s">
        <v>25</v>
      </c>
      <c r="W121" s="32"/>
      <c r="X121" s="32"/>
      <c r="AH121" s="99">
        <v>101</v>
      </c>
      <c r="AI121" s="113" t="s">
        <v>4622</v>
      </c>
      <c r="AJ121" s="113">
        <v>8800000</v>
      </c>
      <c r="AK121" s="99">
        <v>0</v>
      </c>
      <c r="AL121" s="99">
        <f t="shared" ref="AL121:AL125" si="31">AL122+AK121</f>
        <v>66</v>
      </c>
      <c r="AM121" s="117">
        <f t="shared" ref="AM121:AM164" si="32">AJ121*AL121</f>
        <v>580800000</v>
      </c>
      <c r="AN121" s="99"/>
      <c r="AP121" t="s">
        <v>25</v>
      </c>
    </row>
    <row r="122" spans="6:46" ht="45">
      <c r="K122" s="244" t="s">
        <v>4570</v>
      </c>
      <c r="Q122" s="26"/>
      <c r="R122" s="181"/>
      <c r="S122" s="181"/>
      <c r="T122" t="s">
        <v>25</v>
      </c>
      <c r="U122" s="96" t="s">
        <v>25</v>
      </c>
      <c r="V122" s="96" t="s">
        <v>25</v>
      </c>
      <c r="W122" s="96" t="s">
        <v>25</v>
      </c>
      <c r="Y122" t="s">
        <v>25</v>
      </c>
      <c r="AH122" s="121">
        <v>102</v>
      </c>
      <c r="AI122" s="79" t="s">
        <v>4622</v>
      </c>
      <c r="AJ122" s="79">
        <v>13071612</v>
      </c>
      <c r="AK122" s="121">
        <v>1</v>
      </c>
      <c r="AL122" s="121">
        <f t="shared" si="31"/>
        <v>66</v>
      </c>
      <c r="AM122" s="79">
        <f t="shared" si="32"/>
        <v>862726392</v>
      </c>
      <c r="AN122" s="206" t="s">
        <v>4623</v>
      </c>
    </row>
    <row r="123" spans="6:46">
      <c r="R123" s="32" t="s">
        <v>4572</v>
      </c>
      <c r="S123" s="32" t="s">
        <v>950</v>
      </c>
      <c r="T123" t="s">
        <v>25</v>
      </c>
      <c r="U123" s="96" t="s">
        <v>25</v>
      </c>
      <c r="V123" s="96" t="s">
        <v>25</v>
      </c>
      <c r="W123" s="96" t="s">
        <v>25</v>
      </c>
      <c r="X123" s="122" t="s">
        <v>25</v>
      </c>
      <c r="Y123" t="s">
        <v>25</v>
      </c>
      <c r="AH123" s="89">
        <v>103</v>
      </c>
      <c r="AI123" s="90" t="s">
        <v>4626</v>
      </c>
      <c r="AJ123" s="90">
        <v>16727037</v>
      </c>
      <c r="AK123" s="89">
        <v>0</v>
      </c>
      <c r="AL123" s="89">
        <f t="shared" si="31"/>
        <v>65</v>
      </c>
      <c r="AM123" s="90">
        <f t="shared" si="32"/>
        <v>1087257405</v>
      </c>
      <c r="AN123" s="89" t="s">
        <v>4634</v>
      </c>
    </row>
    <row r="124" spans="6:46">
      <c r="J124" t="s">
        <v>25</v>
      </c>
      <c r="R124" s="32">
        <v>2480</v>
      </c>
      <c r="S124" s="235">
        <v>13041741</v>
      </c>
      <c r="U124" s="96" t="s">
        <v>25</v>
      </c>
      <c r="V124" s="122" t="s">
        <v>25</v>
      </c>
      <c r="W124" s="96" t="s">
        <v>25</v>
      </c>
      <c r="X124" t="s">
        <v>25</v>
      </c>
      <c r="Y124" s="122" t="s">
        <v>25</v>
      </c>
      <c r="AH124" s="99">
        <v>104</v>
      </c>
      <c r="AI124" s="113" t="s">
        <v>4626</v>
      </c>
      <c r="AJ124" s="113">
        <v>12000000</v>
      </c>
      <c r="AK124" s="99">
        <v>1</v>
      </c>
      <c r="AL124" s="99">
        <f t="shared" si="31"/>
        <v>65</v>
      </c>
      <c r="AM124" s="117">
        <f t="shared" si="32"/>
        <v>780000000</v>
      </c>
      <c r="AN124" s="99" t="s">
        <v>4635</v>
      </c>
      <c r="AQ124" t="s">
        <v>25</v>
      </c>
    </row>
    <row r="125" spans="6:46">
      <c r="Q125" t="s">
        <v>25</v>
      </c>
      <c r="R125" s="32">
        <v>1450</v>
      </c>
      <c r="S125" s="1">
        <f>S124*R125/R124</f>
        <v>7625211.4717741935</v>
      </c>
      <c r="U125" s="96" t="s">
        <v>25</v>
      </c>
      <c r="V125" s="122" t="s">
        <v>25</v>
      </c>
      <c r="W125" s="96" t="s">
        <v>25</v>
      </c>
      <c r="X125" t="s">
        <v>25</v>
      </c>
      <c r="AH125" s="89">
        <v>105</v>
      </c>
      <c r="AI125" s="90" t="s">
        <v>4551</v>
      </c>
      <c r="AJ125" s="90">
        <v>88697667</v>
      </c>
      <c r="AK125" s="89">
        <v>1</v>
      </c>
      <c r="AL125" s="89">
        <f t="shared" si="31"/>
        <v>64</v>
      </c>
      <c r="AM125" s="90">
        <f t="shared" si="32"/>
        <v>5676650688</v>
      </c>
      <c r="AN125" s="89" t="s">
        <v>4636</v>
      </c>
      <c r="AP125" t="s">
        <v>25</v>
      </c>
    </row>
    <row r="126" spans="6:46">
      <c r="R126" s="32">
        <f>R124-R125</f>
        <v>1030</v>
      </c>
      <c r="S126" s="1">
        <f>R126*S124/R124</f>
        <v>5416529.5282258065</v>
      </c>
      <c r="U126" s="122" t="s">
        <v>25</v>
      </c>
      <c r="V126" s="96"/>
      <c r="W126"/>
      <c r="X126" t="s">
        <v>25</v>
      </c>
      <c r="Y126" t="s">
        <v>25</v>
      </c>
      <c r="AH126" s="99">
        <v>106</v>
      </c>
      <c r="AI126" s="113" t="s">
        <v>4554</v>
      </c>
      <c r="AJ126" s="113">
        <v>101000</v>
      </c>
      <c r="AK126" s="99">
        <v>0</v>
      </c>
      <c r="AL126" s="99">
        <f>AL127+AK126</f>
        <v>63</v>
      </c>
      <c r="AM126" s="117">
        <f t="shared" si="32"/>
        <v>6363000</v>
      </c>
      <c r="AN126" s="99"/>
    </row>
    <row r="127" spans="6:46">
      <c r="V127" s="96"/>
      <c r="W127"/>
      <c r="X127" t="s">
        <v>25</v>
      </c>
      <c r="AH127" s="149">
        <v>107</v>
      </c>
      <c r="AI127" s="189" t="s">
        <v>4633</v>
      </c>
      <c r="AJ127" s="189">
        <v>-48200</v>
      </c>
      <c r="AK127" s="149">
        <v>0</v>
      </c>
      <c r="AL127" s="149">
        <f t="shared" ref="AL127:AL164" si="33">AL128+AK127</f>
        <v>63</v>
      </c>
      <c r="AM127" s="189">
        <f t="shared" si="32"/>
        <v>-3036600</v>
      </c>
      <c r="AN127" s="149" t="s">
        <v>4644</v>
      </c>
    </row>
    <row r="128" spans="6:46">
      <c r="M128">
        <v>236</v>
      </c>
      <c r="N128">
        <v>3</v>
      </c>
      <c r="P128">
        <f>R132+4435</f>
        <v>1694635</v>
      </c>
      <c r="Q128" s="99" t="s">
        <v>4462</v>
      </c>
      <c r="R128" s="99" t="s">
        <v>4464</v>
      </c>
      <c r="S128" s="99"/>
      <c r="T128" s="99" t="s">
        <v>4465</v>
      </c>
      <c r="U128" s="99"/>
      <c r="V128" s="99"/>
      <c r="W128" s="99" t="s">
        <v>4575</v>
      </c>
      <c r="AH128" s="89">
        <v>108</v>
      </c>
      <c r="AI128" s="90" t="s">
        <v>4633</v>
      </c>
      <c r="AJ128" s="90">
        <v>39327293</v>
      </c>
      <c r="AK128" s="89">
        <v>4</v>
      </c>
      <c r="AL128" s="149">
        <f t="shared" si="33"/>
        <v>63</v>
      </c>
      <c r="AM128" s="189">
        <f t="shared" si="32"/>
        <v>2477619459</v>
      </c>
      <c r="AN128" s="89" t="s">
        <v>4645</v>
      </c>
    </row>
    <row r="129" spans="6:44">
      <c r="M129">
        <v>126</v>
      </c>
      <c r="N129">
        <v>1</v>
      </c>
      <c r="O129">
        <f>M128*N128</f>
        <v>708</v>
      </c>
      <c r="Q129" s="113">
        <v>1000</v>
      </c>
      <c r="R129" s="99">
        <v>0.25</v>
      </c>
      <c r="S129" s="99"/>
      <c r="T129" s="99">
        <f>1-R129</f>
        <v>0.75</v>
      </c>
      <c r="U129" s="99"/>
      <c r="V129" s="99"/>
      <c r="W129" s="99"/>
      <c r="Y129" t="s">
        <v>25</v>
      </c>
      <c r="AH129" s="89">
        <v>109</v>
      </c>
      <c r="AI129" s="90" t="s">
        <v>4660</v>
      </c>
      <c r="AJ129" s="90">
        <v>8749050</v>
      </c>
      <c r="AK129" s="89">
        <v>1</v>
      </c>
      <c r="AL129" s="89">
        <f t="shared" si="33"/>
        <v>59</v>
      </c>
      <c r="AM129" s="90">
        <f t="shared" si="32"/>
        <v>516193950</v>
      </c>
      <c r="AN129" s="89" t="s">
        <v>4663</v>
      </c>
      <c r="AQ129" t="s">
        <v>25</v>
      </c>
    </row>
    <row r="130" spans="6:44">
      <c r="L130">
        <v>821</v>
      </c>
      <c r="M130">
        <v>590</v>
      </c>
      <c r="N130">
        <v>0</v>
      </c>
      <c r="O130">
        <f>M129*N129</f>
        <v>126</v>
      </c>
      <c r="Q130" s="168" t="s">
        <v>4449</v>
      </c>
      <c r="R130" s="168" t="s">
        <v>4467</v>
      </c>
      <c r="S130" s="168" t="s">
        <v>4469</v>
      </c>
      <c r="T130" s="168"/>
      <c r="U130" s="168" t="s">
        <v>4463</v>
      </c>
      <c r="V130" s="56" t="s">
        <v>4466</v>
      </c>
      <c r="W130" s="99"/>
      <c r="X130" s="115"/>
      <c r="Z130" t="s">
        <v>25</v>
      </c>
      <c r="AH130" s="99">
        <v>110</v>
      </c>
      <c r="AI130" s="113" t="s">
        <v>4665</v>
      </c>
      <c r="AJ130" s="113">
        <v>60000</v>
      </c>
      <c r="AK130" s="99">
        <v>1</v>
      </c>
      <c r="AL130" s="99">
        <f t="shared" si="33"/>
        <v>58</v>
      </c>
      <c r="AM130" s="117">
        <f t="shared" si="32"/>
        <v>3480000</v>
      </c>
      <c r="AN130" s="99" t="s">
        <v>4666</v>
      </c>
    </row>
    <row r="131" spans="6:44">
      <c r="O131" s="96">
        <f>M130*N130</f>
        <v>0</v>
      </c>
      <c r="Q131" s="168" t="s">
        <v>751</v>
      </c>
      <c r="R131" s="56">
        <v>1716161</v>
      </c>
      <c r="S131" s="113">
        <f>R131*$T$218</f>
        <v>550400597.67248797</v>
      </c>
      <c r="T131" s="168"/>
      <c r="U131" s="168">
        <f>$Q$129*$T$129*S131/$R$155</f>
        <v>361.18258943341186</v>
      </c>
      <c r="V131" s="95">
        <f>S131+U131</f>
        <v>550400958.85507739</v>
      </c>
      <c r="W131" s="99">
        <f>R131*100/U215</f>
        <v>48.157678591121581</v>
      </c>
      <c r="X131" s="218"/>
      <c r="Y131" t="s">
        <v>25</v>
      </c>
      <c r="AH131" s="20">
        <v>111</v>
      </c>
      <c r="AI131" s="117" t="s">
        <v>4675</v>
      </c>
      <c r="AJ131" s="117">
        <v>4750000</v>
      </c>
      <c r="AK131" s="20">
        <v>0</v>
      </c>
      <c r="AL131" s="99">
        <f t="shared" si="33"/>
        <v>57</v>
      </c>
      <c r="AM131" s="117">
        <f t="shared" si="32"/>
        <v>270750000</v>
      </c>
      <c r="AN131" s="20"/>
    </row>
    <row r="132" spans="6:44">
      <c r="Q132" s="168" t="s">
        <v>4451</v>
      </c>
      <c r="R132" s="56">
        <v>1690200</v>
      </c>
      <c r="S132" s="113">
        <f>R132*$T$218</f>
        <v>542074484.96151531</v>
      </c>
      <c r="T132" s="168"/>
      <c r="U132" s="214">
        <f>$Q$129*$T$129*S132/$R$155</f>
        <v>355.71884727618954</v>
      </c>
      <c r="V132" s="95">
        <f t="shared" ref="V132:V133" si="34">S132+U132</f>
        <v>542074840.68036258</v>
      </c>
      <c r="W132" s="99">
        <f>R132*100/U215</f>
        <v>47.429179636825268</v>
      </c>
      <c r="X132" s="115"/>
      <c r="AH132" s="89">
        <v>112</v>
      </c>
      <c r="AI132" s="90" t="s">
        <v>4675</v>
      </c>
      <c r="AJ132" s="90">
        <v>13101160</v>
      </c>
      <c r="AK132" s="89">
        <v>1</v>
      </c>
      <c r="AL132" s="89">
        <f t="shared" si="33"/>
        <v>57</v>
      </c>
      <c r="AM132" s="90">
        <f t="shared" si="32"/>
        <v>746766120</v>
      </c>
      <c r="AN132" s="89" t="s">
        <v>4679</v>
      </c>
      <c r="AQ132" t="s">
        <v>25</v>
      </c>
    </row>
    <row r="133" spans="6:44">
      <c r="O133">
        <f>O129+O130+O131</f>
        <v>834</v>
      </c>
      <c r="Q133" s="168" t="s">
        <v>4450</v>
      </c>
      <c r="R133" s="56">
        <v>53811</v>
      </c>
      <c r="S133" s="113">
        <f>R133*$T$218</f>
        <v>17258058.283199683</v>
      </c>
      <c r="T133" s="168"/>
      <c r="U133" s="214">
        <f>$Q$129*$T$129*S133/$R$155</f>
        <v>11.32504253388891</v>
      </c>
      <c r="V133" s="95">
        <f t="shared" si="34"/>
        <v>17258069.608242217</v>
      </c>
      <c r="W133" s="99">
        <f>R133*100/U215</f>
        <v>1.5100056711851879</v>
      </c>
      <c r="X133" s="115"/>
      <c r="AH133" s="20">
        <v>113</v>
      </c>
      <c r="AI133" s="117" t="s">
        <v>4678</v>
      </c>
      <c r="AJ133" s="117">
        <v>-980000</v>
      </c>
      <c r="AK133" s="20">
        <v>0</v>
      </c>
      <c r="AL133" s="99">
        <f t="shared" si="33"/>
        <v>56</v>
      </c>
      <c r="AM133" s="117">
        <f t="shared" si="32"/>
        <v>-54880000</v>
      </c>
      <c r="AN133" s="20"/>
    </row>
    <row r="134" spans="6:44">
      <c r="Q134" s="168" t="s">
        <v>1087</v>
      </c>
      <c r="R134" s="56">
        <v>103457</v>
      </c>
      <c r="S134" s="113">
        <f>R134*$T$218</f>
        <v>33180333.682797004</v>
      </c>
      <c r="T134" s="168"/>
      <c r="U134" s="214">
        <f>$Q$129*$T$129*S134/$R$155</f>
        <v>21.773520756509729</v>
      </c>
      <c r="V134" s="95">
        <f>S134+U134</f>
        <v>33180355.45631776</v>
      </c>
      <c r="W134" s="99">
        <f>R134*100/U215</f>
        <v>2.9031361008679637</v>
      </c>
      <c r="X134" s="115"/>
      <c r="AH134" s="89">
        <v>114</v>
      </c>
      <c r="AI134" s="90" t="s">
        <v>4678</v>
      </c>
      <c r="AJ134" s="90">
        <v>13301790</v>
      </c>
      <c r="AK134" s="89">
        <v>0</v>
      </c>
      <c r="AL134" s="89">
        <f t="shared" si="33"/>
        <v>56</v>
      </c>
      <c r="AM134" s="90">
        <f t="shared" si="32"/>
        <v>744900240</v>
      </c>
      <c r="AN134" s="89" t="s">
        <v>4679</v>
      </c>
    </row>
    <row r="135" spans="6:44">
      <c r="Q135" s="168"/>
      <c r="R135" s="56"/>
      <c r="S135" s="168"/>
      <c r="T135" s="168"/>
      <c r="U135" s="168"/>
      <c r="V135" s="168"/>
      <c r="W135" s="99"/>
      <c r="X135" s="96"/>
      <c r="AH135" s="20">
        <v>115</v>
      </c>
      <c r="AI135" s="117" t="s">
        <v>4678</v>
      </c>
      <c r="AJ135" s="117">
        <v>404000</v>
      </c>
      <c r="AK135" s="20">
        <v>5</v>
      </c>
      <c r="AL135" s="99">
        <f t="shared" si="33"/>
        <v>56</v>
      </c>
      <c r="AM135" s="117">
        <f t="shared" si="32"/>
        <v>22624000</v>
      </c>
      <c r="AN135" s="20" t="s">
        <v>4687</v>
      </c>
    </row>
    <row r="136" spans="6:44">
      <c r="Q136" s="168"/>
      <c r="R136" s="168"/>
      <c r="S136" s="168"/>
      <c r="T136" s="168"/>
      <c r="U136" s="168"/>
      <c r="V136" s="168"/>
      <c r="W136" s="99"/>
      <c r="X136" s="96"/>
      <c r="AH136" s="89">
        <v>116</v>
      </c>
      <c r="AI136" s="90" t="s">
        <v>4703</v>
      </c>
      <c r="AJ136" s="90">
        <v>4291628</v>
      </c>
      <c r="AK136" s="89">
        <v>2</v>
      </c>
      <c r="AL136" s="89">
        <f t="shared" si="33"/>
        <v>51</v>
      </c>
      <c r="AM136" s="90">
        <f t="shared" si="32"/>
        <v>218873028</v>
      </c>
      <c r="AN136" s="89" t="s">
        <v>4705</v>
      </c>
    </row>
    <row r="137" spans="6:44">
      <c r="Q137" s="99"/>
      <c r="R137" s="99"/>
      <c r="S137" s="99"/>
      <c r="T137" s="99" t="s">
        <v>25</v>
      </c>
      <c r="U137" s="99"/>
      <c r="V137" s="99"/>
      <c r="W137" s="99"/>
      <c r="X137" s="96"/>
      <c r="Z137" t="s">
        <v>25</v>
      </c>
      <c r="AH137" s="20">
        <v>117</v>
      </c>
      <c r="AI137" s="117" t="s">
        <v>4707</v>
      </c>
      <c r="AJ137" s="117">
        <v>1000</v>
      </c>
      <c r="AK137" s="20">
        <v>5</v>
      </c>
      <c r="AL137" s="20">
        <f t="shared" si="33"/>
        <v>49</v>
      </c>
      <c r="AM137" s="117">
        <f t="shared" si="32"/>
        <v>49000</v>
      </c>
      <c r="AN137" s="20"/>
      <c r="AQ137" t="s">
        <v>25</v>
      </c>
    </row>
    <row r="138" spans="6:44">
      <c r="P138" s="114"/>
      <c r="Q138" s="99"/>
      <c r="R138" s="99"/>
      <c r="S138" s="99"/>
      <c r="T138" s="99"/>
      <c r="U138" s="99"/>
      <c r="V138" s="99"/>
      <c r="W138" s="99"/>
      <c r="X138" s="96"/>
      <c r="AH138" s="121">
        <v>118</v>
      </c>
      <c r="AI138" s="79" t="s">
        <v>4715</v>
      </c>
      <c r="AJ138" s="79">
        <v>8739459</v>
      </c>
      <c r="AK138" s="121">
        <v>2</v>
      </c>
      <c r="AL138" s="121">
        <f t="shared" si="33"/>
        <v>44</v>
      </c>
      <c r="AM138" s="79">
        <f t="shared" si="32"/>
        <v>384536196</v>
      </c>
      <c r="AN138" s="121" t="s">
        <v>4663</v>
      </c>
    </row>
    <row r="139" spans="6:44">
      <c r="Q139" s="99"/>
      <c r="R139" s="99"/>
      <c r="S139" s="99"/>
      <c r="T139" s="99"/>
      <c r="U139" s="99"/>
      <c r="V139" s="99"/>
      <c r="W139" s="99"/>
      <c r="X139" s="96"/>
      <c r="AH139" s="121">
        <v>119</v>
      </c>
      <c r="AI139" s="79" t="s">
        <v>4716</v>
      </c>
      <c r="AJ139" s="79">
        <v>17595278</v>
      </c>
      <c r="AK139" s="121">
        <v>1</v>
      </c>
      <c r="AL139" s="121">
        <f t="shared" si="33"/>
        <v>42</v>
      </c>
      <c r="AM139" s="79">
        <f t="shared" si="32"/>
        <v>739001676</v>
      </c>
      <c r="AN139" s="121" t="s">
        <v>4719</v>
      </c>
    </row>
    <row r="140" spans="6:44">
      <c r="F140" t="s">
        <v>4849</v>
      </c>
      <c r="G140">
        <v>1200</v>
      </c>
      <c r="H140" t="s">
        <v>4850</v>
      </c>
      <c r="Q140" s="96"/>
      <c r="R140" s="96"/>
      <c r="S140" s="96"/>
      <c r="T140" s="96"/>
      <c r="V140" s="96"/>
      <c r="X140" s="115"/>
      <c r="AH140" s="121">
        <v>120</v>
      </c>
      <c r="AI140" s="79" t="s">
        <v>4718</v>
      </c>
      <c r="AJ140" s="79">
        <v>13335309</v>
      </c>
      <c r="AK140" s="121">
        <v>13</v>
      </c>
      <c r="AL140" s="121">
        <f t="shared" si="33"/>
        <v>41</v>
      </c>
      <c r="AM140" s="79">
        <f t="shared" si="32"/>
        <v>546747669</v>
      </c>
      <c r="AN140" s="121" t="s">
        <v>4679</v>
      </c>
    </row>
    <row r="141" spans="6:44">
      <c r="G141">
        <v>1350</v>
      </c>
      <c r="H141" t="s">
        <v>4851</v>
      </c>
      <c r="Q141" s="96"/>
      <c r="R141" s="96"/>
      <c r="S141" s="96"/>
      <c r="T141" s="96"/>
      <c r="V141" s="96"/>
      <c r="Y141" t="s">
        <v>25</v>
      </c>
      <c r="AA141" t="s">
        <v>25</v>
      </c>
      <c r="AH141" s="161">
        <v>121</v>
      </c>
      <c r="AI141" s="229" t="s">
        <v>4774</v>
      </c>
      <c r="AJ141" s="229">
        <v>50000000</v>
      </c>
      <c r="AK141" s="161">
        <v>11</v>
      </c>
      <c r="AL141" s="161">
        <f t="shared" si="33"/>
        <v>28</v>
      </c>
      <c r="AM141" s="229">
        <f t="shared" si="32"/>
        <v>1400000000</v>
      </c>
      <c r="AN141" s="161" t="s">
        <v>4776</v>
      </c>
      <c r="AP141" t="s">
        <v>25</v>
      </c>
    </row>
    <row r="142" spans="6:44">
      <c r="G142">
        <v>1050</v>
      </c>
      <c r="H142" t="s">
        <v>4852</v>
      </c>
      <c r="Q142" s="96"/>
      <c r="R142" s="96"/>
      <c r="S142" s="96"/>
      <c r="T142" s="96" t="s">
        <v>25</v>
      </c>
      <c r="V142" s="96"/>
      <c r="Y142" t="s">
        <v>25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33"/>
        <v>17</v>
      </c>
      <c r="AM142" s="117">
        <f t="shared" si="32"/>
        <v>510000</v>
      </c>
      <c r="AN142" s="20"/>
    </row>
    <row r="143" spans="6:44">
      <c r="P143" s="114"/>
      <c r="Q143" s="96"/>
      <c r="R143" s="96"/>
      <c r="S143" s="96"/>
      <c r="T143" s="96"/>
      <c r="V143" s="96"/>
      <c r="Y143" t="s">
        <v>25</v>
      </c>
      <c r="AH143" s="20">
        <v>123</v>
      </c>
      <c r="AI143" s="117" t="s">
        <v>4846</v>
      </c>
      <c r="AJ143" s="117">
        <v>600000</v>
      </c>
      <c r="AK143" s="20">
        <v>1</v>
      </c>
      <c r="AL143" s="20">
        <f t="shared" si="33"/>
        <v>14</v>
      </c>
      <c r="AM143" s="117">
        <f t="shared" si="32"/>
        <v>8400000</v>
      </c>
      <c r="AN143" s="20"/>
      <c r="AR143" t="s">
        <v>25</v>
      </c>
    </row>
    <row r="144" spans="6:44">
      <c r="Q144" s="96"/>
      <c r="R144" s="96"/>
      <c r="S144" s="96"/>
      <c r="T144" s="99" t="s">
        <v>180</v>
      </c>
      <c r="U144" s="99" t="s">
        <v>4485</v>
      </c>
      <c r="V144" s="99" t="s">
        <v>4486</v>
      </c>
      <c r="W144" s="99" t="s">
        <v>4496</v>
      </c>
      <c r="X144" s="99" t="s">
        <v>8</v>
      </c>
      <c r="Y144" t="s">
        <v>25</v>
      </c>
      <c r="AH144" s="20">
        <v>124</v>
      </c>
      <c r="AI144" s="117" t="s">
        <v>4853</v>
      </c>
      <c r="AJ144" s="117">
        <v>30000</v>
      </c>
      <c r="AK144" s="20">
        <v>3</v>
      </c>
      <c r="AL144" s="20">
        <f>AL148+AK144</f>
        <v>13</v>
      </c>
      <c r="AM144" s="117">
        <f t="shared" si="32"/>
        <v>390000</v>
      </c>
      <c r="AN144" s="20"/>
    </row>
    <row r="145" spans="15:44">
      <c r="Q145" s="36" t="s">
        <v>4571</v>
      </c>
      <c r="R145" s="95">
        <f>SUM(N40:N45)</f>
        <v>699534083.10000002</v>
      </c>
      <c r="T145" s="113" t="s">
        <v>4461</v>
      </c>
      <c r="U145" s="56">
        <v>1000000</v>
      </c>
      <c r="V145" s="113">
        <v>239.024</v>
      </c>
      <c r="W145" s="113">
        <f t="shared" ref="W145:W213" si="35">U145*V145</f>
        <v>239024000</v>
      </c>
      <c r="X145" s="99"/>
      <c r="AH145" s="20">
        <v>125</v>
      </c>
      <c r="AI145" s="117" t="s">
        <v>4860</v>
      </c>
      <c r="AJ145" s="117">
        <v>2250000</v>
      </c>
      <c r="AK145" s="20">
        <v>1</v>
      </c>
      <c r="AL145" s="20">
        <f>AL151+AK145</f>
        <v>7</v>
      </c>
      <c r="AM145" s="117">
        <f t="shared" ref="AM145:AM147" si="36">AJ145*AL145</f>
        <v>15750000</v>
      </c>
      <c r="AN145" s="20"/>
    </row>
    <row r="146" spans="15:44">
      <c r="Q146" s="99" t="s">
        <v>4452</v>
      </c>
      <c r="R146" s="95">
        <f>SUM(N21:N23)</f>
        <v>405414636.89999998</v>
      </c>
      <c r="T146" s="168" t="s">
        <v>4443</v>
      </c>
      <c r="U146" s="56">
        <v>5904</v>
      </c>
      <c r="V146" s="113">
        <v>237.148</v>
      </c>
      <c r="W146" s="113">
        <f t="shared" si="35"/>
        <v>1400121.7919999999</v>
      </c>
      <c r="X146" s="99" t="s">
        <v>751</v>
      </c>
      <c r="AH146" s="23">
        <v>126</v>
      </c>
      <c r="AI146" s="35" t="s">
        <v>4865</v>
      </c>
      <c r="AJ146" s="35">
        <v>-31412200</v>
      </c>
      <c r="AK146" s="23">
        <v>1</v>
      </c>
      <c r="AL146" s="23">
        <f>AL164+AK146</f>
        <v>1</v>
      </c>
      <c r="AM146" s="35">
        <f t="shared" si="36"/>
        <v>-31412200</v>
      </c>
      <c r="AN146" s="23" t="s">
        <v>4848</v>
      </c>
    </row>
    <row r="147" spans="15:44">
      <c r="Q147" s="99" t="s">
        <v>4453</v>
      </c>
      <c r="R147" s="95">
        <f>SUM(N26:N27)</f>
        <v>37549743.600000001</v>
      </c>
      <c r="T147" s="168" t="s">
        <v>4232</v>
      </c>
      <c r="U147" s="168">
        <v>1000</v>
      </c>
      <c r="V147" s="113">
        <v>247.393</v>
      </c>
      <c r="W147" s="113">
        <f t="shared" si="35"/>
        <v>247393</v>
      </c>
      <c r="X147" s="99" t="s">
        <v>751</v>
      </c>
      <c r="Z147" s="96"/>
      <c r="AH147" s="20">
        <v>127</v>
      </c>
      <c r="AI147" s="117" t="s">
        <v>4874</v>
      </c>
      <c r="AJ147" s="117">
        <v>70000</v>
      </c>
      <c r="AK147" s="20">
        <v>9</v>
      </c>
      <c r="AL147" s="20">
        <f>AL165+AK147</f>
        <v>9</v>
      </c>
      <c r="AM147" s="117">
        <f t="shared" si="36"/>
        <v>630000</v>
      </c>
      <c r="AN147" s="20"/>
    </row>
    <row r="148" spans="15:44">
      <c r="Q148" s="99" t="s">
        <v>4454</v>
      </c>
      <c r="R148" s="95">
        <f>N38</f>
        <v>89081</v>
      </c>
      <c r="T148" s="168" t="s">
        <v>4497</v>
      </c>
      <c r="U148" s="168">
        <v>8071</v>
      </c>
      <c r="V148" s="113">
        <v>247.797</v>
      </c>
      <c r="W148" s="113">
        <f t="shared" si="35"/>
        <v>1999969.5870000001</v>
      </c>
      <c r="X148" s="99" t="s">
        <v>4450</v>
      </c>
      <c r="Z148" s="96"/>
      <c r="AH148" s="99">
        <v>128</v>
      </c>
      <c r="AI148" s="113" t="s">
        <v>4883</v>
      </c>
      <c r="AJ148" s="113">
        <v>20000</v>
      </c>
      <c r="AK148" s="99">
        <v>10</v>
      </c>
      <c r="AL148" s="20">
        <f>AL166+AK148</f>
        <v>10</v>
      </c>
      <c r="AM148" s="117">
        <f t="shared" ref="AM148:AM149" si="37">AJ148*AL148</f>
        <v>200000</v>
      </c>
      <c r="AN148" s="20"/>
      <c r="AP148" t="s">
        <v>25</v>
      </c>
      <c r="AR148" t="s">
        <v>25</v>
      </c>
    </row>
    <row r="149" spans="15:44">
      <c r="Q149" s="99" t="s">
        <v>4455</v>
      </c>
      <c r="R149" s="95">
        <f>N20</f>
        <v>71639</v>
      </c>
      <c r="T149" s="168" t="s">
        <v>4497</v>
      </c>
      <c r="U149" s="168">
        <v>53672</v>
      </c>
      <c r="V149" s="113">
        <v>247.797</v>
      </c>
      <c r="W149" s="113">
        <f t="shared" si="35"/>
        <v>13299760.584000001</v>
      </c>
      <c r="X149" s="99" t="s">
        <v>452</v>
      </c>
      <c r="Z149" s="96"/>
      <c r="AH149" s="99">
        <v>129</v>
      </c>
      <c r="AI149" s="113" t="s">
        <v>4907</v>
      </c>
      <c r="AJ149" s="113">
        <v>1000000</v>
      </c>
      <c r="AK149" s="99">
        <v>1</v>
      </c>
      <c r="AL149" s="20">
        <f>AL167+AK149</f>
        <v>1</v>
      </c>
      <c r="AM149" s="117">
        <f t="shared" si="37"/>
        <v>1000000</v>
      </c>
      <c r="AN149" s="20"/>
    </row>
    <row r="150" spans="15:44">
      <c r="Q150" s="99" t="s">
        <v>4456</v>
      </c>
      <c r="R150" s="95">
        <f>N25</f>
        <v>54291</v>
      </c>
      <c r="T150" s="168" t="s">
        <v>4505</v>
      </c>
      <c r="U150" s="168">
        <v>4099</v>
      </c>
      <c r="V150" s="113">
        <v>243.93</v>
      </c>
      <c r="W150" s="113">
        <f t="shared" si="35"/>
        <v>999869.07000000007</v>
      </c>
      <c r="X150" s="99" t="s">
        <v>4450</v>
      </c>
      <c r="Z150" s="96"/>
      <c r="AA150" s="114"/>
      <c r="AC150" s="114"/>
      <c r="AD150" s="114"/>
      <c r="AH150" s="99">
        <v>130</v>
      </c>
      <c r="AI150" s="113" t="s">
        <v>4908</v>
      </c>
      <c r="AJ150" s="113">
        <v>65630227</v>
      </c>
      <c r="AK150" s="99">
        <v>0</v>
      </c>
      <c r="AL150" s="20">
        <f t="shared" ref="AL150:AL162" si="38">AL168+AK150</f>
        <v>0</v>
      </c>
      <c r="AM150" s="117">
        <f t="shared" ref="AM150:AM163" si="39">AJ150*AL150</f>
        <v>0</v>
      </c>
      <c r="AN150" s="20" t="s">
        <v>4913</v>
      </c>
      <c r="AP150" t="s">
        <v>25</v>
      </c>
    </row>
    <row r="151" spans="15:44">
      <c r="P151" s="114"/>
      <c r="Q151" s="99" t="s">
        <v>4468</v>
      </c>
      <c r="R151" s="95">
        <v>0</v>
      </c>
      <c r="T151" s="168" t="s">
        <v>4505</v>
      </c>
      <c r="U151" s="168">
        <v>9301</v>
      </c>
      <c r="V151" s="113">
        <v>243.93</v>
      </c>
      <c r="W151" s="113">
        <f t="shared" si="35"/>
        <v>2268792.9300000002</v>
      </c>
      <c r="X151" s="99" t="s">
        <v>452</v>
      </c>
      <c r="Z151" s="96"/>
      <c r="AA151" s="114"/>
      <c r="AC151" s="114"/>
      <c r="AH151" s="99">
        <v>131</v>
      </c>
      <c r="AI151" s="113" t="s">
        <v>4908</v>
      </c>
      <c r="AJ151" s="113">
        <v>-3500000</v>
      </c>
      <c r="AK151" s="99">
        <v>6</v>
      </c>
      <c r="AL151" s="20">
        <f t="shared" si="38"/>
        <v>6</v>
      </c>
      <c r="AM151" s="117">
        <f t="shared" si="39"/>
        <v>-21000000</v>
      </c>
      <c r="AN151" s="20" t="s">
        <v>4912</v>
      </c>
    </row>
    <row r="152" spans="15:44">
      <c r="P152" s="114"/>
      <c r="Q152" s="99" t="s">
        <v>4964</v>
      </c>
      <c r="R152" s="95">
        <v>0</v>
      </c>
      <c r="T152" s="168" t="s">
        <v>4511</v>
      </c>
      <c r="U152" s="168">
        <v>8334</v>
      </c>
      <c r="V152" s="113">
        <v>239.97</v>
      </c>
      <c r="W152" s="113">
        <f t="shared" si="35"/>
        <v>1999909.98</v>
      </c>
      <c r="X152" s="99" t="s">
        <v>4450</v>
      </c>
      <c r="Z152" s="96"/>
      <c r="AA152" s="114"/>
      <c r="AC152" s="114"/>
      <c r="AD152" s="114"/>
      <c r="AH152" s="99">
        <v>132</v>
      </c>
      <c r="AI152" s="113" t="s">
        <v>4926</v>
      </c>
      <c r="AJ152" s="113">
        <v>2520000</v>
      </c>
      <c r="AK152" s="99">
        <v>12</v>
      </c>
      <c r="AL152" s="20">
        <f t="shared" si="38"/>
        <v>12</v>
      </c>
      <c r="AM152" s="117">
        <f t="shared" si="39"/>
        <v>30240000</v>
      </c>
      <c r="AN152" s="20"/>
    </row>
    <row r="153" spans="15:44">
      <c r="P153" s="114"/>
      <c r="Q153" s="99" t="s">
        <v>4881</v>
      </c>
      <c r="R153" s="95">
        <v>200000</v>
      </c>
      <c r="T153" s="168" t="s">
        <v>4231</v>
      </c>
      <c r="U153" s="168">
        <v>29041</v>
      </c>
      <c r="V153" s="113">
        <v>233.45</v>
      </c>
      <c r="W153" s="113">
        <f t="shared" si="35"/>
        <v>6779621.4499999993</v>
      </c>
      <c r="X153" s="99" t="s">
        <v>751</v>
      </c>
      <c r="Y153" s="96"/>
      <c r="Z153" s="96"/>
      <c r="AH153" s="99">
        <v>133</v>
      </c>
      <c r="AI153" s="113" t="s">
        <v>4963</v>
      </c>
      <c r="AJ153" s="113">
        <v>1400000</v>
      </c>
      <c r="AK153" s="99">
        <v>4</v>
      </c>
      <c r="AL153" s="20">
        <f t="shared" si="38"/>
        <v>4</v>
      </c>
      <c r="AM153" s="117">
        <f t="shared" si="39"/>
        <v>5600000</v>
      </c>
      <c r="AN153" s="20"/>
    </row>
    <row r="154" spans="15:44">
      <c r="Q154" s="99" t="s">
        <v>5003</v>
      </c>
      <c r="R154" s="95">
        <v>0</v>
      </c>
      <c r="S154" s="115"/>
      <c r="T154" s="168" t="s">
        <v>994</v>
      </c>
      <c r="U154" s="168">
        <v>12337</v>
      </c>
      <c r="V154" s="113">
        <v>243.16300000000001</v>
      </c>
      <c r="W154" s="113">
        <f t="shared" si="35"/>
        <v>2999901.9310000003</v>
      </c>
      <c r="X154" s="99" t="s">
        <v>4450</v>
      </c>
      <c r="Y154" s="96"/>
      <c r="Z154" s="96"/>
      <c r="AH154" s="99">
        <v>134</v>
      </c>
      <c r="AI154" s="113" t="s">
        <v>4990</v>
      </c>
      <c r="AJ154" s="113">
        <v>1550000</v>
      </c>
      <c r="AK154" s="99">
        <v>2</v>
      </c>
      <c r="AL154" s="20">
        <f t="shared" si="38"/>
        <v>2</v>
      </c>
      <c r="AM154" s="117">
        <f t="shared" si="39"/>
        <v>3100000</v>
      </c>
      <c r="AN154" s="20"/>
    </row>
    <row r="155" spans="15:44">
      <c r="Q155" s="99" t="s">
        <v>4460</v>
      </c>
      <c r="R155" s="95">
        <f>SUM(R145:R154)</f>
        <v>1142913474.5999999</v>
      </c>
      <c r="S155" s="122"/>
      <c r="T155" s="168" t="s">
        <v>4594</v>
      </c>
      <c r="U155" s="168">
        <v>-16118</v>
      </c>
      <c r="V155" s="113">
        <v>248.17</v>
      </c>
      <c r="W155" s="113">
        <f t="shared" si="35"/>
        <v>-4000004.0599999996</v>
      </c>
      <c r="X155" s="99" t="s">
        <v>751</v>
      </c>
      <c r="Y155" s="96"/>
      <c r="Z155" s="96"/>
      <c r="AH155" s="99">
        <v>135</v>
      </c>
      <c r="AI155" s="113" t="s">
        <v>4935</v>
      </c>
      <c r="AJ155" s="113">
        <v>250000</v>
      </c>
      <c r="AK155" s="99">
        <v>6</v>
      </c>
      <c r="AL155" s="20">
        <f t="shared" si="38"/>
        <v>6</v>
      </c>
      <c r="AM155" s="117">
        <f t="shared" si="39"/>
        <v>1500000</v>
      </c>
      <c r="AN155" s="20"/>
    </row>
    <row r="156" spans="15:44">
      <c r="Q156" s="96"/>
      <c r="S156" s="115"/>
      <c r="T156" s="168" t="s">
        <v>4622</v>
      </c>
      <c r="U156" s="168">
        <v>101681</v>
      </c>
      <c r="V156" s="113">
        <v>246.5711</v>
      </c>
      <c r="W156" s="113">
        <f t="shared" si="35"/>
        <v>25071596.019099999</v>
      </c>
      <c r="X156" s="99" t="s">
        <v>452</v>
      </c>
      <c r="Y156" s="96"/>
      <c r="Z156" s="96"/>
      <c r="AH156" s="99">
        <v>136</v>
      </c>
      <c r="AI156" s="113" t="s">
        <v>5000</v>
      </c>
      <c r="AJ156" s="113">
        <v>-48527480</v>
      </c>
      <c r="AK156" s="99">
        <v>14</v>
      </c>
      <c r="AL156" s="20">
        <f t="shared" si="38"/>
        <v>14</v>
      </c>
      <c r="AM156" s="117">
        <f t="shared" si="39"/>
        <v>-679384720</v>
      </c>
      <c r="AN156" s="20" t="s">
        <v>5002</v>
      </c>
      <c r="AQ156" t="s">
        <v>25</v>
      </c>
    </row>
    <row r="157" spans="15:44">
      <c r="P157" s="114"/>
      <c r="Q157" s="96"/>
      <c r="R157" s="182"/>
      <c r="S157" s="115"/>
      <c r="T157" s="168" t="s">
        <v>4626</v>
      </c>
      <c r="U157" s="168">
        <v>66606</v>
      </c>
      <c r="V157" s="113">
        <v>251.131</v>
      </c>
      <c r="W157" s="113">
        <f t="shared" si="35"/>
        <v>16726831.386</v>
      </c>
      <c r="X157" s="99" t="s">
        <v>751</v>
      </c>
      <c r="Y157" s="96"/>
      <c r="Z157" s="96"/>
      <c r="AH157" s="99">
        <v>137</v>
      </c>
      <c r="AI157" s="113" t="s">
        <v>5035</v>
      </c>
      <c r="AJ157" s="113">
        <v>2100000</v>
      </c>
      <c r="AK157" s="99">
        <v>1</v>
      </c>
      <c r="AL157" s="20">
        <f t="shared" si="38"/>
        <v>1</v>
      </c>
      <c r="AM157" s="117">
        <f t="shared" si="39"/>
        <v>2100000</v>
      </c>
      <c r="AN157" s="20"/>
    </row>
    <row r="158" spans="15:44">
      <c r="Q158" s="96"/>
      <c r="R158" s="182"/>
      <c r="T158" s="168" t="s">
        <v>4631</v>
      </c>
      <c r="U158" s="168">
        <v>172025</v>
      </c>
      <c r="V158" s="113">
        <v>245.52809999999999</v>
      </c>
      <c r="W158" s="113">
        <f t="shared" si="35"/>
        <v>42236971.402499996</v>
      </c>
      <c r="X158" s="99" t="s">
        <v>452</v>
      </c>
      <c r="Y158" s="96"/>
      <c r="Z158" s="96"/>
      <c r="AH158" s="99"/>
      <c r="AI158" s="113"/>
      <c r="AJ158" s="113"/>
      <c r="AK158" s="99"/>
      <c r="AL158" s="20">
        <f t="shared" si="38"/>
        <v>0</v>
      </c>
      <c r="AM158" s="117">
        <f t="shared" si="39"/>
        <v>0</v>
      </c>
      <c r="AN158" s="20"/>
      <c r="AQ158" t="s">
        <v>25</v>
      </c>
    </row>
    <row r="159" spans="15:44">
      <c r="P159" s="114"/>
      <c r="Q159" s="96"/>
      <c r="R159" s="115"/>
      <c r="T159" s="168" t="s">
        <v>4631</v>
      </c>
      <c r="U159" s="168">
        <v>189227</v>
      </c>
      <c r="V159" s="113">
        <v>245.52809999999999</v>
      </c>
      <c r="W159" s="113">
        <f t="shared" si="35"/>
        <v>46460545.778700002</v>
      </c>
      <c r="X159" s="99" t="s">
        <v>751</v>
      </c>
      <c r="Y159" s="96"/>
      <c r="Z159" s="96"/>
      <c r="AH159" s="99"/>
      <c r="AI159" s="113"/>
      <c r="AJ159" s="113"/>
      <c r="AK159" s="99"/>
      <c r="AL159" s="20">
        <f t="shared" si="38"/>
        <v>0</v>
      </c>
      <c r="AM159" s="117">
        <f t="shared" si="39"/>
        <v>0</v>
      </c>
      <c r="AN159" s="20"/>
      <c r="AP159" t="s">
        <v>25</v>
      </c>
      <c r="AQ159" t="s">
        <v>25</v>
      </c>
    </row>
    <row r="160" spans="15:44">
      <c r="O160" s="96"/>
      <c r="P160" s="99" t="s">
        <v>8</v>
      </c>
      <c r="T160" s="168" t="s">
        <v>4633</v>
      </c>
      <c r="U160" s="168">
        <v>79720</v>
      </c>
      <c r="V160" s="113">
        <v>246.6568</v>
      </c>
      <c r="W160" s="113">
        <f t="shared" si="35"/>
        <v>19663480.096000001</v>
      </c>
      <c r="X160" s="99" t="s">
        <v>452</v>
      </c>
      <c r="Y160" s="96"/>
      <c r="AH160" s="99"/>
      <c r="AI160" s="113"/>
      <c r="AJ160" s="113"/>
      <c r="AK160" s="99"/>
      <c r="AL160" s="20">
        <f t="shared" si="38"/>
        <v>0</v>
      </c>
      <c r="AM160" s="117">
        <f t="shared" si="39"/>
        <v>0</v>
      </c>
      <c r="AN160" s="20"/>
      <c r="AQ160" t="s">
        <v>25</v>
      </c>
    </row>
    <row r="161" spans="15:40">
      <c r="O161" s="96"/>
      <c r="P161" s="99"/>
      <c r="Q161" s="99" t="s">
        <v>4450</v>
      </c>
      <c r="R161" s="99"/>
      <c r="T161" s="168" t="s">
        <v>4633</v>
      </c>
      <c r="U161" s="168">
        <v>79720</v>
      </c>
      <c r="V161" s="113">
        <v>246.6568</v>
      </c>
      <c r="W161" s="113">
        <f t="shared" si="35"/>
        <v>19663480.096000001</v>
      </c>
      <c r="X161" s="99" t="s">
        <v>751</v>
      </c>
      <c r="Y161" s="96"/>
      <c r="AH161" s="99"/>
      <c r="AI161" s="113"/>
      <c r="AJ161" s="113"/>
      <c r="AK161" s="99"/>
      <c r="AL161" s="20">
        <f t="shared" si="38"/>
        <v>0</v>
      </c>
      <c r="AM161" s="117">
        <f t="shared" si="39"/>
        <v>0</v>
      </c>
      <c r="AN161" s="20"/>
    </row>
    <row r="162" spans="15:40">
      <c r="P162" s="99"/>
      <c r="Q162" s="36" t="s">
        <v>180</v>
      </c>
      <c r="R162" s="99" t="s">
        <v>267</v>
      </c>
      <c r="T162" s="168" t="s">
        <v>4660</v>
      </c>
      <c r="U162" s="168">
        <v>17769</v>
      </c>
      <c r="V162" s="113">
        <v>246.17877999999999</v>
      </c>
      <c r="W162" s="113">
        <f t="shared" si="35"/>
        <v>4374350.7418200001</v>
      </c>
      <c r="X162" s="99" t="s">
        <v>751</v>
      </c>
      <c r="Y162" s="96"/>
      <c r="AH162" s="99"/>
      <c r="AI162" s="113"/>
      <c r="AJ162" s="113"/>
      <c r="AK162" s="99"/>
      <c r="AL162" s="20">
        <f t="shared" si="38"/>
        <v>0</v>
      </c>
      <c r="AM162" s="117">
        <f t="shared" si="39"/>
        <v>0</v>
      </c>
      <c r="AN162" s="20"/>
    </row>
    <row r="163" spans="15:40">
      <c r="P163" s="99"/>
      <c r="Q163" s="99" t="s">
        <v>4443</v>
      </c>
      <c r="R163" s="95">
        <v>3000000</v>
      </c>
      <c r="T163" s="168" t="s">
        <v>4660</v>
      </c>
      <c r="U163" s="168">
        <v>17769</v>
      </c>
      <c r="V163" s="113">
        <v>246.17877999999999</v>
      </c>
      <c r="W163" s="113">
        <f t="shared" si="35"/>
        <v>4374350.7418200001</v>
      </c>
      <c r="X163" s="99" t="s">
        <v>452</v>
      </c>
      <c r="Y163" s="96"/>
      <c r="AH163" s="99"/>
      <c r="AI163" s="113"/>
      <c r="AJ163" s="113"/>
      <c r="AK163" s="99"/>
      <c r="AL163" s="20">
        <v>0</v>
      </c>
      <c r="AM163" s="117">
        <f t="shared" si="39"/>
        <v>0</v>
      </c>
      <c r="AN163" s="20"/>
    </row>
    <row r="164" spans="15:40">
      <c r="P164" s="99"/>
      <c r="Q164" s="99" t="s">
        <v>4497</v>
      </c>
      <c r="R164" s="95">
        <v>2000000</v>
      </c>
      <c r="T164" s="168" t="s">
        <v>4665</v>
      </c>
      <c r="U164" s="168">
        <v>12438</v>
      </c>
      <c r="V164" s="113">
        <v>241.20465999999999</v>
      </c>
      <c r="W164" s="113">
        <f t="shared" si="35"/>
        <v>3000103.5610799999</v>
      </c>
      <c r="X164" s="99" t="s">
        <v>4450</v>
      </c>
      <c r="Y164" s="96"/>
      <c r="AH164" s="99"/>
      <c r="AI164" s="113"/>
      <c r="AJ164" s="113"/>
      <c r="AK164" s="99"/>
      <c r="AL164" s="99">
        <f t="shared" si="33"/>
        <v>0</v>
      </c>
      <c r="AM164" s="117">
        <f t="shared" si="32"/>
        <v>0</v>
      </c>
      <c r="AN164" s="99"/>
    </row>
    <row r="165" spans="15:40">
      <c r="P165" s="99"/>
      <c r="Q165" s="99" t="s">
        <v>4505</v>
      </c>
      <c r="R165" s="95">
        <v>1000000</v>
      </c>
      <c r="T165" s="168" t="s">
        <v>4675</v>
      </c>
      <c r="U165" s="168">
        <v>27363</v>
      </c>
      <c r="V165" s="113">
        <v>239.3886</v>
      </c>
      <c r="W165" s="113">
        <f t="shared" si="35"/>
        <v>6550390.2617999995</v>
      </c>
      <c r="X165" s="99" t="s">
        <v>751</v>
      </c>
      <c r="Y165" s="96"/>
      <c r="AH165" s="99"/>
      <c r="AI165" s="99"/>
      <c r="AJ165" s="95">
        <f>SUM(AJ20:AJ164)</f>
        <v>533336633</v>
      </c>
      <c r="AK165" s="99"/>
      <c r="AL165" s="99"/>
      <c r="AM165" s="95">
        <f>SUM(AM20:AM164)</f>
        <v>64066727397</v>
      </c>
      <c r="AN165" s="95">
        <f>AM165*AN168/31</f>
        <v>34445165.984703198</v>
      </c>
    </row>
    <row r="166" spans="15:40">
      <c r="P166" s="99"/>
      <c r="Q166" s="99" t="s">
        <v>4511</v>
      </c>
      <c r="R166" s="95">
        <v>2000000</v>
      </c>
      <c r="T166" s="168" t="s">
        <v>4675</v>
      </c>
      <c r="U166" s="168">
        <v>27363</v>
      </c>
      <c r="V166" s="113">
        <v>239.3886</v>
      </c>
      <c r="W166" s="113">
        <f t="shared" si="35"/>
        <v>6550390.2617999995</v>
      </c>
      <c r="X166" s="99" t="s">
        <v>452</v>
      </c>
      <c r="Y166" t="s">
        <v>25</v>
      </c>
      <c r="AH166" s="99"/>
      <c r="AI166" s="99"/>
      <c r="AJ166" s="99" t="s">
        <v>4059</v>
      </c>
      <c r="AK166" s="99"/>
      <c r="AL166" s="99"/>
      <c r="AM166" s="99" t="s">
        <v>284</v>
      </c>
      <c r="AN166" s="99" t="s">
        <v>943</v>
      </c>
    </row>
    <row r="167" spans="15:40">
      <c r="P167" s="99"/>
      <c r="Q167" s="99" t="s">
        <v>994</v>
      </c>
      <c r="R167" s="95">
        <v>3000000</v>
      </c>
      <c r="T167" s="211" t="s">
        <v>4678</v>
      </c>
      <c r="U167" s="211">
        <v>27437</v>
      </c>
      <c r="V167" s="113">
        <v>242.4015</v>
      </c>
      <c r="W167" s="113">
        <f t="shared" si="35"/>
        <v>6650769.9555000002</v>
      </c>
      <c r="X167" s="99" t="s">
        <v>751</v>
      </c>
      <c r="AH167" s="99"/>
      <c r="AI167" s="99"/>
      <c r="AJ167" s="99"/>
      <c r="AK167" s="99"/>
      <c r="AL167" s="99"/>
      <c r="AM167" s="99"/>
      <c r="AN167" s="99"/>
    </row>
    <row r="168" spans="15:40">
      <c r="P168" s="99" t="s">
        <v>4870</v>
      </c>
      <c r="Q168" s="99" t="s">
        <v>4665</v>
      </c>
      <c r="R168" s="95">
        <v>3000000</v>
      </c>
      <c r="T168" s="211" t="s">
        <v>4678</v>
      </c>
      <c r="U168" s="211">
        <v>29104</v>
      </c>
      <c r="V168" s="113">
        <v>242.4015</v>
      </c>
      <c r="W168" s="113">
        <f t="shared" si="35"/>
        <v>7054853.2560000001</v>
      </c>
      <c r="X168" s="99" t="s">
        <v>452</v>
      </c>
      <c r="Y168" t="s">
        <v>25</v>
      </c>
      <c r="AH168" s="99"/>
      <c r="AI168" s="99"/>
      <c r="AJ168" s="99"/>
      <c r="AK168" s="99"/>
      <c r="AL168" s="99"/>
      <c r="AM168" s="99" t="s">
        <v>4060</v>
      </c>
      <c r="AN168" s="99">
        <v>1.6667000000000001E-2</v>
      </c>
    </row>
    <row r="169" spans="15:40">
      <c r="P169" s="99" t="s">
        <v>4871</v>
      </c>
      <c r="Q169" s="99" t="s">
        <v>4865</v>
      </c>
      <c r="R169" s="95">
        <v>-800000</v>
      </c>
      <c r="T169" s="214" t="s">
        <v>4703</v>
      </c>
      <c r="U169" s="214">
        <v>8991</v>
      </c>
      <c r="V169" s="113">
        <v>238.64867000000001</v>
      </c>
      <c r="W169" s="113">
        <f t="shared" si="35"/>
        <v>2145690.19197</v>
      </c>
      <c r="X169" s="99" t="s">
        <v>751</v>
      </c>
      <c r="AH169" s="99"/>
      <c r="AI169" s="99"/>
      <c r="AJ169" s="99"/>
      <c r="AK169" s="99"/>
      <c r="AL169" s="99"/>
      <c r="AM169" s="99"/>
      <c r="AN169" s="99"/>
    </row>
    <row r="170" spans="15:40">
      <c r="P170" s="99" t="s">
        <v>4871</v>
      </c>
      <c r="Q170" s="99" t="s">
        <v>4865</v>
      </c>
      <c r="R170" s="95">
        <v>-900000</v>
      </c>
      <c r="T170" s="214" t="s">
        <v>4703</v>
      </c>
      <c r="U170" s="214">
        <v>8991</v>
      </c>
      <c r="V170" s="113">
        <v>238.64867000000001</v>
      </c>
      <c r="W170" s="113">
        <f t="shared" si="35"/>
        <v>2145690.19197</v>
      </c>
      <c r="X170" s="99" t="s">
        <v>452</v>
      </c>
      <c r="Y170" t="s">
        <v>25</v>
      </c>
      <c r="AH170" s="99"/>
      <c r="AI170" s="99" t="s">
        <v>4061</v>
      </c>
      <c r="AJ170" s="95">
        <f>AJ165+AN165</f>
        <v>567781798.98470318</v>
      </c>
      <c r="AK170" s="99"/>
      <c r="AL170" s="99"/>
      <c r="AM170" s="99"/>
      <c r="AN170" s="99"/>
    </row>
    <row r="171" spans="15:40">
      <c r="P171" s="196" t="s">
        <v>1087</v>
      </c>
      <c r="Q171" s="99" t="s">
        <v>981</v>
      </c>
      <c r="R171" s="95">
        <v>-1100000</v>
      </c>
      <c r="T171" s="214" t="s">
        <v>4715</v>
      </c>
      <c r="U171" s="214">
        <v>18170</v>
      </c>
      <c r="V171" s="113">
        <v>240.48475999999999</v>
      </c>
      <c r="W171" s="113">
        <f t="shared" si="35"/>
        <v>4369608.0892000003</v>
      </c>
      <c r="X171" s="99" t="s">
        <v>751</v>
      </c>
      <c r="AI171" t="s">
        <v>4064</v>
      </c>
      <c r="AJ171" s="114">
        <f>SUM(N38:N45)</f>
        <v>699623164.10000002</v>
      </c>
    </row>
    <row r="172" spans="15:40">
      <c r="P172" s="20" t="s">
        <v>4994</v>
      </c>
      <c r="Q172" s="196" t="s">
        <v>4896</v>
      </c>
      <c r="R172" s="243">
        <v>30000000</v>
      </c>
      <c r="S172" t="s">
        <v>25</v>
      </c>
      <c r="T172" s="214" t="s">
        <v>4715</v>
      </c>
      <c r="U172" s="214">
        <v>18170</v>
      </c>
      <c r="V172" s="113">
        <v>240.48475999999999</v>
      </c>
      <c r="W172" s="113">
        <f t="shared" si="35"/>
        <v>4369608.0892000003</v>
      </c>
      <c r="X172" s="99" t="s">
        <v>452</v>
      </c>
      <c r="AI172" t="s">
        <v>4136</v>
      </c>
      <c r="AJ172" s="114">
        <f>AJ171-AJ165</f>
        <v>166286531.10000002</v>
      </c>
      <c r="AM172" t="s">
        <v>25</v>
      </c>
    </row>
    <row r="173" spans="15:40">
      <c r="P173" s="149" t="s">
        <v>5027</v>
      </c>
      <c r="Q173" s="20" t="s">
        <v>4992</v>
      </c>
      <c r="R173" s="248">
        <v>2000000</v>
      </c>
      <c r="T173" s="214" t="s">
        <v>4718</v>
      </c>
      <c r="U173" s="214">
        <v>36797</v>
      </c>
      <c r="V173" s="113">
        <v>239.0822</v>
      </c>
      <c r="W173" s="113">
        <f t="shared" si="35"/>
        <v>8797507.7134000007</v>
      </c>
      <c r="X173" s="99" t="s">
        <v>751</v>
      </c>
      <c r="AI173" t="s">
        <v>943</v>
      </c>
      <c r="AJ173" s="114">
        <f>AN165</f>
        <v>34445165.984703198</v>
      </c>
      <c r="AN173" t="s">
        <v>25</v>
      </c>
    </row>
    <row r="174" spans="15:40">
      <c r="P174" s="99"/>
      <c r="Q174" s="149" t="s">
        <v>5026</v>
      </c>
      <c r="R174" s="150">
        <v>480105</v>
      </c>
      <c r="T174" s="214" t="s">
        <v>4718</v>
      </c>
      <c r="U174" s="214">
        <v>36797</v>
      </c>
      <c r="V174" s="113">
        <v>239.0822</v>
      </c>
      <c r="W174" s="113">
        <f t="shared" si="35"/>
        <v>8797507.7134000007</v>
      </c>
      <c r="X174" s="99" t="s">
        <v>452</v>
      </c>
      <c r="AI174" t="s">
        <v>4065</v>
      </c>
      <c r="AJ174" s="114">
        <f>AJ171-AJ170</f>
        <v>131841365.11529684</v>
      </c>
      <c r="AN174" t="s">
        <v>25</v>
      </c>
    </row>
    <row r="175" spans="15:40">
      <c r="P175" s="99"/>
      <c r="Q175" s="99"/>
      <c r="R175" s="95"/>
      <c r="T175" s="214" t="s">
        <v>4727</v>
      </c>
      <c r="U175" s="214">
        <v>28066</v>
      </c>
      <c r="V175" s="113">
        <v>237.56970000000001</v>
      </c>
      <c r="W175" s="113">
        <f t="shared" si="35"/>
        <v>6667631.2002000008</v>
      </c>
      <c r="X175" s="99" t="s">
        <v>751</v>
      </c>
      <c r="AM175" t="s">
        <v>25</v>
      </c>
    </row>
    <row r="176" spans="15:40">
      <c r="P176" s="99"/>
      <c r="Q176" s="99"/>
      <c r="R176" s="95">
        <f>SUM(R163:R174)</f>
        <v>43680105</v>
      </c>
      <c r="T176" s="214" t="s">
        <v>4727</v>
      </c>
      <c r="U176" s="214">
        <v>28066</v>
      </c>
      <c r="V176" s="113">
        <v>237.56970000000001</v>
      </c>
      <c r="W176" s="113">
        <f t="shared" si="35"/>
        <v>6667631.2002000008</v>
      </c>
      <c r="X176" s="99" t="s">
        <v>452</v>
      </c>
      <c r="AJ176" t="s">
        <v>25</v>
      </c>
    </row>
    <row r="177" spans="17:44">
      <c r="Q177" s="99"/>
      <c r="R177" s="99" t="s">
        <v>6</v>
      </c>
      <c r="T177" s="214" t="s">
        <v>3684</v>
      </c>
      <c r="U177" s="214">
        <v>37457</v>
      </c>
      <c r="V177" s="113">
        <v>239.77</v>
      </c>
      <c r="W177" s="113">
        <f t="shared" si="35"/>
        <v>8981064.8900000006</v>
      </c>
      <c r="X177" s="99" t="s">
        <v>751</v>
      </c>
    </row>
    <row r="178" spans="17:44">
      <c r="T178" s="214" t="s">
        <v>3684</v>
      </c>
      <c r="U178" s="214">
        <v>37457</v>
      </c>
      <c r="V178" s="113">
        <v>239.77</v>
      </c>
      <c r="W178" s="113">
        <f t="shared" si="35"/>
        <v>8981064.8900000006</v>
      </c>
      <c r="X178" s="99" t="s">
        <v>452</v>
      </c>
    </row>
    <row r="179" spans="17:44">
      <c r="Q179" s="96"/>
      <c r="R179" s="96" t="s">
        <v>25</v>
      </c>
      <c r="T179" s="214" t="s">
        <v>4740</v>
      </c>
      <c r="U179" s="214">
        <v>38412</v>
      </c>
      <c r="V179" s="113">
        <v>239.03</v>
      </c>
      <c r="W179" s="113">
        <f t="shared" si="35"/>
        <v>9181620.3599999994</v>
      </c>
      <c r="X179" s="99" t="s">
        <v>751</v>
      </c>
      <c r="Y179" t="s">
        <v>25</v>
      </c>
    </row>
    <row r="180" spans="17:44">
      <c r="Q180" s="96"/>
      <c r="R180" s="96"/>
      <c r="T180" s="214" t="s">
        <v>4740</v>
      </c>
      <c r="U180" s="214">
        <v>38412</v>
      </c>
      <c r="V180" s="113">
        <v>239.03</v>
      </c>
      <c r="W180" s="113">
        <f t="shared" si="35"/>
        <v>9181620.3599999994</v>
      </c>
      <c r="X180" s="99" t="s">
        <v>452</v>
      </c>
    </row>
    <row r="181" spans="17:44">
      <c r="T181" s="214" t="s">
        <v>4744</v>
      </c>
      <c r="U181" s="214">
        <v>49555</v>
      </c>
      <c r="V181" s="113">
        <v>238.345</v>
      </c>
      <c r="W181" s="113">
        <f t="shared" si="35"/>
        <v>11811186.475</v>
      </c>
      <c r="X181" s="99" t="s">
        <v>751</v>
      </c>
      <c r="Y181" t="s">
        <v>25</v>
      </c>
      <c r="AH181" s="99" t="s">
        <v>3641</v>
      </c>
      <c r="AI181" s="99" t="s">
        <v>180</v>
      </c>
      <c r="AJ181" s="99" t="s">
        <v>267</v>
      </c>
      <c r="AK181" s="99" t="s">
        <v>4058</v>
      </c>
      <c r="AL181" s="99" t="s">
        <v>4050</v>
      </c>
      <c r="AM181" s="99" t="s">
        <v>282</v>
      </c>
      <c r="AN181" s="99" t="s">
        <v>4293</v>
      </c>
    </row>
    <row r="182" spans="17:44">
      <c r="Q182" s="99" t="s">
        <v>751</v>
      </c>
      <c r="R182" s="99"/>
      <c r="T182" s="214" t="s">
        <v>4744</v>
      </c>
      <c r="U182" s="214">
        <v>49555</v>
      </c>
      <c r="V182" s="113">
        <v>238.345</v>
      </c>
      <c r="W182" s="113">
        <f t="shared" si="35"/>
        <v>11811186.475</v>
      </c>
      <c r="X182" s="99" t="s">
        <v>452</v>
      </c>
      <c r="Y182" t="s">
        <v>25</v>
      </c>
      <c r="AH182" s="99">
        <v>1</v>
      </c>
      <c r="AI182" s="99" t="s">
        <v>3949</v>
      </c>
      <c r="AJ182" s="117">
        <v>3555820</v>
      </c>
      <c r="AK182" s="99">
        <v>2</v>
      </c>
      <c r="AL182" s="99">
        <f>AK182+AL183</f>
        <v>303</v>
      </c>
      <c r="AM182" s="99">
        <f>AJ182*AL182</f>
        <v>1077413460</v>
      </c>
      <c r="AN182" s="99" t="s">
        <v>4313</v>
      </c>
      <c r="AR182" t="s">
        <v>25</v>
      </c>
    </row>
    <row r="183" spans="17:44">
      <c r="Q183" s="99" t="s">
        <v>4443</v>
      </c>
      <c r="R183" s="95">
        <v>172908000</v>
      </c>
      <c r="T183" s="214" t="s">
        <v>4758</v>
      </c>
      <c r="U183" s="214">
        <v>160187</v>
      </c>
      <c r="V183" s="113">
        <v>257.49799999999999</v>
      </c>
      <c r="W183" s="113">
        <f t="shared" si="35"/>
        <v>41247832.126000002</v>
      </c>
      <c r="X183" s="99" t="s">
        <v>751</v>
      </c>
      <c r="AH183" s="99">
        <v>2</v>
      </c>
      <c r="AI183" s="99" t="s">
        <v>4024</v>
      </c>
      <c r="AJ183" s="117">
        <v>1720837</v>
      </c>
      <c r="AK183" s="99">
        <v>51</v>
      </c>
      <c r="AL183" s="99">
        <f t="shared" ref="AL183:AL192" si="40">AK183+AL184</f>
        <v>301</v>
      </c>
      <c r="AM183" s="99">
        <f t="shared" ref="AM183:AM211" si="41">AJ183*AL183</f>
        <v>517971937</v>
      </c>
      <c r="AN183" s="99" t="s">
        <v>4314</v>
      </c>
    </row>
    <row r="184" spans="17:44">
      <c r="Q184" s="99" t="s">
        <v>4484</v>
      </c>
      <c r="R184" s="95">
        <v>1400000</v>
      </c>
      <c r="T184" s="214" t="s">
        <v>4758</v>
      </c>
      <c r="U184" s="214">
        <v>160187</v>
      </c>
      <c r="V184" s="113">
        <v>257.49799999999999</v>
      </c>
      <c r="W184" s="113">
        <f t="shared" si="35"/>
        <v>41247832.126000002</v>
      </c>
      <c r="X184" s="99" t="s">
        <v>452</v>
      </c>
      <c r="AH184" s="99">
        <v>3</v>
      </c>
      <c r="AI184" s="99" t="s">
        <v>4130</v>
      </c>
      <c r="AJ184" s="117">
        <v>150000</v>
      </c>
      <c r="AK184" s="99">
        <v>3</v>
      </c>
      <c r="AL184" s="99">
        <f t="shared" si="40"/>
        <v>250</v>
      </c>
      <c r="AM184" s="99">
        <f t="shared" si="41"/>
        <v>37500000</v>
      </c>
      <c r="AN184" s="99"/>
    </row>
    <row r="185" spans="17:44">
      <c r="Q185" s="99" t="s">
        <v>4232</v>
      </c>
      <c r="R185" s="95">
        <v>247393</v>
      </c>
      <c r="S185" t="s">
        <v>25</v>
      </c>
      <c r="T185" s="214" t="s">
        <v>4766</v>
      </c>
      <c r="U185" s="214">
        <v>144401</v>
      </c>
      <c r="V185" s="113">
        <v>258.5061</v>
      </c>
      <c r="W185" s="113">
        <f t="shared" si="35"/>
        <v>37328539.346100003</v>
      </c>
      <c r="X185" s="99" t="s">
        <v>751</v>
      </c>
      <c r="AH185" s="99">
        <v>4</v>
      </c>
      <c r="AI185" s="99" t="s">
        <v>4145</v>
      </c>
      <c r="AJ185" s="117">
        <v>-95000</v>
      </c>
      <c r="AK185" s="99">
        <v>8</v>
      </c>
      <c r="AL185" s="99">
        <f t="shared" si="40"/>
        <v>247</v>
      </c>
      <c r="AM185" s="99">
        <f t="shared" si="41"/>
        <v>-23465000</v>
      </c>
      <c r="AN185" s="99"/>
    </row>
    <row r="186" spans="17:44">
      <c r="Q186" s="99" t="s">
        <v>4231</v>
      </c>
      <c r="R186" s="95">
        <v>6780000</v>
      </c>
      <c r="T186" s="214" t="s">
        <v>4766</v>
      </c>
      <c r="U186" s="214">
        <v>144401</v>
      </c>
      <c r="V186" s="113">
        <v>258.5061</v>
      </c>
      <c r="W186" s="113">
        <f t="shared" si="35"/>
        <v>37328539.346100003</v>
      </c>
      <c r="X186" s="99" t="s">
        <v>452</v>
      </c>
      <c r="AH186" s="99">
        <v>5</v>
      </c>
      <c r="AI186" s="99" t="s">
        <v>4172</v>
      </c>
      <c r="AJ186" s="117">
        <v>3150000</v>
      </c>
      <c r="AK186" s="99">
        <v>16</v>
      </c>
      <c r="AL186" s="99">
        <f t="shared" si="40"/>
        <v>239</v>
      </c>
      <c r="AM186" s="99">
        <f t="shared" si="41"/>
        <v>752850000</v>
      </c>
      <c r="AN186" s="99"/>
    </row>
    <row r="187" spans="17:44">
      <c r="Q187" s="99" t="s">
        <v>4594</v>
      </c>
      <c r="R187" s="95">
        <v>-4000000</v>
      </c>
      <c r="T187" s="168" t="s">
        <v>4774</v>
      </c>
      <c r="U187" s="168">
        <v>196500</v>
      </c>
      <c r="V187" s="113">
        <v>254.452</v>
      </c>
      <c r="W187" s="113">
        <f t="shared" si="35"/>
        <v>49999818</v>
      </c>
      <c r="X187" s="99" t="s">
        <v>4779</v>
      </c>
      <c r="Z187" t="s">
        <v>25</v>
      </c>
      <c r="AH187" s="99">
        <v>6</v>
      </c>
      <c r="AI187" s="99" t="s">
        <v>4241</v>
      </c>
      <c r="AJ187" s="117">
        <v>-65000</v>
      </c>
      <c r="AK187" s="99">
        <v>1</v>
      </c>
      <c r="AL187" s="99">
        <f t="shared" si="40"/>
        <v>223</v>
      </c>
      <c r="AM187" s="99">
        <f t="shared" si="41"/>
        <v>-14495000</v>
      </c>
      <c r="AN187" s="99"/>
    </row>
    <row r="188" spans="17:44">
      <c r="Q188" s="99" t="s">
        <v>4626</v>
      </c>
      <c r="R188" s="95">
        <v>16727037</v>
      </c>
      <c r="T188" s="214" t="s">
        <v>4774</v>
      </c>
      <c r="U188" s="214">
        <v>2561</v>
      </c>
      <c r="V188" s="113">
        <v>254.536</v>
      </c>
      <c r="W188" s="113">
        <f t="shared" si="35"/>
        <v>651866.696</v>
      </c>
      <c r="X188" s="99" t="s">
        <v>4780</v>
      </c>
      <c r="AH188" s="99">
        <v>7</v>
      </c>
      <c r="AI188" s="99" t="s">
        <v>4315</v>
      </c>
      <c r="AJ188" s="117">
        <v>-95000</v>
      </c>
      <c r="AK188" s="99">
        <v>6</v>
      </c>
      <c r="AL188" s="99">
        <f t="shared" si="40"/>
        <v>222</v>
      </c>
      <c r="AM188" s="99">
        <f t="shared" si="41"/>
        <v>-21090000</v>
      </c>
      <c r="AN188" s="99"/>
    </row>
    <row r="189" spans="17:44">
      <c r="Q189" s="99" t="s">
        <v>4631</v>
      </c>
      <c r="R189" s="95">
        <v>46460683</v>
      </c>
      <c r="S189" t="s">
        <v>25</v>
      </c>
      <c r="T189" s="214" t="s">
        <v>4829</v>
      </c>
      <c r="U189" s="214">
        <v>-11795</v>
      </c>
      <c r="V189" s="113">
        <v>254.334</v>
      </c>
      <c r="W189" s="113">
        <f t="shared" si="35"/>
        <v>-2999869.5300000003</v>
      </c>
      <c r="X189" s="99" t="s">
        <v>4830</v>
      </c>
      <c r="AH189" s="99">
        <v>8</v>
      </c>
      <c r="AI189" s="99" t="s">
        <v>4316</v>
      </c>
      <c r="AJ189" s="117">
        <v>232000</v>
      </c>
      <c r="AK189" s="99">
        <v>7</v>
      </c>
      <c r="AL189" s="99">
        <f t="shared" si="40"/>
        <v>216</v>
      </c>
      <c r="AM189" s="99">
        <f t="shared" si="41"/>
        <v>50112000</v>
      </c>
      <c r="AN189" s="99"/>
    </row>
    <row r="190" spans="17:44">
      <c r="Q190" s="99" t="s">
        <v>4633</v>
      </c>
      <c r="R190" s="95">
        <v>19663646</v>
      </c>
      <c r="T190" s="214" t="s">
        <v>4829</v>
      </c>
      <c r="U190" s="214">
        <v>11795</v>
      </c>
      <c r="V190" s="113">
        <v>254.334</v>
      </c>
      <c r="W190" s="113">
        <f t="shared" si="35"/>
        <v>2999869.5300000003</v>
      </c>
      <c r="X190" s="99" t="s">
        <v>4831</v>
      </c>
      <c r="AH190" s="99">
        <v>9</v>
      </c>
      <c r="AI190" s="99" t="s">
        <v>4292</v>
      </c>
      <c r="AJ190" s="117">
        <v>13000000</v>
      </c>
      <c r="AK190" s="99">
        <v>2</v>
      </c>
      <c r="AL190" s="99">
        <f t="shared" si="40"/>
        <v>209</v>
      </c>
      <c r="AM190" s="99">
        <f t="shared" si="41"/>
        <v>2717000000</v>
      </c>
      <c r="AN190" s="99"/>
    </row>
    <row r="191" spans="17:44">
      <c r="Q191" s="99" t="s">
        <v>4660</v>
      </c>
      <c r="R191" s="95">
        <v>4374525</v>
      </c>
      <c r="T191" s="214" t="s">
        <v>4846</v>
      </c>
      <c r="U191" s="214">
        <v>260</v>
      </c>
      <c r="V191" s="113">
        <v>263.19</v>
      </c>
      <c r="W191" s="113">
        <f t="shared" si="35"/>
        <v>68429.399999999994</v>
      </c>
      <c r="X191" s="99" t="s">
        <v>452</v>
      </c>
      <c r="Y191" t="s">
        <v>25</v>
      </c>
      <c r="AH191" s="99">
        <v>10</v>
      </c>
      <c r="AI191" s="99" t="s">
        <v>4317</v>
      </c>
      <c r="AJ191" s="117">
        <v>10000000</v>
      </c>
      <c r="AK191" s="99">
        <v>3</v>
      </c>
      <c r="AL191" s="99">
        <f t="shared" si="40"/>
        <v>207</v>
      </c>
      <c r="AM191" s="99">
        <f t="shared" si="41"/>
        <v>2070000000</v>
      </c>
      <c r="AN191" s="99"/>
    </row>
    <row r="192" spans="17:44">
      <c r="Q192" s="99" t="s">
        <v>4675</v>
      </c>
      <c r="R192" s="95">
        <v>6550580</v>
      </c>
      <c r="T192" s="214" t="s">
        <v>4860</v>
      </c>
      <c r="U192" s="214">
        <v>15257</v>
      </c>
      <c r="V192" s="113">
        <v>262.19018</v>
      </c>
      <c r="W192" s="113">
        <f t="shared" si="35"/>
        <v>4000235.57626</v>
      </c>
      <c r="X192" s="99" t="s">
        <v>452</v>
      </c>
      <c r="AH192" s="99">
        <v>11</v>
      </c>
      <c r="AI192" s="99" t="s">
        <v>4305</v>
      </c>
      <c r="AJ192" s="117">
        <v>3400000</v>
      </c>
      <c r="AK192" s="99">
        <v>9</v>
      </c>
      <c r="AL192" s="99">
        <f t="shared" si="40"/>
        <v>204</v>
      </c>
      <c r="AM192" s="99">
        <f t="shared" si="41"/>
        <v>693600000</v>
      </c>
      <c r="AN192" s="99"/>
    </row>
    <row r="193" spans="15:44">
      <c r="Q193" s="99" t="s">
        <v>4678</v>
      </c>
      <c r="R193" s="95">
        <v>6650895</v>
      </c>
      <c r="T193" s="214" t="s">
        <v>4860</v>
      </c>
      <c r="U193" s="214">
        <v>8444</v>
      </c>
      <c r="V193" s="113">
        <v>266.43029999999999</v>
      </c>
      <c r="W193" s="113">
        <f t="shared" si="35"/>
        <v>2249737.4531999999</v>
      </c>
      <c r="X193" s="99" t="s">
        <v>452</v>
      </c>
      <c r="AH193" s="99">
        <v>12</v>
      </c>
      <c r="AI193" s="99" t="s">
        <v>4347</v>
      </c>
      <c r="AJ193" s="117">
        <v>-8736514</v>
      </c>
      <c r="AK193" s="99">
        <v>1</v>
      </c>
      <c r="AL193" s="99">
        <f>AK193+AL194</f>
        <v>195</v>
      </c>
      <c r="AM193" s="99">
        <f t="shared" si="41"/>
        <v>-1703620230</v>
      </c>
      <c r="AN193" s="99"/>
    </row>
    <row r="194" spans="15:44">
      <c r="O194" t="s">
        <v>25</v>
      </c>
      <c r="Q194" s="99" t="s">
        <v>4703</v>
      </c>
      <c r="R194" s="95">
        <v>2145814</v>
      </c>
      <c r="T194" s="214" t="s">
        <v>4865</v>
      </c>
      <c r="U194" s="214">
        <v>-6209</v>
      </c>
      <c r="V194" s="113">
        <v>273.79649999999998</v>
      </c>
      <c r="W194" s="113">
        <f t="shared" si="35"/>
        <v>-1700002.4685</v>
      </c>
      <c r="X194" s="99" t="s">
        <v>4876</v>
      </c>
      <c r="AH194" s="99">
        <v>13</v>
      </c>
      <c r="AI194" s="99" t="s">
        <v>4348</v>
      </c>
      <c r="AJ194" s="117">
        <v>555000</v>
      </c>
      <c r="AK194" s="99">
        <v>5</v>
      </c>
      <c r="AL194" s="99">
        <f t="shared" ref="AL194:AL210" si="42">AK194+AL195</f>
        <v>194</v>
      </c>
      <c r="AM194" s="99">
        <f t="shared" si="41"/>
        <v>107670000</v>
      </c>
      <c r="AN194" s="99"/>
    </row>
    <row r="195" spans="15:44">
      <c r="Q195" s="99" t="s">
        <v>4715</v>
      </c>
      <c r="R195" s="95">
        <v>4369730</v>
      </c>
      <c r="T195" s="214" t="s">
        <v>4865</v>
      </c>
      <c r="U195" s="214">
        <v>-8014</v>
      </c>
      <c r="V195" s="113">
        <v>273.79649999999998</v>
      </c>
      <c r="W195" s="113">
        <f t="shared" si="35"/>
        <v>-2194205.1510000001</v>
      </c>
      <c r="X195" s="99" t="s">
        <v>751</v>
      </c>
      <c r="AH195" s="99">
        <v>14</v>
      </c>
      <c r="AI195" s="99" t="s">
        <v>4372</v>
      </c>
      <c r="AJ195" s="117">
        <v>-448308</v>
      </c>
      <c r="AK195" s="99">
        <v>6</v>
      </c>
      <c r="AL195" s="99">
        <f t="shared" si="42"/>
        <v>189</v>
      </c>
      <c r="AM195" s="99">
        <f t="shared" si="41"/>
        <v>-84730212</v>
      </c>
      <c r="AN195" s="99"/>
    </row>
    <row r="196" spans="15:44">
      <c r="Q196" s="99" t="s">
        <v>4718</v>
      </c>
      <c r="R196" s="95">
        <v>8739459</v>
      </c>
      <c r="S196" t="s">
        <v>25</v>
      </c>
      <c r="T196" s="214" t="s">
        <v>4874</v>
      </c>
      <c r="U196" s="214">
        <v>-9176</v>
      </c>
      <c r="V196" s="113">
        <v>273.79649999999998</v>
      </c>
      <c r="W196" s="113">
        <f t="shared" si="35"/>
        <v>-2512356.6839999999</v>
      </c>
      <c r="X196" s="99" t="s">
        <v>452</v>
      </c>
      <c r="AH196" s="99">
        <v>15</v>
      </c>
      <c r="AI196" s="99" t="s">
        <v>4403</v>
      </c>
      <c r="AJ196" s="117">
        <v>33225</v>
      </c>
      <c r="AK196" s="99">
        <v>0</v>
      </c>
      <c r="AL196" s="99">
        <f t="shared" si="42"/>
        <v>183</v>
      </c>
      <c r="AM196" s="99">
        <f t="shared" si="41"/>
        <v>6080175</v>
      </c>
      <c r="AN196" s="99"/>
    </row>
    <row r="197" spans="15:44">
      <c r="Q197" s="99" t="s">
        <v>4727</v>
      </c>
      <c r="R197" s="95">
        <v>6667654</v>
      </c>
      <c r="T197" s="214" t="s">
        <v>4874</v>
      </c>
      <c r="U197" s="214">
        <v>1087</v>
      </c>
      <c r="V197" s="113">
        <v>273.79649999999998</v>
      </c>
      <c r="W197" s="113">
        <f t="shared" si="35"/>
        <v>297616.79550000001</v>
      </c>
      <c r="X197" s="99" t="s">
        <v>452</v>
      </c>
      <c r="Y197" t="s">
        <v>25</v>
      </c>
      <c r="AH197" s="149">
        <v>16</v>
      </c>
      <c r="AI197" s="149" t="s">
        <v>4403</v>
      </c>
      <c r="AJ197" s="189">
        <v>4098523</v>
      </c>
      <c r="AK197" s="149">
        <v>2</v>
      </c>
      <c r="AL197" s="149">
        <f t="shared" si="42"/>
        <v>183</v>
      </c>
      <c r="AM197" s="149">
        <f t="shared" si="41"/>
        <v>750029709</v>
      </c>
      <c r="AN197" s="149" t="s">
        <v>657</v>
      </c>
    </row>
    <row r="198" spans="15:44">
      <c r="Q198" s="99" t="s">
        <v>4735</v>
      </c>
      <c r="R198" s="95">
        <v>8981245</v>
      </c>
      <c r="T198" s="214" t="s">
        <v>981</v>
      </c>
      <c r="U198" s="214">
        <v>-4017</v>
      </c>
      <c r="V198" s="113">
        <v>273.79649999999998</v>
      </c>
      <c r="W198" s="113">
        <f t="shared" si="35"/>
        <v>-1099840.5404999999</v>
      </c>
      <c r="X198" s="99" t="s">
        <v>4450</v>
      </c>
      <c r="AH198" s="149">
        <v>17</v>
      </c>
      <c r="AI198" s="149" t="s">
        <v>4416</v>
      </c>
      <c r="AJ198" s="189">
        <v>-1000000</v>
      </c>
      <c r="AK198" s="149">
        <v>7</v>
      </c>
      <c r="AL198" s="149">
        <f t="shared" si="42"/>
        <v>181</v>
      </c>
      <c r="AM198" s="149">
        <f t="shared" si="41"/>
        <v>-181000000</v>
      </c>
      <c r="AN198" s="149" t="s">
        <v>657</v>
      </c>
    </row>
    <row r="199" spans="15:44">
      <c r="Q199" s="99" t="s">
        <v>4740</v>
      </c>
      <c r="R199" s="95">
        <v>9181756</v>
      </c>
      <c r="T199" s="214" t="s">
        <v>981</v>
      </c>
      <c r="U199" s="214">
        <v>4017</v>
      </c>
      <c r="V199" s="113">
        <v>273.79649999999998</v>
      </c>
      <c r="W199" s="113">
        <f t="shared" si="35"/>
        <v>1099840.5404999999</v>
      </c>
      <c r="X199" s="99" t="s">
        <v>452</v>
      </c>
      <c r="AH199" s="149">
        <v>18</v>
      </c>
      <c r="AI199" s="149" t="s">
        <v>4439</v>
      </c>
      <c r="AJ199" s="189">
        <v>750000</v>
      </c>
      <c r="AK199" s="149">
        <v>1</v>
      </c>
      <c r="AL199" s="149">
        <f t="shared" si="42"/>
        <v>174</v>
      </c>
      <c r="AM199" s="149">
        <f t="shared" si="41"/>
        <v>130500000</v>
      </c>
      <c r="AN199" s="149" t="s">
        <v>657</v>
      </c>
      <c r="AQ199" t="s">
        <v>25</v>
      </c>
    </row>
    <row r="200" spans="15:44">
      <c r="Q200" s="99" t="s">
        <v>4744</v>
      </c>
      <c r="R200" s="95">
        <v>11811208</v>
      </c>
      <c r="S200" t="s">
        <v>25</v>
      </c>
      <c r="T200" s="214" t="s">
        <v>4883</v>
      </c>
      <c r="U200" s="214">
        <v>3137</v>
      </c>
      <c r="V200" s="113">
        <v>283.69110000000001</v>
      </c>
      <c r="W200" s="113">
        <f t="shared" si="35"/>
        <v>889938.98070000007</v>
      </c>
      <c r="X200" s="99" t="s">
        <v>452</v>
      </c>
      <c r="AH200" s="196">
        <v>19</v>
      </c>
      <c r="AI200" s="196" t="s">
        <v>4441</v>
      </c>
      <c r="AJ200" s="197">
        <v>-604152</v>
      </c>
      <c r="AK200" s="196">
        <v>0</v>
      </c>
      <c r="AL200" s="196">
        <f t="shared" si="42"/>
        <v>173</v>
      </c>
      <c r="AM200" s="196">
        <f t="shared" si="41"/>
        <v>-104518296</v>
      </c>
      <c r="AN200" s="196" t="s">
        <v>657</v>
      </c>
    </row>
    <row r="201" spans="15:44">
      <c r="Q201" s="99" t="s">
        <v>4758</v>
      </c>
      <c r="R201" s="95">
        <v>41248054</v>
      </c>
      <c r="S201" t="s">
        <v>25</v>
      </c>
      <c r="T201" s="214" t="s">
        <v>4896</v>
      </c>
      <c r="U201" s="214">
        <v>101933</v>
      </c>
      <c r="V201" s="113">
        <v>294.30973999999998</v>
      </c>
      <c r="W201" s="113">
        <f t="shared" si="35"/>
        <v>29999874.727419998</v>
      </c>
      <c r="X201" s="99" t="s">
        <v>1087</v>
      </c>
      <c r="AH201" s="99">
        <v>20</v>
      </c>
      <c r="AI201" s="99" t="s">
        <v>4442</v>
      </c>
      <c r="AJ201" s="117">
        <v>-587083</v>
      </c>
      <c r="AK201" s="99">
        <v>4</v>
      </c>
      <c r="AL201" s="99">
        <f t="shared" si="42"/>
        <v>173</v>
      </c>
      <c r="AM201" s="99">
        <f t="shared" si="41"/>
        <v>-101565359</v>
      </c>
      <c r="AN201" s="99"/>
    </row>
    <row r="202" spans="15:44">
      <c r="Q202" s="99" t="s">
        <v>4766</v>
      </c>
      <c r="R202" s="95">
        <v>37328780</v>
      </c>
      <c r="T202" s="214" t="s">
        <v>4907</v>
      </c>
      <c r="U202" s="214">
        <v>3407</v>
      </c>
      <c r="V202" s="113">
        <v>293.43799999999999</v>
      </c>
      <c r="W202" s="113">
        <f t="shared" si="35"/>
        <v>999743.26599999995</v>
      </c>
      <c r="X202" s="99" t="s">
        <v>452</v>
      </c>
      <c r="AH202" s="196">
        <v>21</v>
      </c>
      <c r="AI202" s="196" t="s">
        <v>4443</v>
      </c>
      <c r="AJ202" s="197">
        <v>-754351</v>
      </c>
      <c r="AK202" s="196">
        <v>0</v>
      </c>
      <c r="AL202" s="149">
        <f t="shared" si="42"/>
        <v>169</v>
      </c>
      <c r="AM202" s="196">
        <f t="shared" si="41"/>
        <v>-127485319</v>
      </c>
      <c r="AN202" s="196" t="s">
        <v>657</v>
      </c>
      <c r="AR202" t="s">
        <v>25</v>
      </c>
    </row>
    <row r="203" spans="15:44">
      <c r="Q203" s="99" t="s">
        <v>4865</v>
      </c>
      <c r="R203" s="95">
        <v>-2194100</v>
      </c>
      <c r="T203" s="214" t="s">
        <v>4908</v>
      </c>
      <c r="U203" s="214">
        <v>68796</v>
      </c>
      <c r="V203" s="113">
        <v>293.53250000000003</v>
      </c>
      <c r="W203" s="113">
        <f t="shared" si="35"/>
        <v>20193861.870000001</v>
      </c>
      <c r="X203" s="99" t="s">
        <v>751</v>
      </c>
      <c r="AH203" s="99">
        <v>22</v>
      </c>
      <c r="AI203" s="99" t="s">
        <v>4443</v>
      </c>
      <c r="AJ203" s="117">
        <v>-189619</v>
      </c>
      <c r="AK203" s="99">
        <v>15</v>
      </c>
      <c r="AL203" s="99">
        <f t="shared" si="42"/>
        <v>169</v>
      </c>
      <c r="AM203" s="99">
        <f t="shared" si="41"/>
        <v>-32045611</v>
      </c>
      <c r="AN203" s="99"/>
    </row>
    <row r="204" spans="15:44">
      <c r="Q204" s="99" t="s">
        <v>4908</v>
      </c>
      <c r="R204" s="95">
        <v>20193916</v>
      </c>
      <c r="T204" s="214" t="s">
        <v>4908</v>
      </c>
      <c r="U204" s="214">
        <v>154791</v>
      </c>
      <c r="V204" s="113">
        <v>293.53250000000003</v>
      </c>
      <c r="W204" s="113">
        <f t="shared" si="35"/>
        <v>45436189.207500003</v>
      </c>
      <c r="X204" s="99" t="s">
        <v>452</v>
      </c>
      <c r="AH204" s="196">
        <v>23</v>
      </c>
      <c r="AI204" s="196" t="s">
        <v>4515</v>
      </c>
      <c r="AJ204" s="189">
        <v>7100</v>
      </c>
      <c r="AK204" s="196">
        <v>0</v>
      </c>
      <c r="AL204" s="149">
        <f t="shared" si="42"/>
        <v>154</v>
      </c>
      <c r="AM204" s="196">
        <f t="shared" si="41"/>
        <v>1093400</v>
      </c>
      <c r="AN204" s="196" t="s">
        <v>657</v>
      </c>
    </row>
    <row r="205" spans="15:44">
      <c r="Q205" s="99" t="s">
        <v>4992</v>
      </c>
      <c r="R205" s="95">
        <v>-2000000</v>
      </c>
      <c r="T205" s="214" t="s">
        <v>4908</v>
      </c>
      <c r="U205" s="214">
        <v>-11923</v>
      </c>
      <c r="V205" s="113">
        <v>293.53250000000003</v>
      </c>
      <c r="W205" s="113">
        <f t="shared" si="35"/>
        <v>-3499787.9975000005</v>
      </c>
      <c r="X205" s="99" t="s">
        <v>452</v>
      </c>
      <c r="AH205" s="20">
        <v>24</v>
      </c>
      <c r="AI205" s="20" t="s">
        <v>4515</v>
      </c>
      <c r="AJ205" s="117">
        <v>-147902</v>
      </c>
      <c r="AK205" s="20">
        <v>3</v>
      </c>
      <c r="AL205" s="99">
        <f t="shared" si="42"/>
        <v>154</v>
      </c>
      <c r="AM205" s="20">
        <f t="shared" si="41"/>
        <v>-22776908</v>
      </c>
      <c r="AN205" s="20"/>
      <c r="AR205" t="s">
        <v>25</v>
      </c>
    </row>
    <row r="206" spans="15:44">
      <c r="Q206" s="99"/>
      <c r="R206" s="95"/>
      <c r="T206" s="214" t="s">
        <v>4926</v>
      </c>
      <c r="U206" s="214">
        <v>8424</v>
      </c>
      <c r="V206" s="113">
        <v>299.15170000000001</v>
      </c>
      <c r="W206" s="113">
        <f t="shared" si="35"/>
        <v>2520053.9208</v>
      </c>
      <c r="X206" s="99" t="s">
        <v>452</v>
      </c>
      <c r="AH206" s="149">
        <v>25</v>
      </c>
      <c r="AI206" s="149" t="s">
        <v>4523</v>
      </c>
      <c r="AJ206" s="189">
        <v>-37200</v>
      </c>
      <c r="AK206" s="149">
        <v>4</v>
      </c>
      <c r="AL206" s="149">
        <f t="shared" si="42"/>
        <v>151</v>
      </c>
      <c r="AM206" s="196">
        <f t="shared" si="41"/>
        <v>-5617200</v>
      </c>
      <c r="AN206" s="149" t="s">
        <v>657</v>
      </c>
    </row>
    <row r="207" spans="15:44">
      <c r="Q207" s="99"/>
      <c r="R207" s="95">
        <f>SUM(R183:R206)</f>
        <v>424236275</v>
      </c>
      <c r="T207" s="214" t="s">
        <v>4963</v>
      </c>
      <c r="U207" s="214">
        <v>15943</v>
      </c>
      <c r="V207" s="113">
        <v>307.34415000000001</v>
      </c>
      <c r="W207" s="113">
        <f t="shared" si="35"/>
        <v>4899987.78345</v>
      </c>
      <c r="X207" s="99" t="s">
        <v>452</v>
      </c>
      <c r="AH207" s="99">
        <v>26</v>
      </c>
      <c r="AI207" s="99" t="s">
        <v>4554</v>
      </c>
      <c r="AJ207" s="117">
        <v>-372326</v>
      </c>
      <c r="AK207" s="99">
        <v>21</v>
      </c>
      <c r="AL207" s="99">
        <f t="shared" si="42"/>
        <v>147</v>
      </c>
      <c r="AM207" s="20">
        <f t="shared" si="41"/>
        <v>-54731922</v>
      </c>
      <c r="AN207" s="99"/>
    </row>
    <row r="208" spans="15:44">
      <c r="Q208" s="99"/>
      <c r="R208" s="99" t="s">
        <v>6</v>
      </c>
      <c r="T208" s="214" t="s">
        <v>4986</v>
      </c>
      <c r="U208" s="214">
        <v>3741</v>
      </c>
      <c r="V208" s="113">
        <v>307.34415000000001</v>
      </c>
      <c r="W208" s="113">
        <f t="shared" si="35"/>
        <v>1149774.4651500001</v>
      </c>
      <c r="X208" s="99" t="s">
        <v>452</v>
      </c>
      <c r="AH208" s="99">
        <v>27</v>
      </c>
      <c r="AI208" s="99" t="s">
        <v>4608</v>
      </c>
      <c r="AJ208" s="117">
        <v>235062</v>
      </c>
      <c r="AK208" s="99">
        <v>0</v>
      </c>
      <c r="AL208" s="99">
        <f t="shared" si="42"/>
        <v>126</v>
      </c>
      <c r="AM208" s="20">
        <f t="shared" si="41"/>
        <v>29617812</v>
      </c>
      <c r="AN208" s="99"/>
    </row>
    <row r="209" spans="17:45">
      <c r="S209" t="s">
        <v>25</v>
      </c>
      <c r="T209" s="214" t="s">
        <v>4992</v>
      </c>
      <c r="U209" s="214">
        <v>-6207</v>
      </c>
      <c r="V209" s="113">
        <v>322.214</v>
      </c>
      <c r="W209" s="113">
        <f t="shared" si="35"/>
        <v>-1999982.298</v>
      </c>
      <c r="X209" s="99" t="s">
        <v>751</v>
      </c>
      <c r="AH209" s="149">
        <v>28</v>
      </c>
      <c r="AI209" s="149" t="s">
        <v>4608</v>
      </c>
      <c r="AJ209" s="189">
        <v>235062</v>
      </c>
      <c r="AK209" s="149">
        <v>9</v>
      </c>
      <c r="AL209" s="99">
        <f t="shared" si="42"/>
        <v>126</v>
      </c>
      <c r="AM209" s="149">
        <f t="shared" si="41"/>
        <v>29617812</v>
      </c>
      <c r="AN209" s="149" t="s">
        <v>657</v>
      </c>
      <c r="AP209" t="s">
        <v>25</v>
      </c>
    </row>
    <row r="210" spans="17:45">
      <c r="T210" s="214" t="s">
        <v>4992</v>
      </c>
      <c r="U210" s="214">
        <v>6207</v>
      </c>
      <c r="V210" s="113">
        <v>322.214</v>
      </c>
      <c r="W210" s="113">
        <f t="shared" si="35"/>
        <v>1999982.298</v>
      </c>
      <c r="X210" s="99" t="s">
        <v>4450</v>
      </c>
      <c r="Z210" t="s">
        <v>25</v>
      </c>
      <c r="AH210" s="149">
        <v>29</v>
      </c>
      <c r="AI210" s="149" t="s">
        <v>4633</v>
      </c>
      <c r="AJ210" s="189">
        <v>450000</v>
      </c>
      <c r="AK210" s="149">
        <v>0</v>
      </c>
      <c r="AL210" s="99">
        <f t="shared" si="42"/>
        <v>117</v>
      </c>
      <c r="AM210" s="149">
        <f t="shared" si="41"/>
        <v>52650000</v>
      </c>
      <c r="AN210" s="149" t="s">
        <v>657</v>
      </c>
    </row>
    <row r="211" spans="17:45">
      <c r="Q211" s="99" t="s">
        <v>452</v>
      </c>
      <c r="R211" s="99"/>
      <c r="T211" s="214" t="s">
        <v>4935</v>
      </c>
      <c r="U211" s="214">
        <v>776</v>
      </c>
      <c r="V211" s="113">
        <v>322.214</v>
      </c>
      <c r="W211" s="113">
        <f t="shared" si="35"/>
        <v>250038.06400000001</v>
      </c>
      <c r="X211" s="99" t="s">
        <v>452</v>
      </c>
      <c r="AH211" s="20">
        <v>30</v>
      </c>
      <c r="AI211" s="20" t="s">
        <v>4633</v>
      </c>
      <c r="AJ211" s="117">
        <v>450000</v>
      </c>
      <c r="AK211" s="20">
        <v>22</v>
      </c>
      <c r="AL211" s="99">
        <f>AK211+AL212</f>
        <v>117</v>
      </c>
      <c r="AM211" s="20">
        <f t="shared" si="41"/>
        <v>52650000</v>
      </c>
      <c r="AN211" s="20"/>
      <c r="AR211" t="s">
        <v>25</v>
      </c>
    </row>
    <row r="212" spans="17:45">
      <c r="Q212" s="99" t="s">
        <v>4443</v>
      </c>
      <c r="R212" s="95">
        <v>63115000</v>
      </c>
      <c r="T212" s="214" t="s">
        <v>5026</v>
      </c>
      <c r="U212" s="214">
        <v>1524</v>
      </c>
      <c r="V212" s="113">
        <v>314.95999999999998</v>
      </c>
      <c r="W212" s="113">
        <f t="shared" si="35"/>
        <v>479999.04</v>
      </c>
      <c r="X212" s="99" t="s">
        <v>1087</v>
      </c>
      <c r="AH212" s="149">
        <v>31</v>
      </c>
      <c r="AI212" s="149" t="s">
        <v>4718</v>
      </c>
      <c r="AJ212" s="189">
        <v>300000</v>
      </c>
      <c r="AK212" s="149">
        <v>0</v>
      </c>
      <c r="AL212" s="149">
        <f t="shared" ref="AL212:AL227" si="43">AK212+AL213</f>
        <v>95</v>
      </c>
      <c r="AM212" s="149">
        <f t="shared" ref="AM212:AM215" si="44">AJ212*AL212</f>
        <v>28500000</v>
      </c>
      <c r="AN212" s="149"/>
      <c r="AQ212" t="s">
        <v>25</v>
      </c>
    </row>
    <row r="213" spans="17:45" ht="30">
      <c r="Q213" s="99" t="s">
        <v>4497</v>
      </c>
      <c r="R213" s="95">
        <v>13300000</v>
      </c>
      <c r="T213" s="214" t="s">
        <v>5035</v>
      </c>
      <c r="U213" s="214">
        <v>4435</v>
      </c>
      <c r="V213" s="113">
        <v>316.4375</v>
      </c>
      <c r="W213" s="113">
        <f t="shared" si="35"/>
        <v>1403400.3125</v>
      </c>
      <c r="X213" s="99" t="s">
        <v>452</v>
      </c>
      <c r="AH213" s="121">
        <v>32</v>
      </c>
      <c r="AI213" s="121" t="s">
        <v>4718</v>
      </c>
      <c r="AJ213" s="79">
        <v>288936</v>
      </c>
      <c r="AK213" s="121">
        <v>3</v>
      </c>
      <c r="AL213" s="121">
        <f t="shared" si="43"/>
        <v>95</v>
      </c>
      <c r="AM213" s="121">
        <f t="shared" si="44"/>
        <v>27448920</v>
      </c>
      <c r="AN213" s="206" t="s">
        <v>4729</v>
      </c>
    </row>
    <row r="214" spans="17:45">
      <c r="Q214" s="99" t="s">
        <v>4505</v>
      </c>
      <c r="R214" s="95">
        <v>2269000</v>
      </c>
      <c r="T214" s="168"/>
      <c r="U214" s="168"/>
      <c r="V214" s="113"/>
      <c r="W214" s="113"/>
      <c r="X214" s="99"/>
      <c r="AH214" s="121">
        <v>33</v>
      </c>
      <c r="AI214" s="121" t="s">
        <v>4727</v>
      </c>
      <c r="AJ214" s="79">
        <v>17962491</v>
      </c>
      <c r="AK214" s="121">
        <v>1</v>
      </c>
      <c r="AL214" s="121">
        <f t="shared" si="43"/>
        <v>92</v>
      </c>
      <c r="AM214" s="121">
        <f t="shared" si="44"/>
        <v>1652549172</v>
      </c>
      <c r="AN214" s="121" t="s">
        <v>4734</v>
      </c>
    </row>
    <row r="215" spans="17:45">
      <c r="Q215" s="99" t="s">
        <v>4622</v>
      </c>
      <c r="R215" s="95">
        <v>25071612</v>
      </c>
      <c r="T215" s="168"/>
      <c r="U215" s="168">
        <f>SUM(U145:U214)</f>
        <v>3563629</v>
      </c>
      <c r="V215" s="99"/>
      <c r="W215" s="99"/>
      <c r="X215" s="99"/>
      <c r="AH215" s="121">
        <v>34</v>
      </c>
      <c r="AI215" s="121" t="s">
        <v>3684</v>
      </c>
      <c r="AJ215" s="79">
        <v>18363511</v>
      </c>
      <c r="AK215" s="121">
        <v>1</v>
      </c>
      <c r="AL215" s="121">
        <f t="shared" si="43"/>
        <v>91</v>
      </c>
      <c r="AM215" s="121">
        <f t="shared" si="44"/>
        <v>1671079501</v>
      </c>
      <c r="AN215" s="121" t="s">
        <v>4734</v>
      </c>
    </row>
    <row r="216" spans="17:45">
      <c r="Q216" s="99" t="s">
        <v>4631</v>
      </c>
      <c r="R216" s="95">
        <v>42236984</v>
      </c>
      <c r="T216" s="99"/>
      <c r="U216" s="99" t="s">
        <v>6</v>
      </c>
      <c r="V216" s="99"/>
      <c r="W216" s="99"/>
      <c r="X216" s="99"/>
      <c r="AH216" s="121">
        <v>35</v>
      </c>
      <c r="AI216" s="121" t="s">
        <v>4740</v>
      </c>
      <c r="AJ216" s="79">
        <v>23622417</v>
      </c>
      <c r="AK216" s="121">
        <v>5</v>
      </c>
      <c r="AL216" s="121">
        <f t="shared" si="43"/>
        <v>90</v>
      </c>
      <c r="AM216" s="121">
        <f t="shared" ref="AM216:AM219" si="45">AJ216*AL216</f>
        <v>2126017530</v>
      </c>
      <c r="AN216" s="121" t="s">
        <v>4743</v>
      </c>
      <c r="AS216" t="s">
        <v>25</v>
      </c>
    </row>
    <row r="217" spans="17:45">
      <c r="Q217" s="99" t="s">
        <v>4633</v>
      </c>
      <c r="R217" s="95">
        <v>19663646</v>
      </c>
      <c r="T217" s="201" t="s">
        <v>4487</v>
      </c>
      <c r="AH217" s="121">
        <v>36</v>
      </c>
      <c r="AI217" s="121" t="s">
        <v>4756</v>
      </c>
      <c r="AJ217" s="79">
        <v>82496108</v>
      </c>
      <c r="AK217" s="121">
        <v>1</v>
      </c>
      <c r="AL217" s="121">
        <f t="shared" si="43"/>
        <v>85</v>
      </c>
      <c r="AM217" s="121">
        <f t="shared" si="45"/>
        <v>7012169180</v>
      </c>
      <c r="AN217" s="121" t="s">
        <v>4759</v>
      </c>
    </row>
    <row r="218" spans="17:45">
      <c r="Q218" s="99" t="s">
        <v>4660</v>
      </c>
      <c r="R218" s="95">
        <v>4374525</v>
      </c>
      <c r="T218" s="200">
        <f>R155/U215</f>
        <v>320.71617853598116</v>
      </c>
      <c r="AH218" s="121">
        <v>37</v>
      </c>
      <c r="AI218" s="121" t="s">
        <v>4758</v>
      </c>
      <c r="AJ218" s="79">
        <v>74657561</v>
      </c>
      <c r="AK218" s="121">
        <v>16</v>
      </c>
      <c r="AL218" s="121">
        <f t="shared" si="43"/>
        <v>84</v>
      </c>
      <c r="AM218" s="121">
        <f t="shared" si="45"/>
        <v>6271235124</v>
      </c>
      <c r="AN218" s="121" t="s">
        <v>4765</v>
      </c>
    </row>
    <row r="219" spans="17:45">
      <c r="Q219" s="99" t="s">
        <v>4675</v>
      </c>
      <c r="R219" s="95">
        <v>6550580</v>
      </c>
      <c r="W219" s="114"/>
      <c r="AH219" s="99">
        <v>38</v>
      </c>
      <c r="AI219" s="99" t="s">
        <v>4846</v>
      </c>
      <c r="AJ219" s="117">
        <v>665000</v>
      </c>
      <c r="AK219" s="99">
        <v>0</v>
      </c>
      <c r="AL219" s="99">
        <f t="shared" si="43"/>
        <v>68</v>
      </c>
      <c r="AM219" s="20">
        <f t="shared" si="45"/>
        <v>45220000</v>
      </c>
      <c r="AN219" s="99"/>
    </row>
    <row r="220" spans="17:45">
      <c r="Q220" s="99" t="s">
        <v>4678</v>
      </c>
      <c r="R220" s="95">
        <v>7054895</v>
      </c>
      <c r="U220" s="96" t="s">
        <v>267</v>
      </c>
      <c r="V220" t="s">
        <v>4488</v>
      </c>
      <c r="X220" t="s">
        <v>25</v>
      </c>
      <c r="AH220" s="149">
        <v>39</v>
      </c>
      <c r="AI220" s="149" t="s">
        <v>4846</v>
      </c>
      <c r="AJ220" s="189">
        <v>665000</v>
      </c>
      <c r="AK220" s="149">
        <v>4</v>
      </c>
      <c r="AL220" s="196">
        <f t="shared" si="43"/>
        <v>68</v>
      </c>
      <c r="AM220" s="196">
        <f t="shared" ref="AM220:AM221" si="46">AJ220*AL220</f>
        <v>45220000</v>
      </c>
      <c r="AN220" s="196"/>
    </row>
    <row r="221" spans="17:45">
      <c r="Q221" s="99" t="s">
        <v>4703</v>
      </c>
      <c r="R221" s="95">
        <v>2145814</v>
      </c>
      <c r="T221" s="114"/>
      <c r="U221" s="113">
        <v>1403640</v>
      </c>
      <c r="V221">
        <f>U221/T218</f>
        <v>4376.5799605351858</v>
      </c>
      <c r="X221" t="s">
        <v>25</v>
      </c>
      <c r="AH221" s="20">
        <v>40</v>
      </c>
      <c r="AI221" s="20" t="s">
        <v>4860</v>
      </c>
      <c r="AJ221" s="117">
        <v>2000000</v>
      </c>
      <c r="AK221" s="20">
        <v>1</v>
      </c>
      <c r="AL221" s="99">
        <f t="shared" si="43"/>
        <v>64</v>
      </c>
      <c r="AM221" s="20">
        <f t="shared" si="46"/>
        <v>128000000</v>
      </c>
      <c r="AN221" s="99"/>
    </row>
    <row r="222" spans="17:45">
      <c r="Q222" s="99" t="s">
        <v>4715</v>
      </c>
      <c r="R222" s="95">
        <v>4369730</v>
      </c>
      <c r="X222" t="s">
        <v>25</v>
      </c>
      <c r="AH222" s="20">
        <v>41</v>
      </c>
      <c r="AI222" s="20" t="s">
        <v>4865</v>
      </c>
      <c r="AJ222" s="117">
        <v>-2060725</v>
      </c>
      <c r="AK222" s="20">
        <v>0</v>
      </c>
      <c r="AL222" s="99">
        <f t="shared" si="43"/>
        <v>63</v>
      </c>
      <c r="AM222" s="20">
        <f t="shared" ref="AM222:AM227" si="47">AJ222*AL222</f>
        <v>-129825675</v>
      </c>
      <c r="AN222" s="99" t="s">
        <v>4866</v>
      </c>
    </row>
    <row r="223" spans="17:45">
      <c r="Q223" s="99" t="s">
        <v>4718</v>
      </c>
      <c r="R223" s="95">
        <v>8739459</v>
      </c>
      <c r="W223" s="224"/>
      <c r="X223" s="96" t="s">
        <v>25</v>
      </c>
      <c r="AH223" s="149">
        <v>42</v>
      </c>
      <c r="AI223" s="149" t="s">
        <v>4865</v>
      </c>
      <c r="AJ223" s="189">
        <v>-433375</v>
      </c>
      <c r="AK223" s="149">
        <v>0</v>
      </c>
      <c r="AL223" s="149">
        <f t="shared" si="43"/>
        <v>63</v>
      </c>
      <c r="AM223" s="149">
        <f t="shared" si="47"/>
        <v>-27302625</v>
      </c>
      <c r="AN223" s="149" t="s">
        <v>4867</v>
      </c>
    </row>
    <row r="224" spans="17:45">
      <c r="Q224" s="99" t="s">
        <v>4727</v>
      </c>
      <c r="R224" s="95">
        <v>6667654</v>
      </c>
      <c r="Z224" t="s">
        <v>25</v>
      </c>
      <c r="AH224" s="20">
        <v>43</v>
      </c>
      <c r="AI224" s="20" t="s">
        <v>4865</v>
      </c>
      <c r="AJ224" s="117">
        <v>28000000</v>
      </c>
      <c r="AK224" s="20">
        <v>1</v>
      </c>
      <c r="AL224" s="99">
        <f t="shared" si="43"/>
        <v>63</v>
      </c>
      <c r="AM224" s="20">
        <f t="shared" si="47"/>
        <v>1764000000</v>
      </c>
      <c r="AN224" s="99" t="s">
        <v>3891</v>
      </c>
    </row>
    <row r="225" spans="17:44">
      <c r="Q225" s="99" t="s">
        <v>3684</v>
      </c>
      <c r="R225" s="95">
        <v>8981245</v>
      </c>
      <c r="X225" t="s">
        <v>25</v>
      </c>
      <c r="AH225" s="20">
        <v>44</v>
      </c>
      <c r="AI225" s="20" t="s">
        <v>4874</v>
      </c>
      <c r="AJ225" s="117">
        <v>160000</v>
      </c>
      <c r="AK225" s="20">
        <v>0</v>
      </c>
      <c r="AL225" s="99">
        <f t="shared" si="43"/>
        <v>62</v>
      </c>
      <c r="AM225" s="20">
        <f t="shared" si="47"/>
        <v>9920000</v>
      </c>
      <c r="AN225" s="99"/>
    </row>
    <row r="226" spans="17:44" ht="60">
      <c r="Q226" s="99" t="s">
        <v>4740</v>
      </c>
      <c r="R226" s="95">
        <v>9181756</v>
      </c>
      <c r="T226" s="22" t="s">
        <v>4471</v>
      </c>
      <c r="V226" s="224"/>
      <c r="Y226" t="s">
        <v>25</v>
      </c>
      <c r="AH226" s="149">
        <v>45</v>
      </c>
      <c r="AI226" s="149" t="s">
        <v>4874</v>
      </c>
      <c r="AJ226" s="189">
        <v>70000</v>
      </c>
      <c r="AK226" s="149">
        <v>9</v>
      </c>
      <c r="AL226" s="149">
        <f t="shared" si="43"/>
        <v>62</v>
      </c>
      <c r="AM226" s="149">
        <f t="shared" si="47"/>
        <v>4340000</v>
      </c>
      <c r="AN226" s="149"/>
    </row>
    <row r="227" spans="17:44" ht="45">
      <c r="Q227" s="99" t="s">
        <v>4744</v>
      </c>
      <c r="R227" s="95">
        <v>11811208</v>
      </c>
      <c r="T227" s="22" t="s">
        <v>4472</v>
      </c>
      <c r="AH227" s="20">
        <v>46</v>
      </c>
      <c r="AI227" s="20" t="s">
        <v>4883</v>
      </c>
      <c r="AJ227" s="117">
        <v>850000</v>
      </c>
      <c r="AK227" s="20">
        <v>0</v>
      </c>
      <c r="AL227" s="99">
        <f t="shared" si="43"/>
        <v>53</v>
      </c>
      <c r="AM227" s="20">
        <f t="shared" si="47"/>
        <v>45050000</v>
      </c>
      <c r="AN227" s="99"/>
    </row>
    <row r="228" spans="17:44">
      <c r="Q228" s="99" t="s">
        <v>4758</v>
      </c>
      <c r="R228" s="95">
        <v>41248054</v>
      </c>
      <c r="Y228" s="96"/>
      <c r="AH228" s="196">
        <v>47</v>
      </c>
      <c r="AI228" s="196" t="s">
        <v>4883</v>
      </c>
      <c r="AJ228" s="197">
        <v>20000</v>
      </c>
      <c r="AK228" s="196">
        <v>4</v>
      </c>
      <c r="AL228" s="196">
        <f t="shared" ref="AL228:AL249" si="48">AK228+AL229</f>
        <v>53</v>
      </c>
      <c r="AM228" s="196">
        <f t="shared" ref="AM228:AM249" si="49">AJ228*AL228</f>
        <v>1060000</v>
      </c>
      <c r="AN228" s="196"/>
      <c r="AQ228" t="s">
        <v>25</v>
      </c>
    </row>
    <row r="229" spans="17:44">
      <c r="Q229" s="99" t="s">
        <v>4766</v>
      </c>
      <c r="R229" s="95">
        <v>37328780</v>
      </c>
      <c r="Y229" t="s">
        <v>25</v>
      </c>
      <c r="AH229" s="196">
        <v>48</v>
      </c>
      <c r="AI229" s="196" t="s">
        <v>4896</v>
      </c>
      <c r="AJ229" s="197">
        <v>30000000</v>
      </c>
      <c r="AK229" s="196">
        <v>27</v>
      </c>
      <c r="AL229" s="196">
        <f t="shared" si="48"/>
        <v>49</v>
      </c>
      <c r="AM229" s="196">
        <f t="shared" si="49"/>
        <v>1470000000</v>
      </c>
      <c r="AN229" s="196" t="s">
        <v>4898</v>
      </c>
    </row>
    <row r="230" spans="17:44">
      <c r="Q230" s="99" t="s">
        <v>4774</v>
      </c>
      <c r="R230" s="95">
        <v>50000000</v>
      </c>
      <c r="T230" s="99" t="s">
        <v>4489</v>
      </c>
      <c r="U230" s="99" t="s">
        <v>4460</v>
      </c>
      <c r="V230" s="99" t="s">
        <v>953</v>
      </c>
      <c r="AH230" s="20">
        <v>49</v>
      </c>
      <c r="AI230" s="20" t="s">
        <v>4986</v>
      </c>
      <c r="AJ230" s="117">
        <v>1100000</v>
      </c>
      <c r="AK230" s="20">
        <v>1</v>
      </c>
      <c r="AL230" s="20">
        <f t="shared" si="48"/>
        <v>22</v>
      </c>
      <c r="AM230" s="20">
        <f t="shared" si="49"/>
        <v>24200000</v>
      </c>
      <c r="AN230" s="20"/>
    </row>
    <row r="231" spans="17:44">
      <c r="Q231" s="99" t="s">
        <v>4846</v>
      </c>
      <c r="R231" s="95">
        <v>68656</v>
      </c>
      <c r="T231" s="95">
        <f>R176+R207+R247</f>
        <v>891282785</v>
      </c>
      <c r="U231" s="95">
        <f>R155</f>
        <v>1142913474.5999999</v>
      </c>
      <c r="V231" s="95">
        <f>U231-T231</f>
        <v>251630689.5999999</v>
      </c>
      <c r="AH231" s="20">
        <v>50</v>
      </c>
      <c r="AI231" s="20" t="s">
        <v>4988</v>
      </c>
      <c r="AJ231" s="117">
        <v>450000</v>
      </c>
      <c r="AK231" s="20">
        <v>0</v>
      </c>
      <c r="AL231" s="20">
        <f t="shared" si="48"/>
        <v>21</v>
      </c>
      <c r="AM231" s="20">
        <f t="shared" si="49"/>
        <v>9450000</v>
      </c>
      <c r="AN231" s="20"/>
    </row>
    <row r="232" spans="17:44">
      <c r="Q232" s="99" t="s">
        <v>4860</v>
      </c>
      <c r="R232" s="95">
        <v>4000236</v>
      </c>
      <c r="AH232" s="149">
        <v>51</v>
      </c>
      <c r="AI232" s="149" t="s">
        <v>4988</v>
      </c>
      <c r="AJ232" s="189">
        <v>550000</v>
      </c>
      <c r="AK232" s="149">
        <v>1</v>
      </c>
      <c r="AL232" s="149">
        <f t="shared" si="48"/>
        <v>21</v>
      </c>
      <c r="AM232" s="149">
        <f t="shared" si="49"/>
        <v>11550000</v>
      </c>
      <c r="AN232" s="149"/>
    </row>
    <row r="233" spans="17:44">
      <c r="Q233" s="99" t="s">
        <v>4860</v>
      </c>
      <c r="R233" s="95">
        <v>2250000</v>
      </c>
      <c r="AH233" s="149">
        <v>52</v>
      </c>
      <c r="AI233" s="149" t="s">
        <v>4990</v>
      </c>
      <c r="AJ233" s="189">
        <v>1000000</v>
      </c>
      <c r="AK233" s="149">
        <v>8</v>
      </c>
      <c r="AL233" s="149">
        <f t="shared" si="48"/>
        <v>20</v>
      </c>
      <c r="AM233" s="149">
        <f t="shared" si="49"/>
        <v>20000000</v>
      </c>
      <c r="AN233" s="149"/>
    </row>
    <row r="234" spans="17:44">
      <c r="Q234" s="99" t="s">
        <v>4865</v>
      </c>
      <c r="R234" s="95">
        <v>-2512200</v>
      </c>
      <c r="AH234" s="20">
        <v>53</v>
      </c>
      <c r="AI234" s="20" t="s">
        <v>5000</v>
      </c>
      <c r="AJ234" s="117">
        <v>-2668880</v>
      </c>
      <c r="AK234" s="20">
        <v>0</v>
      </c>
      <c r="AL234" s="20">
        <f t="shared" si="48"/>
        <v>12</v>
      </c>
      <c r="AM234" s="20">
        <f t="shared" si="49"/>
        <v>-32026560</v>
      </c>
      <c r="AN234" s="20" t="s">
        <v>5002</v>
      </c>
    </row>
    <row r="235" spans="17:44">
      <c r="Q235" s="99" t="s">
        <v>4874</v>
      </c>
      <c r="R235" s="95">
        <v>300000</v>
      </c>
      <c r="AH235" s="149">
        <v>54</v>
      </c>
      <c r="AI235" s="149" t="s">
        <v>5000</v>
      </c>
      <c r="AJ235" s="189">
        <v>-1528620</v>
      </c>
      <c r="AK235" s="149">
        <v>0</v>
      </c>
      <c r="AL235" s="149">
        <f t="shared" si="48"/>
        <v>12</v>
      </c>
      <c r="AM235" s="149">
        <f t="shared" si="49"/>
        <v>-18343440</v>
      </c>
      <c r="AN235" s="149" t="s">
        <v>5002</v>
      </c>
    </row>
    <row r="236" spans="17:44">
      <c r="Q236" s="99" t="s">
        <v>981</v>
      </c>
      <c r="R236" s="95">
        <v>1100000</v>
      </c>
      <c r="T236" t="s">
        <v>25</v>
      </c>
      <c r="AH236" s="20">
        <v>55</v>
      </c>
      <c r="AI236" s="20" t="s">
        <v>5000</v>
      </c>
      <c r="AJ236" s="117">
        <v>50000000</v>
      </c>
      <c r="AK236" s="20">
        <v>4</v>
      </c>
      <c r="AL236" s="20">
        <f t="shared" si="48"/>
        <v>12</v>
      </c>
      <c r="AM236" s="20">
        <f t="shared" si="49"/>
        <v>600000000</v>
      </c>
      <c r="AN236" s="20"/>
      <c r="AR236" t="s">
        <v>25</v>
      </c>
    </row>
    <row r="237" spans="17:44">
      <c r="Q237" s="99" t="s">
        <v>4883</v>
      </c>
      <c r="R237" s="95">
        <v>890000</v>
      </c>
      <c r="T237" t="s">
        <v>25</v>
      </c>
      <c r="AH237" s="20">
        <v>56</v>
      </c>
      <c r="AI237" s="20" t="s">
        <v>5007</v>
      </c>
      <c r="AJ237" s="117">
        <v>400000</v>
      </c>
      <c r="AK237" s="20">
        <v>4</v>
      </c>
      <c r="AL237" s="20">
        <f t="shared" ref="AL237:AL248" si="50">AK237+AL238</f>
        <v>8</v>
      </c>
      <c r="AM237" s="20">
        <f t="shared" ref="AM237:AM248" si="51">AJ237*AL237</f>
        <v>3200000</v>
      </c>
      <c r="AN237" s="20"/>
      <c r="AR237" t="s">
        <v>25</v>
      </c>
    </row>
    <row r="238" spans="17:44">
      <c r="Q238" s="99" t="s">
        <v>4907</v>
      </c>
      <c r="R238" s="95">
        <v>1000000</v>
      </c>
      <c r="AH238" s="20">
        <v>57</v>
      </c>
      <c r="AI238" s="20" t="s">
        <v>5026</v>
      </c>
      <c r="AJ238" s="117">
        <v>2000000</v>
      </c>
      <c r="AK238" s="20">
        <v>3</v>
      </c>
      <c r="AL238" s="20">
        <f t="shared" si="50"/>
        <v>4</v>
      </c>
      <c r="AM238" s="20">
        <f t="shared" si="51"/>
        <v>8000000</v>
      </c>
      <c r="AN238" s="20"/>
    </row>
    <row r="239" spans="17:44">
      <c r="Q239" s="99" t="s">
        <v>4908</v>
      </c>
      <c r="R239" s="95">
        <v>45436311</v>
      </c>
      <c r="T239" t="s">
        <v>25</v>
      </c>
      <c r="AH239" s="20">
        <v>58</v>
      </c>
      <c r="AI239" s="20" t="s">
        <v>5029</v>
      </c>
      <c r="AJ239" s="117">
        <v>100000</v>
      </c>
      <c r="AK239" s="20">
        <v>1</v>
      </c>
      <c r="AL239" s="20">
        <f t="shared" si="50"/>
        <v>1</v>
      </c>
      <c r="AM239" s="20">
        <f t="shared" si="51"/>
        <v>100000</v>
      </c>
      <c r="AN239" s="20" t="s">
        <v>3891</v>
      </c>
    </row>
    <row r="240" spans="17:44">
      <c r="Q240" s="99" t="s">
        <v>4908</v>
      </c>
      <c r="R240" s="95">
        <v>-3500000</v>
      </c>
      <c r="T240" t="s">
        <v>25</v>
      </c>
      <c r="AH240" s="20"/>
      <c r="AI240" s="20"/>
      <c r="AJ240" s="117"/>
      <c r="AK240" s="20"/>
      <c r="AL240" s="20">
        <f t="shared" si="50"/>
        <v>0</v>
      </c>
      <c r="AM240" s="20">
        <f t="shared" si="51"/>
        <v>0</v>
      </c>
      <c r="AN240" s="20"/>
    </row>
    <row r="241" spans="17:43">
      <c r="Q241" s="99" t="s">
        <v>4926</v>
      </c>
      <c r="R241" s="95">
        <v>2520000</v>
      </c>
      <c r="AH241" s="20"/>
      <c r="AI241" s="20"/>
      <c r="AJ241" s="117"/>
      <c r="AK241" s="20"/>
      <c r="AL241" s="20">
        <f t="shared" si="50"/>
        <v>0</v>
      </c>
      <c r="AM241" s="20">
        <f t="shared" si="51"/>
        <v>0</v>
      </c>
      <c r="AN241" s="20"/>
    </row>
    <row r="242" spans="17:43">
      <c r="Q242" s="99" t="s">
        <v>4963</v>
      </c>
      <c r="R242" s="95">
        <v>4900000</v>
      </c>
      <c r="AH242" s="20"/>
      <c r="AI242" s="20"/>
      <c r="AJ242" s="117"/>
      <c r="AK242" s="20"/>
      <c r="AL242" s="20">
        <f t="shared" si="50"/>
        <v>0</v>
      </c>
      <c r="AM242" s="20">
        <f t="shared" si="51"/>
        <v>0</v>
      </c>
      <c r="AN242" s="20"/>
    </row>
    <row r="243" spans="17:43">
      <c r="Q243" s="99" t="s">
        <v>4986</v>
      </c>
      <c r="R243" s="95">
        <v>1150000</v>
      </c>
      <c r="T243" t="s">
        <v>25</v>
      </c>
      <c r="AH243" s="20"/>
      <c r="AI243" s="20"/>
      <c r="AJ243" s="117"/>
      <c r="AK243" s="20"/>
      <c r="AL243" s="20">
        <f t="shared" si="50"/>
        <v>0</v>
      </c>
      <c r="AM243" s="20">
        <f t="shared" si="51"/>
        <v>0</v>
      </c>
      <c r="AN243" s="20"/>
    </row>
    <row r="244" spans="17:43">
      <c r="Q244" s="99" t="s">
        <v>4935</v>
      </c>
      <c r="R244" s="95">
        <v>250000</v>
      </c>
      <c r="T244" t="s">
        <v>25</v>
      </c>
      <c r="AH244" s="20"/>
      <c r="AI244" s="20"/>
      <c r="AJ244" s="117"/>
      <c r="AK244" s="20"/>
      <c r="AL244" s="20">
        <f t="shared" si="50"/>
        <v>0</v>
      </c>
      <c r="AM244" s="20">
        <f t="shared" si="51"/>
        <v>0</v>
      </c>
      <c r="AN244" s="20"/>
    </row>
    <row r="245" spans="17:43">
      <c r="Q245" s="99" t="s">
        <v>5035</v>
      </c>
      <c r="R245" s="95">
        <v>1403460</v>
      </c>
      <c r="AH245" s="20"/>
      <c r="AI245" s="20"/>
      <c r="AJ245" s="117"/>
      <c r="AK245" s="20"/>
      <c r="AL245" s="20">
        <f t="shared" si="50"/>
        <v>0</v>
      </c>
      <c r="AM245" s="20">
        <f t="shared" si="51"/>
        <v>0</v>
      </c>
      <c r="AN245" s="20"/>
    </row>
    <row r="246" spans="17:43">
      <c r="Q246" s="99"/>
      <c r="R246" s="95"/>
      <c r="T246" t="s">
        <v>25</v>
      </c>
      <c r="AH246" s="20"/>
      <c r="AI246" s="20"/>
      <c r="AJ246" s="117"/>
      <c r="AK246" s="20"/>
      <c r="AL246" s="20">
        <f t="shared" si="50"/>
        <v>0</v>
      </c>
      <c r="AM246" s="20">
        <f t="shared" si="51"/>
        <v>0</v>
      </c>
      <c r="AN246" s="20"/>
    </row>
    <row r="247" spans="17:43">
      <c r="Q247" s="99"/>
      <c r="R247" s="95">
        <f>SUM(R212:R246)</f>
        <v>423366405</v>
      </c>
      <c r="T247" t="s">
        <v>25</v>
      </c>
      <c r="AH247" s="20"/>
      <c r="AI247" s="20"/>
      <c r="AJ247" s="117"/>
      <c r="AK247" s="20"/>
      <c r="AL247" s="20">
        <f t="shared" si="50"/>
        <v>0</v>
      </c>
      <c r="AM247" s="20">
        <f t="shared" si="51"/>
        <v>0</v>
      </c>
      <c r="AN247" s="20"/>
    </row>
    <row r="248" spans="17:43">
      <c r="Q248" s="99"/>
      <c r="R248" s="99" t="s">
        <v>6</v>
      </c>
      <c r="AH248" s="99"/>
      <c r="AI248" s="99"/>
      <c r="AJ248" s="117"/>
      <c r="AK248" s="99"/>
      <c r="AL248" s="20">
        <f t="shared" si="50"/>
        <v>0</v>
      </c>
      <c r="AM248" s="20">
        <f t="shared" si="51"/>
        <v>0</v>
      </c>
      <c r="AN248" s="20"/>
    </row>
    <row r="249" spans="17:43">
      <c r="AH249" s="99"/>
      <c r="AI249" s="99"/>
      <c r="AJ249" s="117"/>
      <c r="AK249" s="99"/>
      <c r="AL249" s="99">
        <f t="shared" si="48"/>
        <v>0</v>
      </c>
      <c r="AM249" s="99">
        <f t="shared" si="49"/>
        <v>0</v>
      </c>
      <c r="AN249" s="99"/>
      <c r="AP249" t="s">
        <v>25</v>
      </c>
    </row>
    <row r="250" spans="17:43">
      <c r="Y250" t="s">
        <v>25</v>
      </c>
      <c r="AH250" s="99"/>
      <c r="AI250" s="99"/>
      <c r="AJ250" s="95">
        <f>SUM(AJ182:AJ249)</f>
        <v>357919598</v>
      </c>
      <c r="AK250" s="99"/>
      <c r="AL250" s="99"/>
      <c r="AM250" s="99">
        <f>SUM(AM182:AM249)</f>
        <v>29370026375</v>
      </c>
      <c r="AN250" s="95">
        <f>AM250*AN168/31</f>
        <v>15790652.567487905</v>
      </c>
    </row>
    <row r="251" spans="17:43">
      <c r="T251" t="s">
        <v>25</v>
      </c>
      <c r="Y251" t="s">
        <v>25</v>
      </c>
      <c r="AJ251" t="s">
        <v>4059</v>
      </c>
      <c r="AM251" t="s">
        <v>284</v>
      </c>
      <c r="AN251" t="s">
        <v>943</v>
      </c>
      <c r="AQ251" t="s">
        <v>25</v>
      </c>
    </row>
    <row r="252" spans="17:43">
      <c r="T252" t="s">
        <v>25</v>
      </c>
    </row>
    <row r="253" spans="17:43">
      <c r="AI253" t="s">
        <v>4061</v>
      </c>
      <c r="AJ253" s="114">
        <f>AJ250+AN250</f>
        <v>373710250.5674879</v>
      </c>
    </row>
    <row r="254" spans="17:43">
      <c r="AI254" t="s">
        <v>4064</v>
      </c>
      <c r="AJ254" s="114">
        <f>SUM(N20:N27)</f>
        <v>443090310.5</v>
      </c>
    </row>
    <row r="255" spans="17:43">
      <c r="AI255" t="s">
        <v>4136</v>
      </c>
      <c r="AJ255" s="114">
        <f>AJ254-AJ250</f>
        <v>85170712.5</v>
      </c>
    </row>
    <row r="256" spans="17:43">
      <c r="AI256" t="s">
        <v>943</v>
      </c>
      <c r="AJ256" s="114">
        <f>AN250</f>
        <v>15790652.567487905</v>
      </c>
    </row>
    <row r="257" spans="25:40">
      <c r="AI257" t="s">
        <v>4065</v>
      </c>
      <c r="AJ257" s="114">
        <f>AJ255-AJ256</f>
        <v>69380059.93251209</v>
      </c>
      <c r="AN257" t="s">
        <v>25</v>
      </c>
    </row>
    <row r="258" spans="25:40">
      <c r="AN258" t="s">
        <v>25</v>
      </c>
    </row>
    <row r="261" spans="25:40">
      <c r="AN261" t="s">
        <v>25</v>
      </c>
    </row>
    <row r="267" spans="25:40">
      <c r="Y267" t="s">
        <v>25</v>
      </c>
    </row>
    <row r="292" spans="16:16">
      <c r="P292" t="s">
        <v>25</v>
      </c>
    </row>
  </sheetData>
  <conditionalFormatting sqref="G3:G6">
    <cfRule type="cellIs" dxfId="11" priority="14" operator="greaterThan">
      <formula>0</formula>
    </cfRule>
  </conditionalFormatting>
  <conditionalFormatting sqref="G2:G62">
    <cfRule type="cellIs" dxfId="10" priority="13" operator="greaterThan">
      <formula>0</formula>
    </cfRule>
  </conditionalFormatting>
  <conditionalFormatting sqref="G67:G74 G1:G65 G120:G1048576 G108:G111 G113 G94:G101">
    <cfRule type="cellIs" dxfId="9" priority="12" operator="lessThan">
      <formula>0</formula>
    </cfRule>
  </conditionalFormatting>
  <conditionalFormatting sqref="G103">
    <cfRule type="cellIs" dxfId="8" priority="3" operator="lessThan">
      <formula>0</formula>
    </cfRule>
  </conditionalFormatting>
  <conditionalFormatting sqref="G104 G106">
    <cfRule type="cellIs" dxfId="7" priority="4" operator="lessThan">
      <formula>0</formula>
    </cfRule>
  </conditionalFormatting>
  <conditionalFormatting sqref="G107">
    <cfRule type="cellIs" dxfId="6" priority="1" operator="lessThan">
      <formula>0</formula>
    </cfRule>
  </conditionalFormatting>
  <conditionalFormatting sqref="G102">
    <cfRule type="cellIs" dxfId="5" priority="5" operator="lessThan">
      <formula>0</formula>
    </cfRule>
  </conditionalFormatting>
  <conditionalFormatting sqref="G105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S89 S95 S99 S110 S86 S36 G116 P22 S103 S105 S1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AgentBased</vt:lpstr>
      <vt:lpstr>وغدیر</vt:lpstr>
      <vt:lpstr>سرمایه گذاری ها</vt:lpstr>
      <vt:lpstr>فروردین 98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اسفند97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2019-05-21T09:29:35Z</dcterms:modified>
</cp:coreProperties>
</file>