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F19" i="18" l="1"/>
  <c r="G19" i="18"/>
  <c r="Q46" i="18"/>
  <c r="C2" i="45"/>
  <c r="B2" i="45"/>
  <c r="G2" i="45" s="1"/>
  <c r="D172" i="20"/>
  <c r="D64" i="45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s="1"/>
  <c r="G25" i="45" l="1"/>
  <c r="B24" i="45"/>
  <c r="D2" i="45"/>
  <c r="D24" i="45" s="1"/>
  <c r="H30" i="45"/>
  <c r="I2" i="45"/>
  <c r="I25" i="45" s="1"/>
  <c r="I30" i="45" s="1"/>
  <c r="S12" i="44"/>
  <c r="R12" i="44"/>
  <c r="Q12" i="44"/>
  <c r="G194" i="13"/>
  <c r="S31" i="18" l="1"/>
  <c r="N28" i="18"/>
  <c r="Q33" i="18" s="1"/>
  <c r="S29" i="18"/>
  <c r="H3" i="44" l="1"/>
  <c r="H4" i="44" l="1"/>
  <c r="D6" i="44" s="1"/>
  <c r="C9" i="44" s="1"/>
  <c r="D64" i="43"/>
  <c r="N29" i="18" l="1"/>
  <c r="B263" i="15" l="1"/>
  <c r="E253" i="15"/>
  <c r="E252" i="15"/>
  <c r="E251" i="15" l="1"/>
  <c r="E250" i="15"/>
  <c r="D171" i="20"/>
  <c r="Q60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B194" i="13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C2" i="43"/>
  <c r="B2" i="43"/>
  <c r="D2" i="43" s="1"/>
  <c r="L19" i="18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U28" i="18" l="1"/>
  <c r="E242" i="15"/>
  <c r="J50" i="33" l="1"/>
  <c r="J48" i="33"/>
  <c r="J47" i="33"/>
  <c r="L50" i="33" s="1"/>
  <c r="S30" i="18" l="1"/>
  <c r="U30" i="18" s="1"/>
  <c r="U29" i="18"/>
  <c r="E241" i="15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76" i="13" l="1"/>
  <c r="G175" i="13"/>
  <c r="F247" i="15"/>
  <c r="D246" i="15"/>
  <c r="G174" i="13"/>
  <c r="G173" i="13"/>
  <c r="G172" i="13"/>
  <c r="G171" i="13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D245" i="15" l="1"/>
  <c r="F246" i="15"/>
  <c r="F261" i="15"/>
  <c r="F138" i="13"/>
  <c r="F139" i="13"/>
  <c r="F140" i="13"/>
  <c r="F141" i="13"/>
  <c r="F142" i="13"/>
  <c r="F143" i="13"/>
  <c r="E144" i="13"/>
  <c r="F245" i="15" l="1"/>
  <c r="D244" i="15"/>
  <c r="F260" i="15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D243" i="15" l="1"/>
  <c r="F244" i="15"/>
  <c r="E142" i="13"/>
  <c r="G143" i="13"/>
  <c r="N10" i="18"/>
  <c r="F243" i="15" l="1"/>
  <c r="D242" i="15"/>
  <c r="E141" i="13"/>
  <c r="G142" i="13"/>
  <c r="F242" i="15" l="1"/>
  <c r="D241" i="15"/>
  <c r="E140" i="13"/>
  <c r="G141" i="13"/>
  <c r="D165" i="20"/>
  <c r="F241" i="15" l="1"/>
  <c r="D240" i="15"/>
  <c r="E139" i="13"/>
  <c r="G140" i="13"/>
  <c r="D164" i="20"/>
  <c r="D239" i="15" l="1"/>
  <c r="F240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8" i="15" l="1"/>
  <c r="F239" i="15"/>
  <c r="E137" i="13"/>
  <c r="G138" i="13"/>
  <c r="X720" i="41"/>
  <c r="U2123" i="41"/>
  <c r="D237" i="15" l="1"/>
  <c r="F238" i="15"/>
  <c r="D62" i="38"/>
  <c r="F237" i="15" l="1"/>
  <c r="D236" i="15"/>
  <c r="G77" i="36"/>
  <c r="G76" i="36"/>
  <c r="D235" i="15" l="1"/>
  <c r="F236" i="15"/>
  <c r="F235" i="15" l="1"/>
  <c r="D234" i="15"/>
  <c r="D163" i="20"/>
  <c r="F234" i="15" l="1"/>
  <c r="D233" i="15"/>
  <c r="G67" i="36"/>
  <c r="D232" i="15" l="1"/>
  <c r="F233" i="15"/>
  <c r="G65" i="36"/>
  <c r="I63" i="36" s="1"/>
  <c r="K63" i="36" s="1"/>
  <c r="D162" i="20"/>
  <c r="F232" i="15" l="1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F231" i="15" l="1"/>
  <c r="D230" i="15"/>
  <c r="G71" i="16"/>
  <c r="G70" i="16"/>
  <c r="G69" i="16"/>
  <c r="Z52" i="36"/>
  <c r="Z72" i="36" s="1"/>
  <c r="Y52" i="36"/>
  <c r="Y72" i="36" s="1"/>
  <c r="X52" i="36"/>
  <c r="X72" i="36" s="1"/>
  <c r="D160" i="20"/>
  <c r="F230" i="15" l="1"/>
  <c r="D229" i="15"/>
  <c r="D159" i="20"/>
  <c r="F229" i="15" l="1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F228" i="15" l="1"/>
  <c r="D227" i="15"/>
  <c r="Y27" i="36"/>
  <c r="Y47" i="36" s="1"/>
  <c r="AA27" i="36"/>
  <c r="AA47" i="36" s="1"/>
  <c r="Z27" i="36"/>
  <c r="Z47" i="36" s="1"/>
  <c r="D156" i="20"/>
  <c r="F227" i="15" l="1"/>
  <c r="D226" i="15"/>
  <c r="D155" i="20"/>
  <c r="D225" i="15" l="1"/>
  <c r="F226" i="15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3" i="20" l="1"/>
  <c r="K174" i="20"/>
  <c r="K175" i="20"/>
  <c r="K176" i="20"/>
  <c r="J173" i="20"/>
  <c r="J174" i="20"/>
  <c r="J175" i="20"/>
  <c r="J176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K172" i="20" l="1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<sst xmlns="http://schemas.openxmlformats.org/spreadsheetml/2006/main" count="8467" uniqueCount="4026">
  <si>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</si>
  <si>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</si>
  <si>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</si>
  <si>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</si>
  <si>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</si>
  <si>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</si>
  <si>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</si>
  <si>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</si>
  <si>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</si>
  <si>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</si>
  <si>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</si>
  <si>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</si>
  <si>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</si>
  <si>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</si>
  <si>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</si>
  <si>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</si>
  <si>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</si>
  <si>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</si>
  <si>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</si>
  <si>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</si>
  <si>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</si>
  <si>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</si>
  <si>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</si>
  <si>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</si>
  <si>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</si>
  <si>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</si>
  <si>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</si>
  <si>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</si>
  <si>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</si>
  <si>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</si>
  <si>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</si>
  <si>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</si>
  <si>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</si>
  <si>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</si>
  <si>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</si>
  <si>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</si>
  <si>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</si>
  <si>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</si>
  <si>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</si>
  <si>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</si>
  <si>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</si>
  <si>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</si>
  <si>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</si>
  <si>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</si>
  <si>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</si>
  <si>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</si>
  <si>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</si>
  <si>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</si>
  <si>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</si>
  <si>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</si>
  <si>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</si>
  <si>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</si>
  <si>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</si>
  <si>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</si>
  <si>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</si>
  <si>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</si>
  <si>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</si>
  <si>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</si>
  <si>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</si>
  <si>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</si>
  <si>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</si>
  <si>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</si>
  <si>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</si>
  <si>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</si>
  <si>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</si>
  <si>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</si>
  <si>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</si>
  <si>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</si>
  <si>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</si>
  <si>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</si>
  <si>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</si>
  <si>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</si>
  <si>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</si>
  <si>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</si>
  <si>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</si>
  <si>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</si>
  <si>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</si>
  <si>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</si>
  <si>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</si>
  <si>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</si>
  <si>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</si>
  <si>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</si>
  <si>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</si>
  <si>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</si>
  <si>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</si>
  <si>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</si>
  <si>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</si>
  <si>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</si>
  <si>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</si>
  <si>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</si>
  <si>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</si>
  <si>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</si>
  <si>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</si>
  <si>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</si>
  <si>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</si>
  <si>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</si>
  <si>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</si>
  <si>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</si>
  <si>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</si>
  <si>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</si>
  <si>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</si>
  <si>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</si>
  <si>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</si>
  <si>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</si>
  <si>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</si>
  <si>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</si>
  <si>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</si>
  <si>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</si>
  <si>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</si>
  <si>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</si>
  <si>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</si>
  <si>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</si>
  <si>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</si>
  <si>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</si>
  <si>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</si>
  <si>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</si>
  <si>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</si>
  <si>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</si>
  <si>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</si>
  <si>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</si>
  <si>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</si>
  <si>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</si>
  <si>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</si>
  <si>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</si>
  <si>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</si>
  <si>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</si>
  <si>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</si>
  <si>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</si>
  <si>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</si>
  <si>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</si>
  <si>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</si>
  <si>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</si>
  <si>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</si>
  <si>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</si>
  <si>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</si>
  <si>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</si>
  <si>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</si>
  <si>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</si>
  <si>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</si>
  <si>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</si>
  <si>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</si>
  <si>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</si>
  <si>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</si>
  <si>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</si>
  <si>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</si>
  <si>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</si>
  <si>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</si>
  <si>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</si>
  <si>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</si>
  <si>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</si>
  <si>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</si>
  <si>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</si>
  <si>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</si>
  <si>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</si>
  <si>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</si>
  <si>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</si>
  <si>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</si>
  <si>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</si>
  <si>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</si>
  <si>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</si>
  <si>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</si>
  <si>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</si>
  <si>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</si>
  <si>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</si>
  <si>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</si>
  <si>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</si>
  <si>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</si>
  <si>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</si>
  <si>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</si>
  <si>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</si>
  <si>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</si>
  <si>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</si>
  <si>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</si>
  <si>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</si>
  <si>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</si>
  <si>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</si>
  <si>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</si>
  <si>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</si>
  <si>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</si>
  <si>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</si>
  <si>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</si>
  <si>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</si>
  <si>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</si>
  <si>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</si>
  <si>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</si>
  <si>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</si>
  <si>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</si>
  <si>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</si>
  <si>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</si>
  <si>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</si>
  <si>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</si>
  <si>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</si>
  <si>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</si>
  <si>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</si>
  <si>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</si>
  <si>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</si>
  <si>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</si>
  <si>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</si>
  <si>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</si>
  <si>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</si>
  <si>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</si>
  <si>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</si>
  <si>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</si>
  <si>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</si>
  <si>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</si>
  <si>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</si>
  <si>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</si>
  <si>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</si>
  <si>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</si>
  <si>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</si>
  <si>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</si>
  <si>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</si>
  <si>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</si>
  <si>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</si>
  <si>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</si>
  <si>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</si>
  <si>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</si>
  <si>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</si>
  <si>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</si>
  <si>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</si>
  <si>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</si>
  <si>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</si>
  <si>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</si>
  <si>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</si>
  <si>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</si>
  <si>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</si>
  <si>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</si>
  <si>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</si>
  <si>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</si>
  <si>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</si>
  <si>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</si>
  <si>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</si>
  <si>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</si>
  <si>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</si>
  <si>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</si>
  <si>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</si>
  <si>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</si>
  <si>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</si>
  <si>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</si>
  <si>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</si>
  <si>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</si>
  <si>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</si>
  <si>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</si>
  <si>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</si>
  <si>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</si>
  <si>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</si>
  <si>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</si>
  <si>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</si>
  <si>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</si>
  <si>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</si>
  <si>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</si>
  <si>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</si>
  <si>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</si>
  <si>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</si>
  <si>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</si>
  <si>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</si>
  <si>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</si>
  <si>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</si>
  <si>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</si>
  <si>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</si>
  <si>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</si>
  <si>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</si>
  <si>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</si>
  <si>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</si>
  <si>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</si>
  <si>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</si>
  <si>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</si>
  <si>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</si>
  <si>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</si>
  <si>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</si>
  <si>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</si>
  <si>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</si>
  <si>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</si>
  <si>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</si>
  <si>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</si>
  <si>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</si>
  <si>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</si>
  <si>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</si>
  <si>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</si>
  <si>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</si>
  <si>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</si>
  <si>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</si>
  <si>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</si>
  <si>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</si>
  <si>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</si>
  <si>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</si>
  <si>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</si>
  <si>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</si>
  <si>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</si>
  <si>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</si>
  <si>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</si>
  <si>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</si>
  <si>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</si>
  <si>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</si>
  <si>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</si>
  <si>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</si>
  <si>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</si>
  <si>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</si>
  <si>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</si>
  <si>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</si>
  <si>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</si>
  <si>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</si>
  <si>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</si>
  <si>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</si>
  <si>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</si>
  <si>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</si>
  <si>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</si>
  <si>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</si>
  <si>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</si>
  <si>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</si>
  <si>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</si>
  <si>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</si>
  <si>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</si>
  <si>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</si>
  <si>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</si>
  <si>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</si>
  <si>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</si>
  <si>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</si>
  <si>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</si>
  <si>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</si>
  <si>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</si>
  <si>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</si>
  <si>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</si>
  <si>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</si>
  <si>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</si>
  <si>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</si>
  <si>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</si>
  <si>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</si>
  <si>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</si>
  <si>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</si>
  <si>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</si>
  <si>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</si>
  <si>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</si>
  <si>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</si>
  <si>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</si>
  <si>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</si>
  <si>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</si>
  <si>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</si>
  <si>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</si>
  <si>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</si>
  <si>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</si>
  <si>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</si>
  <si>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</si>
  <si>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</si>
  <si>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</si>
  <si>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</si>
  <si>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</si>
  <si>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</si>
  <si>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</si>
  <si>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</si>
  <si>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</si>
  <si>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</si>
  <si>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</si>
  <si>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</si>
  <si>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</si>
  <si>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</si>
  <si>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</si>
  <si>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</si>
  <si>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</si>
  <si>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</si>
  <si>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</si>
  <si>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</si>
  <si>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</si>
  <si>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</si>
  <si>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</si>
  <si>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</si>
  <si>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</si>
  <si>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</si>
  <si>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</si>
  <si>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</si>
  <si>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</si>
  <si>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</si>
  <si>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</si>
  <si>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</si>
  <si>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</si>
  <si>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</si>
  <si>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</si>
  <si>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</si>
  <si>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</si>
  <si>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</si>
  <si>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</si>
  <si>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</si>
  <si>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</si>
  <si>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</si>
  <si>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</si>
  <si>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</si>
  <si>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</si>
  <si>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</si>
  <si>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</si>
  <si>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</si>
  <si>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</si>
  <si>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</si>
  <si>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</si>
  <si>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</si>
  <si>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</si>
  <si>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</si>
  <si>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</si>
  <si>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</si>
  <si>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</si>
  <si>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</si>
  <si>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</si>
  <si>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</si>
  <si>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</si>
  <si>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</si>
  <si>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</si>
  <si>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</si>
  <si>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</si>
  <si>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</si>
  <si>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</si>
  <si>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</si>
  <si>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</si>
  <si>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</si>
  <si>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</si>
  <si>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</si>
  <si>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</si>
  <si>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</si>
  <si>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</si>
  <si>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</si>
  <si>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</si>
  <si>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</si>
  <si>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</si>
  <si>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</si>
  <si>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</si>
  <si>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</si>
  <si>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</si>
  <si>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</si>
  <si>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</si>
  <si>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</si>
  <si>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</si>
  <si>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</si>
  <si>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</si>
  <si>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</si>
  <si>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</si>
  <si>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</si>
  <si>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</si>
  <si>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</si>
  <si>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</si>
  <si>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</si>
  <si>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</si>
  <si>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</si>
  <si>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</si>
  <si>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</si>
  <si>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</si>
  <si>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</si>
  <si>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</si>
  <si>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</si>
  <si>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</si>
  <si>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</si>
  <si>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</si>
  <si>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</si>
  <si>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</si>
  <si>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</si>
  <si>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</si>
  <si>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</si>
  <si>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</si>
  <si>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</si>
  <si>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</si>
  <si>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</si>
  <si>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</si>
  <si>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</si>
  <si>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</si>
  <si>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</si>
  <si>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</si>
  <si>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</si>
  <si>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</si>
  <si>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</si>
  <si>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</si>
  <si>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</si>
  <si>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</si>
  <si>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</si>
  <si>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</si>
  <si>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</si>
  <si>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</si>
  <si>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</si>
  <si>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</si>
  <si>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</si>
  <si>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</si>
  <si>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</si>
  <si>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</si>
  <si>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</si>
  <si>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</si>
  <si>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</si>
  <si>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</si>
  <si>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</si>
  <si>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</si>
  <si>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</si>
  <si>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</si>
  <si>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</si>
  <si>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</si>
  <si>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</si>
  <si>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</si>
  <si>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</si>
  <si>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</si>
  <si>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</si>
  <si>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</si>
  <si>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</si>
  <si>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</si>
  <si>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</si>
  <si>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</si>
  <si>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</si>
  <si>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</si>
  <si>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</si>
  <si>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</si>
  <si>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</si>
  <si>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</si>
  <si>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</si>
  <si>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</si>
  <si>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</si>
  <si>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</si>
  <si>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</si>
  <si>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</si>
  <si>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</si>
  <si>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</si>
  <si>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</si>
  <si>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</si>
  <si>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</si>
  <si>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</si>
  <si>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</si>
  <si>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</si>
  <si>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</si>
  <si>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</si>
  <si>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</si>
  <si>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</si>
  <si>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</si>
  <si>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</si>
  <si>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</si>
  <si>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</si>
  <si>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</si>
  <si>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</si>
  <si>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</si>
  <si>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</si>
  <si>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</si>
  <si>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</si>
  <si>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</si>
  <si>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</si>
  <si>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</si>
  <si>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</si>
  <si>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</si>
  <si>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</si>
  <si>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</si>
  <si>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</si>
  <si>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</si>
  <si>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</si>
  <si>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</si>
  <si>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</si>
  <si>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</si>
  <si>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</si>
  <si>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</si>
  <si>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</si>
  <si>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</si>
  <si>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</si>
  <si>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</si>
  <si>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</si>
  <si>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</si>
  <si>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</si>
  <si>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</si>
  <si>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</si>
  <si>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</si>
  <si>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</si>
  <si>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</si>
  <si>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</si>
  <si>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</si>
  <si>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</si>
  <si>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</si>
  <si>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</si>
  <si>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</si>
  <si>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</si>
  <si>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</si>
  <si>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</si>
  <si>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</si>
  <si>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</si>
  <si>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</si>
  <si>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</si>
  <si>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</si>
  <si>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</si>
  <si>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</si>
  <si>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</si>
  <si>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</si>
  <si>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</si>
  <si>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</si>
  <si>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</si>
  <si>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</si>
  <si>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</si>
  <si>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</si>
  <si>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</si>
  <si>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</si>
  <si>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</si>
  <si>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</si>
  <si>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</si>
  <si>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</si>
  <si>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</si>
  <si>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</si>
  <si>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</si>
  <si>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</si>
  <si>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</si>
  <si>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</si>
  <si>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</si>
  <si>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</si>
  <si>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</si>
  <si>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</si>
  <si>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</si>
  <si>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</si>
  <si>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</si>
  <si>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</si>
  <si>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</si>
  <si>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</si>
  <si>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</si>
  <si>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</si>
  <si>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</si>
  <si>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</si>
  <si>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</si>
  <si>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</si>
  <si>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</si>
  <si>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</si>
  <si>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</si>
  <si>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</si>
  <si>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</si>
  <si>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</si>
  <si>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</si>
  <si>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</si>
  <si>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</si>
  <si>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</si>
  <si>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</si>
  <si>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</si>
  <si>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</si>
  <si>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</si>
  <si>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</si>
  <si>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</si>
  <si>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</si>
  <si>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</si>
  <si>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</si>
  <si>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</si>
  <si>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</si>
  <si>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</si>
  <si>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</si>
  <si>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</si>
  <si>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</si>
  <si>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</si>
  <si>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</si>
  <si>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</si>
  <si>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</si>
  <si>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</si>
  <si>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</si>
  <si>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</si>
  <si>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</si>
  <si>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</si>
  <si>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</si>
  <si>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</si>
  <si>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</si>
  <si>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</si>
  <si>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</si>
  <si>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</si>
  <si>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</si>
  <si>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</si>
  <si>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</si>
  <si>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</si>
  <si>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</si>
  <si>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</si>
  <si>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</si>
  <si>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</si>
  <si>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</si>
  <si>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</si>
  <si>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</si>
  <si>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</si>
  <si>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</si>
  <si>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</si>
  <si>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</si>
  <si>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</si>
  <si>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</si>
  <si>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</si>
  <si>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</si>
  <si>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</si>
  <si>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</si>
  <si>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</si>
  <si>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</si>
  <si>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</si>
  <si>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</si>
  <si>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</si>
  <si>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</si>
  <si>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</si>
  <si>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</si>
  <si>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</si>
  <si>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</si>
  <si>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</si>
  <si>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</si>
  <si>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</si>
  <si>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</si>
  <si>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</si>
  <si>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</si>
  <si>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</si>
  <si>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</si>
  <si>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</si>
  <si>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</si>
  <si>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</si>
  <si>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</si>
  <si>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</si>
  <si>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</si>
  <si>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</si>
  <si>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</si>
  <si>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</si>
  <si>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</si>
  <si>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</si>
  <si>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</si>
  <si>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</si>
  <si>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</si>
  <si>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</si>
  <si>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</si>
  <si>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</si>
  <si>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</si>
  <si>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</si>
  <si>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</si>
  <si>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</si>
  <si>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</si>
  <si>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</si>
  <si>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</si>
  <si>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</si>
  <si>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</si>
  <si>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</si>
  <si>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</si>
  <si>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</si>
  <si>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</si>
  <si>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</si>
  <si>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</si>
  <si>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</si>
  <si>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</si>
  <si>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</si>
  <si>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</si>
  <si>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</si>
  <si>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</si>
  <si>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</si>
  <si>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</si>
  <si>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</si>
  <si>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</si>
  <si>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</si>
  <si>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</si>
  <si>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</si>
  <si>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</si>
  <si>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</si>
  <si>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</si>
  <si>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</si>
  <si>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</si>
  <si>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</si>
  <si>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</si>
  <si>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</si>
  <si>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</si>
  <si>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</si>
  <si>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</si>
  <si>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</si>
  <si>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</si>
  <si>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</si>
  <si>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</si>
  <si>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</si>
  <si>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</si>
  <si>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</si>
  <si>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</si>
  <si>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</si>
  <si>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</si>
  <si>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</si>
  <si>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</si>
  <si>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</si>
  <si>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</si>
  <si>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</si>
  <si>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</si>
  <si>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</si>
  <si>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</si>
  <si>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</si>
  <si>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</si>
  <si>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</si>
  <si>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</si>
  <si>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</si>
  <si>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</si>
  <si>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</si>
  <si>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</si>
  <si>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</si>
  <si>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</si>
  <si>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</si>
  <si>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</si>
  <si>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</si>
  <si>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</si>
  <si>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</si>
  <si>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</si>
  <si>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</si>
  <si>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</si>
  <si>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</si>
  <si>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</si>
  <si>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</si>
  <si>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</si>
  <si>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</si>
  <si>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</si>
  <si>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</si>
  <si>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</si>
  <si>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</si>
  <si>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</si>
  <si>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</si>
  <si>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</si>
  <si>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</si>
  <si>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</si>
  <si>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</si>
  <si>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</si>
  <si>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</si>
  <si>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</si>
  <si>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</si>
  <si>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</si>
  <si>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</si>
  <si>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</si>
  <si>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</si>
  <si>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</si>
  <si>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</si>
  <si>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</si>
  <si>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</si>
  <si>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</si>
  <si>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</si>
  <si>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</si>
  <si>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</si>
  <si>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</si>
  <si>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</si>
  <si>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</si>
  <si>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</si>
  <si>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</si>
  <si>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</si>
  <si>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</si>
  <si>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</si>
  <si>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</si>
  <si>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</si>
  <si>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</si>
  <si>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</si>
  <si>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</si>
  <si>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</si>
  <si>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</si>
  <si>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</si>
  <si>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</si>
  <si>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</si>
  <si>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</si>
  <si>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</si>
  <si>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</si>
  <si>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</si>
  <si>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</si>
  <si>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</si>
  <si>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</si>
  <si>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</si>
  <si>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</si>
  <si>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</si>
  <si>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</si>
  <si>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</si>
  <si>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</si>
  <si>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</si>
  <si>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</si>
  <si>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</si>
  <si>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</si>
  <si>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</si>
  <si>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</si>
  <si>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</si>
  <si>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</si>
  <si>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</si>
  <si>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</si>
  <si>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</si>
  <si>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</si>
  <si>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</si>
  <si>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</si>
  <si>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</si>
  <si>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</si>
  <si>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</si>
  <si>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</si>
  <si>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</si>
  <si>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</si>
  <si>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</si>
  <si>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</si>
  <si>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</si>
  <si>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</si>
  <si>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</si>
  <si>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</si>
  <si>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</si>
  <si>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</si>
  <si>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</si>
  <si>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</si>
  <si>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</si>
  <si>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</si>
  <si>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</si>
  <si>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</si>
  <si>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</si>
  <si>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</si>
  <si>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</si>
  <si>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</si>
  <si>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</si>
  <si>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</si>
  <si>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</si>
  <si>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</si>
  <si>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</si>
  <si>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</si>
  <si>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</si>
  <si>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</si>
  <si>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</si>
  <si>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</si>
  <si>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</si>
  <si>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</si>
  <si>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</si>
  <si>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</si>
  <si>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</si>
  <si>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</si>
  <si>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</si>
  <si>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</si>
  <si>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</si>
  <si>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</si>
  <si>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</si>
  <si>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</si>
  <si>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</si>
  <si>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</si>
  <si>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</si>
  <si>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</si>
  <si>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</si>
  <si>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</si>
  <si>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</si>
  <si>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</si>
  <si>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</si>
  <si>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</si>
  <si>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</si>
  <si>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</si>
  <si>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</si>
  <si>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</si>
  <si>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</si>
  <si>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</si>
  <si>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</si>
  <si>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</si>
  <si>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</si>
  <si>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</si>
  <si>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</si>
  <si>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</si>
  <si>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</si>
  <si>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</si>
  <si>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</si>
  <si>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</si>
  <si>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</si>
  <si>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</si>
  <si>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</si>
  <si>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</si>
  <si>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</si>
  <si>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</si>
  <si>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</si>
  <si>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</si>
  <si>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</si>
  <si>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</si>
  <si>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</si>
  <si>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</si>
  <si>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</si>
  <si>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</si>
  <si>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</si>
  <si>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</si>
  <si>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</si>
  <si>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</si>
  <si>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</si>
  <si>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</si>
  <si>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</si>
  <si>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</si>
  <si>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</si>
  <si>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</si>
  <si>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</si>
  <si>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</si>
  <si>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</si>
  <si>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</si>
  <si>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</si>
  <si>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</si>
  <si>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</si>
  <si>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</si>
  <si>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</si>
  <si>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</si>
  <si>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</si>
  <si>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</si>
  <si>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</si>
  <si>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</si>
  <si>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</si>
  <si>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</si>
  <si>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</si>
  <si>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</si>
  <si>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</si>
  <si>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</si>
  <si>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</si>
  <si>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</si>
  <si>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</si>
  <si>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</si>
  <si>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</si>
  <si>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</si>
  <si>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</si>
  <si>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</si>
  <si>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</si>
  <si>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</si>
  <si>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</si>
  <si>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</si>
  <si>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</si>
  <si>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</si>
  <si>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</si>
  <si>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</si>
  <si>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</si>
  <si>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</si>
  <si>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</si>
  <si>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</si>
  <si>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</si>
  <si>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</si>
  <si>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</si>
  <si>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</si>
  <si>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</si>
  <si>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</si>
  <si>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</si>
  <si>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</si>
  <si>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</si>
  <si>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</si>
  <si>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</si>
  <si>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</si>
  <si>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</si>
  <si>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</si>
  <si>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</si>
  <si>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</si>
  <si>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</si>
  <si>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</si>
  <si>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</si>
  <si>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</si>
  <si>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</si>
  <si>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</si>
  <si>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</si>
  <si>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</si>
  <si>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</si>
  <si>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</si>
  <si>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</si>
  <si>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</si>
  <si>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</si>
  <si>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</si>
  <si>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</si>
  <si>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</si>
  <si>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</si>
  <si>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</si>
  <si>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</si>
  <si>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</si>
  <si>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</si>
  <si>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</si>
  <si>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</si>
  <si>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</si>
  <si>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</si>
  <si>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</si>
  <si>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</si>
  <si>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</si>
  <si>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</si>
  <si>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</si>
  <si>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</si>
  <si>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</si>
  <si>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</si>
  <si>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</si>
  <si>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</si>
  <si>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</si>
  <si>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</si>
  <si>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</si>
  <si>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</si>
  <si>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</si>
  <si>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</si>
  <si>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</si>
  <si>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</si>
  <si>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</si>
  <si>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</si>
  <si>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</si>
  <si>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</si>
  <si>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</si>
  <si>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</si>
  <si>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</si>
  <si>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</si>
  <si>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</si>
  <si>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</si>
  <si>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</si>
  <si>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</si>
  <si>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</si>
  <si>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</si>
  <si>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</si>
  <si>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</si>
  <si>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</si>
  <si>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</si>
  <si>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</si>
  <si>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</si>
  <si>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</si>
  <si>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</si>
  <si>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</si>
  <si>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</si>
  <si>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</si>
  <si>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</si>
  <si>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</si>
  <si>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</si>
  <si>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</si>
  <si>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</si>
  <si>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</si>
  <si>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</si>
  <si>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</si>
  <si>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</si>
  <si>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</si>
  <si>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</si>
  <si>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</si>
  <si>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</si>
  <si>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</si>
  <si>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</si>
  <si>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</si>
  <si>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</si>
  <si>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</si>
  <si>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</si>
  <si>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</si>
  <si>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</si>
  <si>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</si>
  <si>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</si>
  <si>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</si>
  <si>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</si>
  <si>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</si>
  <si>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</si>
  <si>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</si>
  <si>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</si>
  <si>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</si>
  <si>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</si>
  <si>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</si>
  <si>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</si>
  <si>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</si>
  <si>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</si>
  <si>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</si>
  <si>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</si>
  <si>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</si>
  <si>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</si>
  <si>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</si>
  <si>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</si>
  <si>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</si>
  <si>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</si>
  <si>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</si>
  <si>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</si>
  <si>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</si>
  <si>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</si>
  <si>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</si>
  <si>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</si>
  <si>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</si>
  <si>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</si>
  <si>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</si>
  <si>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</si>
  <si>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</si>
  <si>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</si>
  <si>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</si>
  <si>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</si>
  <si>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</si>
  <si>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</si>
  <si>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</si>
  <si>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</si>
  <si>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</si>
  <si>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</si>
  <si>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</si>
  <si>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</si>
  <si>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</si>
  <si>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</si>
  <si>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</si>
  <si>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</si>
  <si>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</si>
  <si>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</si>
  <si>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</si>
  <si>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</si>
  <si>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</si>
  <si>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</si>
  <si>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</si>
  <si>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</si>
  <si>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</si>
  <si>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</si>
  <si>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</si>
  <si>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</si>
  <si>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</si>
  <si>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</si>
  <si>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</si>
  <si>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</si>
  <si>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</si>
  <si>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</si>
  <si>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</si>
  <si>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</si>
  <si>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</si>
  <si>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</si>
  <si>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</si>
  <si>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</si>
  <si>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</si>
  <si>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</si>
  <si>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</si>
  <si>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</si>
  <si>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</si>
  <si>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</si>
  <si>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</si>
  <si>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</si>
  <si>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</si>
  <si>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</si>
  <si>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</si>
  <si>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</si>
  <si>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</si>
  <si>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</si>
  <si>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</si>
  <si>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</si>
  <si>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</si>
  <si>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</si>
  <si>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</si>
  <si>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</si>
  <si>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</si>
  <si>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</si>
  <si>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</si>
  <si>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</si>
  <si>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</si>
  <si>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</si>
  <si>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</si>
  <si>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</si>
  <si>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</si>
  <si>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</si>
  <si>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</si>
  <si>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</si>
  <si>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</si>
  <si>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</si>
  <si>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</si>
  <si>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</si>
  <si>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</si>
  <si>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</si>
  <si>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</si>
  <si>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</si>
  <si>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</si>
  <si>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</si>
  <si>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</si>
  <si>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</si>
  <si>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</si>
  <si>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</si>
  <si>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</si>
  <si>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</si>
  <si>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</si>
  <si>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</si>
  <si>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</si>
  <si>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</si>
  <si>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</si>
  <si>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</si>
  <si>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</si>
  <si>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</si>
  <si>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</si>
  <si>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</si>
  <si>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</si>
  <si>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</si>
  <si>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</si>
  <si>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</si>
  <si>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</si>
  <si>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</si>
  <si>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</si>
  <si>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</si>
  <si>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</si>
  <si>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</si>
  <si>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</si>
  <si>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</si>
  <si>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</si>
  <si>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</si>
  <si>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</si>
  <si>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</si>
  <si>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</si>
  <si>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</si>
  <si>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</si>
  <si>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</si>
  <si>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</si>
  <si>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</si>
  <si>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</si>
  <si>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</si>
  <si>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</si>
  <si>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</si>
  <si>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</si>
  <si>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</si>
  <si>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</si>
  <si>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</si>
  <si>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</si>
  <si>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</si>
  <si>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</si>
  <si>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</si>
  <si>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</si>
  <si>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</si>
  <si>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</si>
  <si>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</si>
  <si>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</si>
  <si>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</si>
  <si>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</si>
  <si>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</si>
  <si>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</si>
  <si>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</si>
  <si>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</si>
  <si>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</si>
  <si>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</si>
  <si>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</si>
  <si>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</si>
  <si>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</si>
  <si>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</si>
  <si>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</si>
  <si>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</si>
  <si>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</si>
  <si>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</si>
  <si>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</si>
  <si>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</si>
  <si>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</si>
  <si>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</si>
  <si>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</si>
  <si>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</si>
  <si>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</si>
  <si>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</si>
  <si>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</si>
  <si>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</si>
  <si>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</si>
  <si>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</si>
  <si>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</si>
  <si>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</si>
  <si>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</si>
  <si>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</si>
  <si>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</si>
  <si>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</si>
  <si>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</si>
  <si>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</si>
  <si>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</si>
  <si>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</si>
  <si>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</si>
  <si>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</si>
  <si>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</si>
  <si>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</si>
  <si>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</si>
  <si>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</si>
  <si>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</si>
  <si>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</si>
  <si>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</si>
  <si>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</si>
  <si>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</si>
  <si>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</si>
  <si>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</si>
  <si>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</si>
  <si>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</si>
  <si>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</si>
  <si>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</si>
  <si>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</si>
  <si>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</si>
  <si>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</si>
  <si>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</si>
  <si>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</si>
  <si>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</si>
  <si>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</si>
  <si>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</si>
  <si>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</si>
  <si>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</si>
  <si>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</si>
  <si>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</si>
  <si>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</si>
  <si>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</si>
  <si>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</si>
  <si>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</si>
  <si>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</si>
  <si>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</si>
  <si>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</si>
  <si>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</si>
  <si>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</si>
  <si>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</si>
  <si>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</si>
  <si>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</si>
  <si>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</si>
  <si>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</si>
  <si>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</si>
  <si>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</si>
  <si>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</si>
  <si>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</si>
  <si>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</si>
  <si>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</si>
  <si>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</si>
  <si>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</si>
  <si>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</si>
  <si>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</si>
  <si>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</si>
  <si>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</si>
  <si>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</si>
  <si>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</si>
  <si>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</si>
  <si>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</si>
  <si>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</si>
  <si>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</si>
  <si>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</si>
  <si>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</si>
  <si>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</si>
  <si>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</si>
  <si>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</si>
  <si>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</si>
  <si>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</si>
  <si>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</si>
  <si>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</si>
  <si>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</si>
  <si>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</si>
  <si>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</si>
  <si>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</si>
  <si>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</si>
  <si>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</si>
  <si>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</si>
  <si>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</si>
  <si>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</si>
  <si>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</si>
  <si>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</si>
  <si>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</si>
  <si>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</si>
  <si>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</si>
  <si>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</si>
  <si>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</si>
  <si>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</si>
  <si>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</si>
  <si>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</si>
  <si>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</si>
  <si>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</si>
  <si>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</si>
  <si>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</si>
  <si>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</si>
  <si>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</si>
  <si>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</si>
  <si>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</si>
  <si>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</si>
  <si>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</si>
  <si>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</si>
  <si>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</si>
  <si>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</si>
  <si>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</si>
  <si>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</si>
  <si>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</si>
  <si>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</si>
  <si>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</si>
  <si>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</si>
  <si>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</si>
  <si>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</si>
  <si>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</si>
  <si>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</si>
  <si>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</si>
  <si>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</si>
  <si>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</si>
  <si>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</si>
  <si>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</si>
  <si>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</si>
  <si>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</si>
  <si>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</si>
  <si>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</si>
  <si>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</si>
  <si>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</si>
  <si>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</si>
  <si>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</si>
  <si>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</si>
  <si>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</si>
  <si>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</si>
  <si>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</si>
  <si>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</si>
  <si>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</si>
  <si>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</si>
  <si>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</si>
  <si>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</si>
  <si>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</si>
  <si>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</si>
  <si>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</si>
  <si>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</si>
  <si>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</si>
  <si>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</si>
  <si>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</si>
  <si>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</si>
  <si>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</si>
  <si>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</si>
  <si>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</si>
  <si>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</si>
  <si>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</si>
  <si>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</si>
  <si>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</si>
  <si>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</si>
  <si>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</si>
  <si>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</si>
  <si>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</si>
  <si>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</si>
  <si>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</si>
  <si>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</si>
  <si>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</si>
  <si>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</si>
  <si>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</si>
  <si>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</si>
  <si>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</si>
  <si>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</si>
  <si>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</si>
  <si>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</si>
  <si>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</si>
  <si>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</si>
  <si>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</si>
  <si>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</si>
  <si>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</si>
  <si>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</si>
  <si>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</si>
  <si>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</si>
  <si>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</si>
  <si>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</si>
  <si>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</si>
  <si>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</si>
  <si>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</si>
  <si>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</si>
  <si>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</si>
  <si>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</si>
  <si>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</si>
  <si>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</si>
  <si>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</si>
  <si>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</si>
  <si>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</si>
  <si>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</si>
  <si>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</si>
  <si>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</si>
  <si>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</si>
  <si>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</si>
  <si>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</si>
  <si>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</si>
  <si>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</si>
  <si>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</si>
  <si>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</si>
  <si>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</si>
  <si>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</si>
  <si>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</si>
  <si>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</si>
  <si>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</si>
  <si>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</si>
  <si>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</si>
  <si>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</si>
  <si>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</si>
  <si>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</si>
  <si>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</si>
  <si>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</si>
  <si>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</si>
  <si>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</si>
  <si>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</si>
  <si>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</si>
  <si>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</si>
  <si>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</si>
  <si>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</si>
  <si>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</si>
  <si>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</si>
  <si>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</si>
  <si>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</si>
  <si>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</si>
  <si>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</si>
  <si>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</si>
  <si>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</si>
  <si>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</si>
  <si>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</si>
  <si>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</si>
  <si>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</si>
  <si>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</si>
  <si>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</si>
  <si>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</si>
  <si>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</si>
  <si>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</si>
  <si>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</si>
  <si>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</si>
  <si>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</si>
  <si>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</si>
  <si>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</si>
  <si>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</si>
  <si>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</si>
  <si>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</si>
  <si>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</si>
  <si>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</si>
  <si>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</si>
  <si>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</si>
  <si>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</si>
  <si>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</si>
  <si>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</si>
  <si>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</si>
  <si>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</si>
  <si>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</si>
  <si>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</si>
  <si>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</si>
  <si>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</si>
  <si>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</si>
  <si>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</si>
  <si>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</si>
  <si>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</si>
  <si>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</si>
  <si>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</si>
  <si>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</si>
  <si>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</si>
  <si>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</si>
  <si>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</si>
  <si>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</si>
  <si>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</si>
  <si>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</si>
  <si>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</si>
  <si>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</si>
  <si>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</si>
  <si>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</si>
  <si>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</si>
  <si>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</si>
  <si>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</si>
  <si>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</si>
  <si>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</si>
  <si>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</si>
  <si>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</si>
  <si>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</si>
  <si>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</si>
  <si>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</si>
  <si>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</si>
  <si>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</si>
  <si>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</si>
  <si>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</si>
  <si>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</si>
  <si>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</si>
  <si>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</si>
  <si>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</si>
  <si>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</si>
  <si>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</si>
  <si>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</si>
  <si>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</si>
  <si>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</si>
  <si>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</si>
  <si>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</si>
  <si>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</si>
  <si>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</si>
  <si>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</si>
  <si>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</si>
  <si>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</si>
  <si>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</si>
  <si>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</si>
  <si>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</si>
  <si>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</si>
  <si>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</si>
  <si>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</si>
  <si>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</si>
  <si>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</si>
  <si>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</si>
  <si>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</si>
  <si>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</si>
  <si>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</si>
  <si>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</si>
  <si>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</si>
  <si>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</si>
  <si>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</si>
  <si>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</si>
  <si>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</si>
  <si>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</si>
  <si>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</si>
  <si>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</si>
  <si>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</si>
  <si>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</si>
  <si>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</si>
  <si>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</si>
  <si>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</si>
  <si>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</si>
  <si>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</si>
  <si>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</si>
  <si>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</si>
  <si>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</si>
  <si>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</si>
  <si>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</si>
  <si>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</si>
  <si>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</si>
  <si>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</si>
  <si>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</si>
  <si>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</si>
  <si>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</si>
  <si>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</si>
  <si>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</si>
  <si>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</si>
  <si>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</si>
  <si>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</si>
  <si>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</si>
  <si>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</si>
  <si>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</si>
  <si>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</si>
  <si>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</si>
  <si>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</si>
  <si>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</si>
  <si>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</si>
  <si>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</si>
  <si>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</si>
  <si>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</si>
  <si>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</si>
  <si>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</si>
  <si>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</si>
  <si>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</si>
  <si>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</si>
  <si>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</si>
  <si>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</si>
  <si>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</si>
  <si>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</si>
  <si>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</si>
  <si>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</si>
  <si>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</si>
  <si>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</si>
  <si>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</si>
  <si>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</si>
  <si>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</si>
  <si>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</si>
  <si>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</si>
  <si>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</si>
  <si>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</si>
  <si>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</si>
  <si>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</si>
  <si>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</si>
  <si>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</si>
  <si>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</si>
  <si>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</si>
  <si>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</si>
  <si>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</si>
  <si>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</si>
  <si>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</si>
  <si>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</si>
  <si>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</si>
  <si>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</si>
  <si>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</si>
  <si>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</si>
  <si>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</si>
  <si>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</si>
  <si>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</si>
  <si>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</si>
  <si>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</si>
  <si>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</si>
  <si>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</si>
  <si>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</si>
  <si>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</si>
  <si>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</si>
  <si>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</si>
  <si>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</si>
  <si>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</si>
  <si>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</si>
  <si>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</si>
  <si>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</si>
  <si>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</si>
  <si>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</si>
  <si>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</si>
  <si>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</si>
  <si>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</si>
  <si>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</si>
  <si>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</si>
  <si>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</si>
  <si>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</si>
  <si>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</si>
  <si>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</si>
  <si>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</si>
  <si>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</si>
  <si>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</si>
  <si>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</si>
  <si>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</si>
  <si>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</si>
  <si>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</si>
  <si>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</si>
  <si>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</si>
  <si>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</si>
  <si>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</si>
  <si>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</si>
  <si>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</si>
  <si>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</si>
  <si>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</si>
  <si>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</si>
  <si>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</si>
  <si>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</si>
  <si>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</si>
  <si>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</si>
  <si>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</si>
  <si>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</si>
  <si>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</si>
  <si>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</si>
  <si>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</si>
  <si>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</si>
  <si>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</si>
  <si>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</si>
  <si>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</si>
  <si>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</si>
  <si>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</si>
  <si>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</si>
  <si>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</si>
  <si>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</si>
  <si>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</si>
  <si>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</si>
  <si>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</si>
  <si>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</si>
  <si>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</si>
  <si>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</si>
  <si>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</si>
  <si>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</si>
  <si>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</si>
  <si>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</si>
  <si>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</si>
  <si>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</si>
  <si>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</si>
  <si>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</si>
  <si>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</si>
  <si>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</si>
  <si>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</si>
  <si>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</si>
  <si>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</si>
  <si>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</si>
  <si>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</si>
  <si>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</si>
  <si>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</si>
  <si>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</si>
  <si>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</si>
  <si>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</si>
  <si>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</si>
  <si>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</si>
  <si>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</si>
  <si>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</si>
  <si>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</si>
  <si>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</si>
  <si>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</si>
  <si>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</si>
  <si>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</si>
  <si>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</si>
  <si>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</si>
  <si>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</si>
  <si>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</si>
  <si>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</si>
  <si>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</si>
  <si>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</si>
  <si>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</si>
  <si>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</si>
  <si>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</si>
  <si>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</si>
  <si>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</si>
  <si>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</si>
  <si>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</si>
  <si>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</si>
  <si>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</si>
  <si>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</si>
  <si>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</si>
  <si>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</si>
  <si>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</si>
  <si>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</si>
  <si>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</si>
  <si>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</si>
  <si>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</si>
  <si>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</si>
  <si>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</si>
  <si>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</si>
  <si>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</si>
  <si>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</si>
  <si>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</si>
  <si>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</si>
  <si>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</si>
  <si>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</si>
  <si>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</si>
  <si>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</si>
  <si>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</si>
  <si>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</si>
  <si>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</si>
  <si>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</si>
  <si>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</si>
  <si>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</si>
  <si>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</si>
  <si>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</si>
  <si>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</si>
  <si>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</si>
  <si>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</si>
  <si>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</si>
  <si>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</si>
  <si>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</si>
  <si>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</si>
  <si>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</si>
  <si>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</si>
  <si>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</si>
  <si>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</si>
  <si>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</si>
  <si>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</si>
  <si>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</si>
  <si>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</si>
  <si>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</si>
  <si>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</si>
  <si>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</si>
  <si>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</si>
  <si>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</si>
  <si>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</si>
  <si>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</si>
  <si>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</si>
  <si>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</si>
  <si>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</si>
  <si>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</si>
  <si>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</si>
  <si>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</si>
  <si>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</si>
  <si>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</si>
  <si>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</si>
  <si>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</si>
  <si>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</si>
  <si>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</si>
  <si>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</si>
  <si>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</si>
  <si>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</si>
  <si>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</si>
  <si>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</si>
  <si>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</si>
  <si>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</si>
  <si>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</si>
  <si>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</si>
  <si>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</si>
  <si>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</si>
  <si>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</si>
  <si>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</si>
  <si>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</si>
  <si>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</si>
  <si>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</si>
  <si>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</si>
  <si>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</si>
  <si>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</si>
  <si>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</si>
  <si>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</si>
  <si>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</si>
  <si>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</si>
  <si>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</si>
  <si>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</si>
  <si>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</si>
  <si>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</si>
  <si>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</si>
  <si>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</si>
  <si>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</si>
  <si>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</si>
  <si>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</si>
  <si>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</si>
  <si>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</si>
  <si>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</si>
  <si>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</si>
  <si>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</si>
  <si>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</si>
  <si>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</si>
  <si>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</si>
  <si>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</si>
  <si>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</si>
  <si>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</si>
  <si>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</si>
  <si>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</si>
  <si>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</si>
  <si>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</si>
  <si>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</si>
  <si>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</si>
  <si>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</si>
  <si>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</si>
  <si>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</si>
  <si>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</si>
  <si>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</si>
  <si>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</si>
  <si>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</si>
  <si>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</si>
  <si>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</si>
  <si>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</si>
  <si>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</si>
  <si>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</si>
  <si>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</si>
  <si>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</si>
  <si>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</si>
  <si>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</si>
  <si>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</si>
  <si>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</si>
  <si>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</si>
  <si>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</si>
  <si>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</si>
  <si>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</si>
  <si>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</si>
  <si>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</si>
  <si>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</si>
  <si>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</si>
  <si>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</si>
  <si>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</si>
  <si>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</si>
  <si>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</si>
  <si>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</si>
  <si>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</si>
  <si>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</si>
  <si>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</si>
  <si>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</si>
  <si>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</si>
  <si>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</si>
  <si>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</si>
  <si>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</si>
  <si>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</si>
  <si>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</si>
  <si>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</si>
  <si>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</si>
  <si>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</si>
  <si>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</si>
  <si>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</si>
  <si>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</si>
  <si>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</si>
  <si>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</si>
  <si>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</si>
  <si>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</si>
  <si>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</si>
  <si>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</si>
  <si>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</si>
  <si>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</si>
  <si>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</si>
  <si>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</si>
  <si>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</si>
  <si>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</si>
  <si>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</si>
  <si>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</si>
  <si>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</si>
  <si>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</si>
  <si>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</si>
  <si>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</si>
  <si>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</si>
  <si>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</si>
  <si>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</si>
  <si>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</si>
  <si>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</si>
  <si>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</si>
  <si>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</si>
  <si>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</si>
  <si>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</si>
  <si>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</si>
  <si>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</si>
  <si>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</si>
  <si>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</si>
  <si>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</si>
  <si>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</si>
  <si>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</si>
  <si>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</si>
  <si>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</si>
  <si>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</si>
  <si>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</si>
  <si>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</si>
  <si>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</si>
  <si>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</si>
  <si>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</si>
  <si>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</si>
  <si>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</si>
  <si>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</si>
  <si>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</si>
  <si>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</si>
  <si>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</si>
  <si>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</si>
  <si>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</si>
  <si>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</si>
  <si>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</si>
  <si>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</si>
  <si>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</si>
  <si>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</si>
  <si>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</si>
  <si>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</si>
  <si>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</si>
  <si>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</si>
  <si>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</si>
  <si>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</si>
  <si>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</si>
  <si>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</si>
  <si>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</si>
  <si>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</si>
  <si>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</si>
  <si>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</si>
  <si>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</si>
  <si>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</si>
  <si>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</si>
  <si>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</si>
  <si>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</si>
  <si>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</si>
  <si>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</si>
  <si>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</si>
  <si>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</si>
  <si>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</si>
  <si>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</si>
  <si>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</si>
  <si>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</si>
  <si>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</si>
  <si>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</si>
  <si>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</si>
  <si>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</si>
  <si>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</si>
  <si>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</si>
  <si>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</si>
  <si>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</si>
  <si>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</si>
  <si>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</si>
  <si>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</si>
  <si>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</si>
  <si>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</si>
  <si>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</si>
  <si>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</si>
  <si>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</si>
  <si>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</si>
  <si>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</si>
  <si>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</si>
  <si>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</si>
  <si>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</si>
  <si>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</si>
  <si>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</si>
  <si>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</si>
  <si>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</si>
  <si>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</si>
  <si>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</si>
  <si>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</si>
  <si>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</si>
  <si>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</si>
  <si>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</si>
  <si>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</si>
  <si>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</si>
  <si>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</si>
  <si>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</si>
  <si>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</si>
  <si>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</si>
  <si>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</si>
  <si>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</si>
  <si>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</si>
  <si>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</si>
  <si>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</si>
  <si>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</si>
  <si>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</si>
  <si>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</si>
  <si>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</si>
  <si>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</si>
  <si>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</si>
  <si>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</si>
  <si>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</si>
  <si>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</si>
  <si>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</si>
  <si>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</si>
  <si>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</si>
  <si>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</si>
  <si>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</si>
  <si>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</si>
  <si>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</si>
  <si>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</si>
  <si>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</si>
  <si>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</si>
  <si>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</si>
  <si>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</si>
  <si>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</si>
  <si>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</si>
  <si>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</si>
  <si>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</si>
  <si>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</si>
  <si>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</si>
  <si>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</si>
  <si>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</si>
  <si>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</si>
  <si>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</si>
  <si>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</si>
  <si>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</si>
  <si>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</si>
  <si>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</si>
  <si>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</si>
  <si>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</si>
  <si>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</si>
  <si>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</si>
  <si>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</si>
  <si>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</si>
  <si>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</si>
  <si>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</si>
  <si>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</si>
  <si>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</si>
  <si>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</si>
  <si>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</si>
  <si>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</si>
  <si>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</si>
  <si>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</si>
  <si>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</si>
  <si>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</si>
  <si>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</si>
  <si>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</si>
  <si>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</si>
  <si>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</si>
  <si>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</si>
  <si>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</si>
  <si>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</si>
  <si>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</si>
  <si>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</si>
  <si>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</si>
  <si>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</si>
  <si>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</si>
  <si>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</si>
  <si>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</si>
  <si>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</si>
  <si>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</si>
  <si>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</si>
  <si>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</si>
  <si>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</si>
  <si>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</si>
  <si>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</si>
  <si>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</si>
  <si>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</si>
  <si>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</si>
  <si>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</si>
  <si>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</si>
  <si>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</si>
  <si>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</si>
  <si>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</si>
  <si>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</si>
  <si>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</si>
  <si>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</si>
  <si>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</si>
  <si>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</si>
  <si>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</si>
  <si>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</si>
  <si>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</si>
  <si>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</si>
  <si>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</si>
  <si>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</si>
  <si>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</si>
  <si>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</si>
  <si>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</si>
  <si>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</si>
  <si>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</si>
  <si>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</si>
  <si>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</si>
  <si>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</si>
  <si>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</si>
  <si>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</si>
  <si>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</si>
  <si>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</si>
  <si>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</si>
  <si>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</si>
  <si>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</si>
  <si>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</si>
  <si>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</si>
  <si>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</si>
  <si>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</si>
  <si>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</si>
  <si>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</si>
  <si>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</si>
  <si>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</si>
  <si>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</si>
  <si>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</si>
  <si>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</si>
  <si>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</si>
  <si>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</si>
  <si>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</si>
  <si>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</si>
  <si>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</si>
  <si>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</si>
  <si>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</si>
  <si>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</si>
  <si>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</si>
  <si>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</si>
  <si>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</si>
  <si>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</si>
  <si>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</si>
  <si>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</si>
  <si>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</si>
  <si>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</si>
  <si>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</si>
  <si>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</si>
  <si>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</si>
  <si>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</si>
  <si>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</si>
  <si>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</si>
  <si>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</si>
  <si>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</si>
  <si>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</si>
  <si>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</si>
  <si>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</si>
  <si>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</si>
  <si>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</si>
  <si>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</si>
  <si>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</si>
  <si>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</si>
  <si>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</si>
  <si>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</si>
  <si>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</si>
  <si>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</si>
  <si>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</si>
  <si>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</si>
  <si>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</si>
  <si>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</si>
  <si>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</si>
  <si>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</si>
  <si>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</si>
  <si>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</si>
  <si>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</si>
  <si>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</si>
  <si>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</si>
  <si>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</si>
  <si>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</si>
  <si>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</si>
  <si>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</si>
  <si>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</si>
  <si>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</si>
  <si>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</si>
  <si>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</si>
  <si>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</si>
  <si>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</si>
  <si>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</si>
  <si>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</si>
  <si>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</si>
  <si>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</si>
  <si>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</si>
  <si>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</si>
  <si>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</si>
  <si>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</si>
  <si>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</si>
  <si>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</si>
  <si>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</si>
  <si>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</si>
  <si>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</si>
  <si>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</si>
  <si>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</si>
  <si>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</si>
  <si>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</si>
  <si>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</si>
  <si>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</si>
  <si>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</si>
  <si>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</si>
  <si>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</si>
  <si>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</si>
  <si>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</si>
  <si>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</si>
  <si>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</si>
  <si>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</si>
  <si>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</si>
  <si>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</si>
  <si>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</si>
  <si>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</si>
  <si>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</si>
  <si>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</si>
  <si>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</si>
  <si>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</si>
  <si>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</si>
  <si>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</si>
  <si>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</si>
  <si>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</si>
  <si>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</si>
  <si>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</si>
  <si>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</si>
  <si>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</si>
  <si>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</si>
  <si>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</si>
  <si>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</si>
  <si>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</si>
  <si>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</si>
  <si>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</si>
  <si>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</si>
  <si>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</si>
  <si>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</si>
  <si>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</si>
  <si>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</si>
  <si>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</si>
  <si>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</si>
  <si>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</si>
  <si>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</si>
  <si>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</si>
  <si>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</si>
  <si>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</si>
  <si>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</si>
  <si>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</si>
  <si>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</si>
  <si>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</si>
  <si>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</si>
  <si>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</si>
  <si>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</si>
  <si>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</si>
  <si>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</si>
  <si>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</si>
  <si>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</si>
  <si>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</si>
  <si>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</si>
  <si>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</si>
  <si>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</si>
  <si>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</si>
  <si>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</si>
  <si>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</si>
  <si>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</si>
  <si>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</si>
  <si>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</si>
  <si>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</si>
  <si>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</si>
  <si>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</si>
  <si>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</si>
  <si>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</si>
  <si>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</si>
  <si>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</si>
  <si>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</si>
  <si>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</si>
  <si>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</si>
  <si>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</si>
  <si>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</si>
  <si>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</si>
  <si>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</si>
  <si>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</si>
  <si>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</si>
  <si>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</si>
  <si>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</si>
  <si>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</si>
  <si>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</si>
  <si>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</si>
  <si>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</si>
  <si>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</si>
  <si>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</si>
  <si>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</si>
  <si>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</si>
  <si>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</si>
  <si>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</si>
  <si>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</si>
  <si>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</si>
  <si>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</si>
  <si>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</si>
  <si>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</si>
  <si>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</si>
  <si>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</si>
  <si>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</si>
  <si>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</si>
  <si>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</si>
  <si>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</si>
  <si>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</si>
  <si>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</si>
  <si>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</si>
  <si>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</si>
  <si>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</si>
  <si>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</si>
  <si>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</si>
  <si>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</si>
  <si>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</si>
  <si>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</si>
  <si>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</si>
  <si>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</si>
  <si>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</si>
  <si>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</si>
  <si>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</si>
  <si>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</si>
  <si>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</si>
  <si>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</si>
  <si>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</si>
  <si>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</si>
  <si>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</si>
  <si>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</si>
  <si>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</si>
  <si>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</si>
  <si>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</si>
  <si>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</si>
  <si>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</si>
  <si>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</si>
  <si>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</si>
  <si>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</si>
  <si>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</si>
  <si>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</si>
  <si>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</si>
  <si>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</si>
  <si>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</si>
  <si>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</si>
  <si>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</si>
  <si>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</si>
  <si>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</si>
  <si>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</si>
  <si>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</si>
  <si>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</si>
  <si>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</si>
  <si>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</si>
  <si>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</si>
  <si>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</si>
  <si>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</si>
  <si>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</si>
  <si>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</si>
  <si>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</si>
  <si>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</si>
  <si>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</si>
  <si>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</si>
  <si>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</si>
  <si>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</si>
  <si>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</si>
  <si>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</si>
  <si>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</si>
  <si>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</si>
  <si>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</si>
  <si>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</si>
  <si>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</si>
  <si>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</si>
  <si>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</si>
  <si>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</si>
  <si>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</si>
  <si>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</si>
  <si>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</si>
  <si>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</si>
  <si>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</si>
  <si>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</si>
  <si>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</si>
  <si>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</si>
  <si>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</si>
  <si>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</si>
  <si>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</si>
  <si>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</si>
  <si>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</si>
  <si>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</si>
  <si>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</si>
  <si>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</si>
  <si>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</si>
  <si>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</si>
  <si>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</si>
  <si>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</si>
  <si>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</si>
  <si>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</si>
  <si>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</si>
  <si>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</si>
  <si>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</si>
  <si>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</si>
  <si>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</si>
  <si>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</si>
  <si>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</si>
  <si>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</si>
  <si>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</si>
  <si>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</si>
  <si>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</si>
  <si>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</si>
  <si>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</si>
  <si>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</si>
  <si>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</si>
  <si>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</si>
  <si>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</si>
  <si>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</si>
  <si>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</si>
  <si>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</si>
  <si>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</si>
  <si>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</si>
  <si>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</si>
  <si>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</si>
  <si>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</si>
  <si>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</si>
  <si>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</si>
  <si>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</si>
  <si>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</si>
  <si>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</si>
  <si>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</si>
  <si>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</si>
  <si>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</si>
  <si>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</si>
  <si>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</si>
  <si>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</si>
  <si>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</si>
  <si>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</si>
  <si>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</si>
  <si>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</si>
  <si>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</si>
  <si>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</si>
  <si>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</si>
  <si>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</si>
  <si>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</si>
  <si>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</si>
  <si>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</si>
  <si>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</si>
  <si>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</si>
  <si>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</si>
  <si>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</si>
  <si>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</si>
  <si>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</si>
  <si>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</si>
  <si>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</si>
  <si>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</si>
  <si>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</si>
  <si>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</si>
  <si>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</si>
  <si>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</si>
  <si>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</si>
  <si>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</si>
  <si>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</si>
  <si>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</si>
  <si>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</si>
  <si>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</si>
  <si>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</si>
  <si>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</si>
  <si>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</si>
  <si>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</si>
  <si>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</si>
  <si>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</si>
  <si>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</si>
  <si>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</si>
  <si>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</si>
  <si>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</si>
  <si>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</si>
  <si>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</si>
  <si>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</si>
  <si>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</si>
  <si>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</si>
  <si>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</si>
  <si>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</si>
  <si>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</si>
  <si>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</si>
  <si>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</si>
  <si>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</si>
  <si>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</si>
  <si>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</si>
  <si>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</si>
  <si>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</si>
  <si>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</si>
  <si>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</si>
  <si>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</si>
  <si>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</si>
  <si>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</si>
  <si>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</si>
  <si>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</si>
  <si>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</si>
  <si>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</si>
  <si>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</si>
  <si>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</si>
  <si>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</si>
  <si>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</si>
  <si>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</si>
  <si>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</si>
  <si>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</si>
  <si>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</si>
  <si>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</si>
  <si>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</si>
  <si>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</si>
  <si>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</si>
  <si>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</si>
  <si>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</si>
  <si>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</si>
  <si>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</si>
  <si>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</si>
  <si>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</si>
  <si>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</si>
  <si>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</si>
  <si>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</si>
  <si>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</si>
  <si>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</si>
  <si>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</si>
  <si>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</si>
  <si>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</si>
  <si>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</si>
  <si>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</si>
  <si>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</si>
  <si>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</si>
  <si>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</si>
  <si>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</si>
  <si>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</si>
  <si>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</si>
  <si>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</si>
  <si>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</si>
  <si>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</si>
  <si>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</si>
  <si>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</si>
  <si>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</si>
  <si>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</si>
  <si>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</si>
  <si>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</si>
  <si>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</si>
  <si>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</si>
  <si>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</si>
  <si>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</si>
  <si>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</si>
  <si>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</si>
  <si>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</si>
  <si>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</si>
  <si>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</si>
  <si>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</si>
  <si>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</si>
  <si>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</si>
  <si>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</si>
  <si>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</si>
  <si>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</si>
  <si>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</si>
  <si>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</si>
  <si>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</si>
  <si>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</si>
  <si>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</si>
  <si>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</si>
  <si>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</si>
  <si>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</si>
  <si>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</si>
  <si>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</si>
  <si>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</si>
  <si>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</si>
  <si>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</si>
  <si>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</si>
  <si>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</si>
  <si>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</si>
  <si>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</si>
  <si>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</si>
  <si>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</si>
  <si>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</si>
  <si>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</si>
  <si>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</si>
  <si>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</si>
  <si>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</si>
  <si>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</si>
  <si>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</si>
  <si>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</si>
  <si>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</si>
  <si>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</si>
  <si>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</si>
  <si>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</si>
  <si>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</si>
  <si>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</si>
  <si>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</si>
  <si>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</si>
  <si>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</si>
  <si>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</si>
  <si>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</si>
  <si>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</si>
  <si>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</si>
  <si>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</si>
  <si>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</si>
  <si>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</si>
  <si>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</si>
  <si>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</si>
  <si>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</si>
  <si>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</si>
  <si>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</si>
  <si>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</si>
  <si>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</si>
  <si>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</si>
  <si>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</si>
  <si>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</si>
  <si>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</si>
  <si>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</si>
  <si>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</si>
  <si>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</si>
  <si>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</si>
  <si>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</si>
  <si>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</si>
  <si>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</si>
  <si>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</si>
  <si>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</si>
  <si>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</si>
  <si>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</si>
  <si>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</si>
  <si>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</si>
  <si>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</si>
  <si>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</si>
  <si>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</si>
  <si>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</si>
  <si>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</si>
  <si>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</si>
  <si>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</si>
  <si>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</si>
  <si>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</si>
  <si>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</si>
  <si>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</si>
  <si>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</si>
  <si>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</si>
  <si>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</si>
  <si>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</si>
  <si>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</si>
  <si>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</si>
  <si>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</si>
  <si>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</si>
  <si>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</si>
  <si>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</si>
  <si>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</si>
  <si>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</si>
  <si>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</si>
  <si>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</si>
  <si>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</si>
  <si>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</si>
  <si>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</si>
  <si>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</si>
  <si>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</si>
  <si>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</si>
  <si>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</si>
  <si>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</si>
  <si>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</si>
  <si>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</si>
  <si>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</si>
  <si>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</si>
  <si>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</si>
  <si>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</si>
  <si>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</si>
  <si>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</si>
  <si>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</si>
  <si>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</si>
  <si>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</si>
  <si>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</si>
  <si>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</si>
  <si>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</si>
  <si>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</si>
  <si>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</si>
  <si>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</si>
  <si>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</si>
  <si>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</si>
  <si>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</si>
  <si>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</si>
  <si>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</si>
  <si>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</si>
  <si>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</si>
  <si>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</si>
  <si>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</si>
  <si>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</si>
  <si>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</si>
  <si>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</si>
  <si>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</si>
  <si>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</si>
  <si>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</si>
  <si>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</si>
  <si>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</si>
  <si>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</si>
  <si>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</si>
  <si>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</si>
  <si>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</si>
  <si>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</si>
  <si>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</si>
  <si>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</si>
  <si>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</si>
  <si>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</si>
  <si>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</si>
  <si>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</si>
  <si>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</si>
  <si>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</si>
  <si>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</si>
  <si>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</si>
  <si>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</si>
  <si>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</si>
  <si>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</si>
  <si>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</si>
  <si>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</si>
  <si>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</si>
  <si>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</si>
  <si>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</si>
  <si>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</si>
  <si>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</si>
  <si>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</si>
  <si>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</si>
  <si>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</si>
  <si>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</si>
  <si>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</si>
  <si>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</si>
  <si>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</si>
  <si>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</si>
  <si>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</si>
  <si>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</si>
  <si>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</si>
  <si>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</si>
  <si>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</si>
  <si>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</si>
  <si>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</si>
  <si>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</si>
  <si>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</si>
  <si>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</si>
  <si>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</si>
  <si>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</si>
  <si>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</si>
  <si>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</si>
  <si>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</si>
  <si>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</si>
  <si>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</si>
  <si>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</si>
  <si>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</si>
  <si>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</si>
  <si>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</si>
  <si>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</si>
  <si>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</si>
  <si>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</si>
  <si>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</si>
  <si>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</si>
  <si>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</si>
  <si>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</si>
  <si>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</si>
  <si>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</si>
  <si>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</si>
  <si>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</si>
  <si>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</si>
  <si>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</si>
  <si>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</si>
  <si>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</si>
  <si>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</si>
  <si>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</si>
  <si>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</si>
  <si>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</si>
  <si>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</si>
  <si>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</si>
  <si>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</si>
  <si>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</si>
  <si>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</si>
  <si>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</si>
  <si>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</si>
  <si>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</si>
  <si>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</si>
  <si>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</si>
  <si>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</si>
  <si>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</si>
  <si>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</si>
  <si>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</si>
  <si>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</si>
  <si>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</si>
  <si>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</si>
  <si>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</si>
  <si>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</si>
  <si>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</si>
  <si>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</si>
  <si>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</si>
  <si>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</si>
  <si>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</si>
  <si>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</si>
  <si>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</si>
  <si>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</si>
  <si>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</si>
  <si>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</si>
  <si>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</si>
  <si>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</si>
  <si>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</si>
  <si>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</si>
  <si>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</si>
  <si>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</si>
  <si>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</si>
  <si>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</si>
  <si>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</si>
  <si>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</si>
  <si>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</si>
  <si>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</si>
  <si>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</si>
  <si>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</si>
  <si>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</si>
  <si>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</si>
  <si>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</si>
  <si>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</si>
  <si>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</si>
  <si>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</si>
  <si>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</si>
  <si>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</si>
  <si>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</si>
  <si>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</si>
  <si>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</si>
  <si>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</si>
  <si>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</si>
  <si>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</si>
  <si>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</si>
  <si>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</si>
  <si>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</si>
  <si>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</si>
  <si>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</si>
  <si>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</si>
  <si>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</si>
  <si>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</si>
  <si>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</si>
  <si>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</si>
  <si>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</si>
  <si>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</si>
  <si>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</si>
  <si>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</si>
  <si>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</si>
  <si>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</si>
  <si>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</si>
  <si>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</si>
  <si>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</si>
  <si>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</si>
  <si>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</si>
  <si>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</si>
  <si>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</si>
  <si>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</si>
  <si>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</si>
  <si>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</si>
  <si>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</si>
  <si>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</si>
  <si>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</si>
  <si>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</si>
  <si>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</si>
  <si>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</si>
  <si>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</si>
  <si>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</si>
  <si>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</si>
  <si>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</si>
  <si>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</si>
  <si>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</si>
  <si>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</si>
  <si>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</si>
  <si>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</si>
  <si>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</si>
  <si>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</si>
  <si>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</si>
  <si>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</si>
  <si>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</si>
  <si>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</si>
  <si>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</si>
  <si>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</si>
  <si>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</si>
  <si>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</si>
  <si>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</si>
  <si>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</si>
  <si>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</si>
  <si>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</si>
  <si>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</si>
  <si>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</si>
  <si>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</si>
  <si>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</si>
  <si>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</si>
  <si>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</si>
  <si>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</si>
  <si>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</si>
  <si>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</si>
  <si>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</si>
  <si>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</si>
  <si>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</si>
  <si>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</si>
  <si>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</si>
  <si>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</si>
  <si>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</si>
  <si>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</si>
  <si>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</si>
  <si>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</si>
  <si>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</si>
  <si>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</si>
  <si>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</si>
  <si>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</si>
  <si>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</si>
  <si>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</si>
  <si>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</si>
  <si>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</si>
  <si>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</si>
  <si>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</si>
  <si>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</si>
  <si>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</si>
  <si>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</si>
  <si>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</si>
  <si>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</si>
  <si>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</si>
  <si>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</si>
  <si>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</si>
  <si>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</si>
  <si>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</si>
  <si>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</si>
  <si>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</si>
  <si>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</si>
  <si>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</si>
  <si>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</si>
  <si>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</si>
  <si>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</si>
  <si>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</si>
  <si>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</si>
  <si>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</si>
  <si>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</si>
  <si>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</si>
  <si>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</si>
  <si>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</si>
  <si>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</si>
  <si>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</si>
  <si>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</si>
  <si>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</si>
  <si>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</si>
  <si>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</si>
  <si>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</si>
  <si>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</si>
  <si>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</si>
  <si>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</si>
  <si>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</si>
  <si>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</si>
  <si>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</si>
  <si>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</si>
  <si>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</si>
  <si>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</si>
  <si>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</si>
  <si>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</si>
  <si>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</si>
  <si>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</si>
  <si>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</si>
  <si>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</si>
  <si>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</si>
  <si>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</si>
  <si>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</si>
  <si>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</si>
  <si>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</si>
  <si>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</si>
  <si>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</si>
  <si>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</si>
  <si>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</si>
  <si>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</si>
  <si>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</si>
  <si>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</si>
  <si>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</si>
  <si>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</si>
  <si>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</si>
  <si>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</si>
  <si>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</si>
  <si>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</si>
  <si>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</si>
  <si>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</si>
  <si>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</si>
  <si>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</si>
  <si>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</si>
  <si>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</si>
  <si>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</si>
  <si>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</si>
  <si>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</si>
  <si>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</si>
  <si>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</si>
  <si>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</si>
  <si>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</si>
  <si>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</si>
  <si>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</si>
  <si>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</si>
  <si>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</si>
  <si>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</si>
  <si>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</si>
  <si>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</si>
  <si>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</si>
  <si>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</si>
  <si>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</si>
  <si>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</si>
  <si>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</si>
  <si>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</si>
  <si>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</si>
  <si>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</si>
  <si>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</si>
  <si>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</si>
  <si>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</si>
  <si>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</si>
  <si>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</si>
  <si>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</si>
  <si>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</si>
  <si>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</si>
  <si>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</si>
  <si>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</si>
  <si>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</si>
  <si>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</si>
  <si>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</si>
  <si>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</si>
  <si>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</si>
  <si>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</si>
  <si>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</si>
  <si>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</si>
  <si>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</si>
  <si>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</si>
  <si>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</si>
  <si>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</si>
  <si>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</si>
  <si>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</si>
  <si>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</si>
  <si>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</si>
  <si>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</si>
  <si>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</si>
  <si>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</si>
  <si>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</si>
  <si>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</si>
  <si>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</si>
  <si>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</si>
  <si>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</si>
  <si>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</si>
  <si>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</si>
  <si>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</si>
  <si>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</si>
  <si>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</si>
  <si>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</si>
  <si>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</si>
  <si>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</si>
  <si>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</si>
  <si>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</si>
  <si>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</si>
  <si>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</si>
  <si>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</si>
  <si>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</si>
  <si>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</si>
  <si>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</si>
  <si>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</si>
  <si>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</si>
  <si>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</si>
  <si>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</si>
  <si>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</si>
  <si>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</si>
  <si>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</si>
  <si>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</si>
  <si>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</si>
  <si>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</si>
  <si>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</si>
  <si>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</si>
  <si>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</si>
  <si>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</si>
  <si>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</si>
  <si>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</si>
  <si>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</si>
  <si>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</si>
  <si>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</si>
  <si>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</si>
  <si>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</si>
  <si>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</si>
  <si>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</si>
  <si>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</si>
  <si>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</si>
  <si>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</si>
  <si>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</si>
  <si>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</si>
  <si>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</si>
  <si>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</si>
  <si>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</si>
  <si>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</si>
  <si>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</si>
  <si>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</si>
  <si>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</si>
  <si>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</si>
  <si>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</si>
  <si>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</si>
  <si>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</si>
  <si>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</si>
  <si>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</si>
  <si>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</si>
  <si>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</si>
  <si>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</si>
  <si>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</si>
  <si>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</si>
  <si>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</si>
  <si>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</si>
  <si>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</si>
  <si>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</si>
  <si>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</si>
  <si>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</si>
  <si>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</si>
  <si>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</si>
  <si>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</si>
  <si>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</si>
  <si>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</si>
  <si>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</si>
  <si>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</si>
  <si>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</si>
  <si>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</si>
  <si>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</si>
  <si>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</si>
  <si>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</si>
  <si>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</si>
  <si>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</si>
  <si>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</si>
  <si>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</si>
  <si>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</si>
  <si>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</si>
  <si>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</si>
  <si>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</si>
  <si>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</si>
  <si>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</si>
  <si>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</si>
  <si>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</si>
  <si>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</si>
  <si>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</si>
  <si>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</si>
  <si>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</si>
  <si>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</si>
  <si>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</si>
  <si>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</si>
  <si>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</si>
  <si>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</si>
  <si>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</si>
  <si>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</si>
  <si>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</si>
  <si>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</si>
  <si>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</si>
  <si>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</si>
  <si>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</si>
  <si>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</si>
  <si>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</si>
  <si>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</si>
  <si>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</si>
  <si>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</si>
  <si>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</si>
  <si>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</si>
  <si>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</si>
  <si>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</si>
  <si>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</si>
  <si>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</si>
  <si>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</si>
  <si>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</si>
  <si>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</si>
  <si>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</si>
  <si>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</si>
  <si>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</si>
  <si>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</si>
  <si>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</si>
  <si>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</si>
  <si>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</si>
  <si>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</si>
  <si>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</si>
  <si>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</si>
  <si>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</si>
  <si>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</si>
  <si>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</si>
  <si>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</si>
  <si>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</si>
  <si>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</si>
  <si>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</si>
  <si>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</si>
  <si>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</si>
  <si>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</si>
  <si>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</si>
  <si>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</si>
  <si>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</si>
  <si>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</si>
  <si>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</si>
  <si>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</si>
  <si>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</si>
  <si>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</si>
  <si>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</si>
  <si>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</si>
  <si>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</si>
  <si>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</si>
  <si>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</si>
  <si>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</si>
  <si>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</si>
  <si>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</si>
  <si>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</si>
  <si>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</si>
  <si>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</si>
  <si>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</si>
  <si>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</si>
  <si>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</si>
  <si>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</si>
  <si>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</si>
  <si>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</si>
  <si>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</si>
  <si>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</si>
  <si>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</si>
  <si>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</si>
  <si>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</si>
  <si>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</si>
  <si>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</si>
  <si>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</si>
  <si>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</si>
  <si>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</si>
  <si>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</si>
  <si>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</si>
  <si>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</si>
  <si>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</si>
  <si>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</si>
  <si>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</si>
  <si>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</si>
  <si>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</si>
  <si>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</si>
  <si>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</si>
  <si>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</si>
  <si>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</si>
  <si>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</si>
  <si>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</si>
  <si>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</si>
  <si>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</si>
  <si>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</si>
  <si>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</si>
  <si>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</si>
  <si>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</si>
  <si>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</si>
  <si>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</si>
  <si>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</si>
  <si>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</si>
  <si>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</si>
  <si>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</si>
  <si>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</si>
  <si>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</si>
  <si>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</si>
  <si>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</si>
  <si>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</si>
  <si>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</si>
  <si>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</si>
  <si>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</si>
  <si>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</si>
  <si>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</si>
  <si>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</si>
  <si>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</si>
  <si>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</si>
  <si>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</si>
  <si>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</si>
  <si>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</si>
  <si>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</si>
  <si>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</si>
  <si>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</si>
  <si>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</si>
  <si>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</si>
  <si>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</si>
  <si>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</si>
  <si>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</si>
  <si>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</si>
  <si>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</si>
  <si>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</si>
  <si>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</si>
  <si>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</si>
  <si>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</si>
  <si>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</si>
  <si>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</si>
  <si>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</si>
  <si>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</si>
  <si>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</si>
  <si>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</si>
  <si>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</si>
  <si>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</si>
  <si>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</si>
  <si>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</si>
  <si>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</si>
  <si>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</si>
  <si>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</si>
  <si>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</si>
  <si>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</si>
  <si>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</si>
  <si>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</si>
  <si>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</si>
  <si>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</si>
  <si>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</si>
  <si>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</si>
  <si>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</si>
  <si>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</si>
  <si>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</si>
  <si>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</si>
  <si>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</si>
  <si>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</si>
  <si>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</si>
  <si>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</si>
  <si>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</si>
  <si>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</si>
  <si>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</si>
  <si>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</si>
  <si>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</si>
  <si>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</si>
  <si>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</si>
  <si>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</si>
  <si>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</si>
  <si>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</si>
  <si>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</si>
  <si>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</si>
  <si>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</si>
  <si>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</si>
  <si>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</si>
  <si>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</si>
  <si>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</si>
  <si>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</si>
  <si>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</si>
  <si>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</si>
  <si>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</si>
  <si>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</si>
  <si>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</si>
  <si>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</si>
  <si>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</si>
  <si>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</si>
  <si>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</si>
  <si>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</si>
  <si>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</si>
  <si>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</si>
  <si>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</si>
  <si>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</si>
  <si>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</si>
  <si>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</si>
  <si>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</si>
  <si>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</si>
  <si>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</si>
  <si>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</si>
  <si>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</si>
  <si>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</si>
  <si>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</si>
  <si>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</si>
  <si>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</si>
  <si>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</si>
  <si>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</si>
  <si>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</si>
  <si>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</si>
  <si>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</si>
  <si>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</si>
  <si>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</si>
  <si>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</si>
  <si>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</si>
  <si>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</si>
  <si>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</si>
  <si>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</si>
  <si>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</si>
  <si>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</si>
  <si>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</si>
  <si>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</si>
  <si>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</si>
  <si>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</si>
  <si>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</si>
  <si>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</si>
  <si>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</si>
  <si>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</si>
  <si>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</si>
  <si>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</si>
  <si>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</si>
  <si>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</si>
  <si>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</si>
  <si>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</si>
  <si>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</si>
  <si>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</si>
  <si>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</si>
  <si>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</si>
  <si>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</si>
  <si>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</si>
  <si>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</si>
  <si>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</si>
  <si>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</si>
  <si>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</si>
  <si>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</si>
  <si>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</si>
  <si>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</si>
  <si>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</si>
  <si>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</si>
  <si>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</si>
  <si>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</si>
  <si>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</si>
  <si>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</si>
  <si>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</si>
  <si>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</si>
  <si>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</si>
  <si>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</si>
  <si>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</si>
  <si>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</si>
  <si>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</si>
  <si>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</si>
  <si>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</si>
  <si>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</si>
  <si>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</si>
  <si>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</si>
  <si>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</si>
  <si>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</si>
  <si>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</si>
  <si>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</si>
  <si>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</si>
  <si>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</si>
  <si>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</si>
  <si>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</si>
  <si>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</si>
  <si>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</si>
  <si>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</si>
  <si>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</si>
  <si>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</si>
  <si>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</si>
  <si>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</si>
  <si>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</si>
  <si>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</si>
  <si>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</si>
  <si>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</si>
  <si>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</si>
  <si>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</si>
  <si>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</si>
  <si>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</si>
  <si>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</si>
  <si>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</si>
  <si>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</si>
  <si>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</si>
  <si>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</si>
  <si>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</si>
  <si>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</si>
  <si>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</si>
  <si>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</si>
  <si>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</si>
  <si>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</si>
  <si>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</si>
  <si>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</si>
  <si>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</si>
  <si>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</si>
  <si>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</si>
  <si>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</si>
  <si>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</si>
  <si>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</si>
  <si>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</si>
  <si>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</si>
  <si>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</si>
  <si>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</si>
  <si>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</si>
  <si>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</si>
  <si>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</si>
  <si>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</si>
  <si>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</si>
  <si>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</si>
  <si>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</si>
  <si>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</si>
  <si>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</si>
  <si>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</si>
  <si>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</si>
  <si>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</si>
  <si>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</si>
  <si>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</si>
  <si>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</si>
  <si>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</si>
  <si>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</si>
  <si>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</si>
  <si>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</si>
  <si>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</si>
  <si>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</si>
  <si>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</si>
  <si>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</si>
  <si>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</si>
  <si>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</si>
  <si>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</si>
  <si>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</si>
  <si>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</si>
  <si>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</si>
  <si>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</si>
  <si>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</si>
  <si>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</si>
  <si>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</si>
  <si>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</si>
  <si>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</si>
  <si>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</si>
  <si>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</si>
  <si>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</si>
  <si>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</si>
  <si>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</si>
  <si>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</si>
  <si>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</si>
  <si>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</si>
  <si>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</si>
  <si>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</si>
  <si>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</si>
  <si>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</si>
  <si>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</si>
  <si>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</si>
  <si>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</si>
  <si>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</si>
  <si>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</si>
  <si>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</si>
  <si>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</si>
  <si>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</si>
  <si>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</si>
  <si>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</si>
  <si>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</si>
  <si>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</si>
  <si>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</si>
  <si>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</si>
  <si>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</si>
  <si>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</si>
  <si>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</si>
  <si>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</si>
  <si>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</si>
  <si>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</si>
  <si>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</si>
  <si>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</si>
  <si>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</si>
  <si>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</si>
  <si>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</si>
  <si>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</si>
  <si>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</si>
  <si>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</si>
  <si>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</si>
  <si>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</si>
  <si>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</si>
  <si>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</si>
  <si>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</si>
  <si>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</si>
  <si>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</si>
  <si>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</si>
  <si>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</si>
  <si>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</si>
  <si>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</si>
  <si>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</si>
  <si>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</si>
  <si>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</si>
  <si>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</si>
  <si>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</si>
  <si>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</si>
  <si>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</si>
  <si>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</si>
  <si>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</si>
  <si>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</si>
  <si>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</si>
  <si>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</si>
  <si>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</si>
  <si>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</si>
  <si>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</si>
  <si>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</si>
  <si>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</si>
  <si>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</si>
  <si>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</si>
  <si>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</si>
  <si>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</si>
  <si>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</si>
  <si>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</si>
  <si>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</si>
  <si>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</si>
  <si>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</si>
  <si>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</si>
  <si>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</si>
  <si>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</si>
  <si>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</si>
  <si>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</si>
  <si>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</si>
  <si>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</si>
  <si>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</si>
  <si>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</si>
  <si>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</si>
  <si>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</si>
  <si>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</si>
  <si>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</si>
  <si>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</si>
  <si>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</si>
  <si>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</si>
  <si>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</si>
  <si>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</si>
  <si>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</si>
  <si>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</si>
  <si>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</si>
  <si>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</si>
  <si>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</si>
  <si>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</si>
  <si>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</si>
  <si>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</si>
  <si>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</si>
  <si>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</si>
  <si>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</si>
  <si>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</si>
  <si>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</si>
  <si>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</si>
  <si>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</si>
  <si>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</si>
  <si>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</si>
  <si>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</si>
  <si>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</si>
  <si>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</si>
  <si>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</si>
  <si>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</si>
  <si>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</si>
  <si>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</si>
  <si>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</si>
  <si>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</si>
  <si>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</si>
  <si>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</si>
  <si>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</si>
  <si>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</si>
  <si>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</si>
  <si>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</si>
  <si>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</si>
  <si>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</si>
  <si>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</si>
  <si>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</si>
  <si>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</si>
  <si>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</si>
  <si>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</si>
  <si>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</si>
  <si>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</si>
  <si>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</si>
  <si>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</si>
  <si>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</si>
  <si>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</si>
  <si>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</si>
  <si>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</si>
  <si>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</si>
  <si>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</si>
  <si>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</si>
  <si>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</si>
  <si>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</si>
  <si>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</si>
  <si>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</si>
  <si>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</si>
  <si>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</si>
  <si>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</si>
  <si>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</si>
  <si>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</si>
  <si>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</si>
  <si>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</si>
  <si>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</si>
  <si>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</si>
  <si>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</si>
  <si>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</si>
  <si>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</si>
  <si>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</si>
  <si>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</si>
  <si>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</si>
  <si>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</si>
  <si>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</si>
  <si>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</si>
  <si>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</si>
  <si>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</si>
  <si>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</si>
  <si>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</si>
  <si>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</si>
  <si>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</si>
  <si>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</si>
  <si>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</si>
  <si>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</si>
  <si>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</si>
  <si>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</si>
  <si>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</si>
  <si>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</si>
  <si>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</si>
  <si>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</si>
  <si>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</si>
  <si>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</si>
  <si>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</si>
  <si>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</si>
  <si>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</si>
  <si>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</si>
  <si>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</si>
  <si>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</si>
  <si>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</si>
  <si>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</si>
  <si>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</si>
  <si>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</si>
  <si>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</si>
  <si>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</si>
  <si>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</si>
  <si>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</si>
  <si>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</si>
  <si>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</si>
  <si>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</si>
  <si>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</si>
  <si>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</si>
  <si>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</si>
  <si>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</si>
  <si>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</si>
  <si>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</si>
  <si>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</si>
  <si>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</si>
  <si>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</si>
  <si>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</si>
  <si>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</si>
  <si>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</si>
  <si>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</si>
  <si>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</si>
  <si>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</si>
  <si>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</si>
  <si>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</si>
  <si>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</si>
  <si>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</si>
  <si>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</si>
  <si>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</si>
  <si>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</si>
  <si>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</si>
  <si>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</si>
  <si>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</si>
  <si>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</si>
  <si>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</si>
  <si>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</si>
  <si>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</si>
  <si>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</si>
  <si>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</si>
  <si>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</si>
  <si>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</si>
  <si>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</si>
  <si>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</si>
  <si>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</si>
  <si>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</si>
  <si>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</si>
  <si>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</si>
  <si>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</si>
  <si>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</si>
  <si>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</si>
  <si>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</si>
  <si>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</si>
  <si>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</si>
  <si>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</si>
  <si>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</si>
  <si>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</si>
  <si>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</si>
  <si>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</si>
  <si>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</si>
  <si>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</si>
  <si>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</si>
  <si>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</si>
  <si>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</si>
  <si>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</si>
  <si>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</si>
  <si>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</si>
  <si>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</si>
  <si>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</si>
  <si>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</si>
  <si>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</si>
  <si>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</si>
  <si>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</si>
  <si>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</si>
  <si>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</si>
  <si>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</si>
  <si>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</si>
  <si>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</si>
  <si>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</si>
  <si>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</si>
  <si>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</si>
  <si>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</si>
  <si>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</si>
  <si>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</si>
  <si>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</si>
  <si>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</si>
  <si>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</si>
  <si>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</si>
  <si>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</si>
  <si>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</si>
  <si>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</si>
  <si>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</si>
  <si>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</si>
  <si>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</si>
  <si>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</si>
  <si>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</si>
  <si>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</si>
  <si>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</si>
  <si>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</si>
  <si>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</si>
  <si>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</si>
  <si>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</si>
  <si>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</si>
  <si>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</si>
  <si>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</si>
  <si>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</si>
  <si>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</si>
  <si>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</si>
  <si>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</si>
  <si>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</si>
  <si>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</si>
  <si>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</si>
  <si>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</si>
  <si>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</si>
  <si>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</si>
  <si>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</si>
  <si>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</si>
  <si>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</si>
  <si>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</si>
  <si>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</si>
  <si>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</si>
  <si>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</si>
  <si>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</si>
  <si>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</si>
  <si>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</si>
  <si>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</si>
  <si>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</si>
  <si>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</si>
  <si>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</si>
  <si>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</si>
  <si>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</si>
  <si>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</si>
  <si>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</si>
  <si>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</si>
  <si>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</si>
  <si>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</si>
  <si>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</si>
  <si>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</si>
  <si>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</si>
  <si>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</si>
  <si>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</si>
  <si>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</si>
  <si>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</si>
  <si>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</si>
  <si>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</si>
  <si>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</si>
  <si>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</si>
  <si>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</si>
  <si>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</si>
  <si>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</si>
  <si>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</si>
  <si>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</si>
  <si>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</si>
  <si>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</si>
  <si>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</si>
  <si>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</si>
  <si>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</si>
  <si>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</si>
  <si>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</si>
  <si>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</si>
  <si>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</si>
  <si>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</si>
  <si>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</si>
  <si>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</si>
  <si>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</si>
  <si>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</si>
  <si>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</si>
  <si>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</si>
  <si>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</si>
  <si>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</si>
  <si>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</si>
  <si>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</si>
  <si>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</si>
  <si>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</si>
  <si>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</si>
  <si>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</si>
  <si>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</si>
  <si>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</si>
  <si>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</si>
  <si>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</si>
  <si>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</si>
  <si>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</si>
  <si>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</si>
  <si>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</si>
  <si>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</si>
  <si>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</si>
  <si>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</si>
  <si>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</si>
  <si>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</si>
  <si>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</si>
  <si>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</si>
  <si>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</si>
  <si>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</si>
  <si>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</si>
  <si>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</si>
  <si>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</si>
  <si>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</si>
  <si>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</si>
  <si>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</si>
  <si>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</si>
  <si>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</si>
  <si>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</si>
  <si>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</si>
  <si>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</si>
  <si>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</si>
  <si>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</si>
  <si>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</si>
  <si>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</si>
  <si>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</si>
  <si>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</si>
  <si>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</si>
  <si>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</si>
  <si>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</si>
  <si>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</si>
  <si>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</si>
  <si>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</si>
  <si>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</si>
  <si>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</si>
  <si>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</si>
  <si>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</si>
  <si>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</si>
  <si>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</si>
  <si>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</si>
  <si>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</si>
  <si>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</si>
  <si>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</si>
  <si>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</si>
  <si>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</si>
  <si>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</si>
  <si>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</si>
  <si>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</si>
  <si>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</si>
  <si>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</si>
  <si>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</si>
  <si>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</si>
  <si>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</si>
  <si>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</si>
  <si>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</si>
  <si>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</si>
  <si>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</si>
  <si>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</si>
  <si>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</si>
  <si>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</si>
  <si>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</si>
  <si>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</si>
  <si>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</si>
  <si>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</si>
  <si>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 xml:space="preserve">پارس </t>
  </si>
  <si>
    <t>زقیام</t>
  </si>
  <si>
    <t>پ</t>
  </si>
  <si>
    <t>23/4/1397</t>
  </si>
  <si>
    <t>خرید گوشت از تره بار</t>
  </si>
  <si>
    <t>سهم علی از زبینا 26/4</t>
  </si>
  <si>
    <t>26/4/1397</t>
  </si>
  <si>
    <t>زقیام 700 تا 236.9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</si>
  <si>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</si>
  <si>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</si>
  <si>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</si>
  <si>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</si>
  <si>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</si>
  <si>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</si>
  <si>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</si>
  <si>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</si>
  <si>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</si>
  <si>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</si>
  <si>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</si>
  <si>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</si>
  <si>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</si>
  <si>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طلب از محمد رضا 30/4/97 قیمت پایانی 3,051,975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</si>
  <si>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</si>
  <si>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</si>
  <si>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</si>
  <si>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</si>
  <si>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</si>
  <si>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</si>
  <si>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</si>
  <si>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</si>
  <si>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1/5/1397</t>
  </si>
  <si>
    <t>پارس 9246 تا 2579</t>
  </si>
  <si>
    <t>سهم علی از عرضه اولیه پارس خودش و نصف داریوش</t>
  </si>
  <si>
    <t>پارس 1898 تا در بورس علی و 949 در بورس داریوش 2579 سود عرضه اولیه را از مریم کم کردم</t>
  </si>
  <si>
    <t>پارس 7034 تا 2517</t>
  </si>
  <si>
    <t>سهام در بورس مریم</t>
  </si>
  <si>
    <t>اخزا 624</t>
  </si>
  <si>
    <t>31/4/1397</t>
  </si>
  <si>
    <t>مبلغ 3.7 تاریخ 18/4 بدون حقوق تیرماه</t>
  </si>
  <si>
    <t>28/11/1396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</si>
</sst>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workbookViewId="0">
      <selection activeCell="E30" sqref="E30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4.85546875" bestFit="1" customWidth="1"/>
    <col min="5" max="5" width="44.140625" bestFit="1" customWidth="1"/>
    <col min="6" max="6" width="18.85546875" bestFit="1" customWidth="1"/>
    <col min="7" max="7" width="14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3976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3981</v>
      </c>
      <c r="B4" s="18">
        <v>0</v>
      </c>
      <c r="C4" s="18">
        <v>0</v>
      </c>
      <c r="D4" s="119">
        <f t="shared" si="0"/>
        <v>0</v>
      </c>
      <c r="E4" s="105"/>
      <c r="F4" s="102">
        <v>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1859910</v>
      </c>
      <c r="H25" s="18">
        <f>SUM(H2:H23)</f>
        <v>235063290</v>
      </c>
      <c r="I25" s="18">
        <f>SUM(I2:I23)</f>
        <v>-233203380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75830.53696146587</v>
      </c>
      <c r="I30" s="18">
        <f>G30*I25/G25</f>
        <v>-75230.53696146587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/>
      <c r="E31" s="54"/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/>
      <c r="E32" s="41"/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/>
      <c r="E33" s="41"/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/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/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/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/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/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/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/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/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/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/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/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/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/>
      <c r="E49" s="54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/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F173" sqref="F17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834</v>
      </c>
      <c r="H2" s="36">
        <f>IF(B2&gt;0,1,0)</f>
        <v>1</v>
      </c>
      <c r="I2" s="11">
        <f>B2*(G2-H2)</f>
        <v>13911100</v>
      </c>
      <c r="J2" s="53">
        <f>C2*(G2-H2)</f>
        <v>13911100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833</v>
      </c>
      <c r="H3" s="36">
        <f t="shared" ref="H3:H66" si="2">IF(B3&gt;0,1,0)</f>
        <v>1</v>
      </c>
      <c r="I3" s="11">
        <f t="shared" ref="I3:I66" si="3">B3*(G3-H3)</f>
        <v>16556800000</v>
      </c>
      <c r="J3" s="53">
        <f t="shared" ref="J3:J66" si="4">C3*(G3-H3)</f>
        <v>9473984000</v>
      </c>
      <c r="K3" s="53">
        <f t="shared" ref="K3:K66" si="5">D3*(G3-H3)</f>
        <v>7082816000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833</v>
      </c>
      <c r="H4" s="36">
        <f t="shared" si="2"/>
        <v>0</v>
      </c>
      <c r="I4" s="11">
        <f t="shared" si="3"/>
        <v>0</v>
      </c>
      <c r="J4" s="53">
        <f t="shared" si="4"/>
        <v>7080500</v>
      </c>
      <c r="K4" s="53">
        <f t="shared" si="5"/>
        <v>-7080500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831</v>
      </c>
      <c r="H5" s="36">
        <f t="shared" si="2"/>
        <v>1</v>
      </c>
      <c r="I5" s="11">
        <f t="shared" si="3"/>
        <v>1660000000</v>
      </c>
      <c r="J5" s="53">
        <f t="shared" si="4"/>
        <v>0</v>
      </c>
      <c r="K5" s="53">
        <f t="shared" si="5"/>
        <v>1660000000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824</v>
      </c>
      <c r="H6" s="36">
        <f t="shared" si="2"/>
        <v>0</v>
      </c>
      <c r="I6" s="11">
        <f t="shared" si="3"/>
        <v>-4120000</v>
      </c>
      <c r="J6" s="53">
        <f t="shared" si="4"/>
        <v>0</v>
      </c>
      <c r="K6" s="53">
        <f t="shared" si="5"/>
        <v>-4120000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820</v>
      </c>
      <c r="H7" s="36">
        <f t="shared" si="2"/>
        <v>0</v>
      </c>
      <c r="I7" s="11">
        <f t="shared" si="3"/>
        <v>-984410000</v>
      </c>
      <c r="J7" s="53">
        <f t="shared" si="4"/>
        <v>0</v>
      </c>
      <c r="K7" s="53">
        <f t="shared" si="5"/>
        <v>-984410000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819</v>
      </c>
      <c r="H8" s="36">
        <f t="shared" si="2"/>
        <v>0</v>
      </c>
      <c r="I8" s="11">
        <f t="shared" si="3"/>
        <v>-163800000</v>
      </c>
      <c r="J8" s="53">
        <f t="shared" si="4"/>
        <v>0</v>
      </c>
      <c r="K8" s="53">
        <f t="shared" si="5"/>
        <v>-163800000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817</v>
      </c>
      <c r="H9" s="36">
        <f t="shared" si="2"/>
        <v>0</v>
      </c>
      <c r="I9" s="11">
        <f t="shared" si="3"/>
        <v>-576393500</v>
      </c>
      <c r="J9" s="53">
        <f t="shared" si="4"/>
        <v>0</v>
      </c>
      <c r="K9" s="53">
        <f t="shared" si="5"/>
        <v>-576393500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808</v>
      </c>
      <c r="H10" s="36">
        <f t="shared" si="2"/>
        <v>0</v>
      </c>
      <c r="I10" s="11">
        <f t="shared" si="3"/>
        <v>-161600000</v>
      </c>
      <c r="J10" s="53">
        <f t="shared" si="4"/>
        <v>0</v>
      </c>
      <c r="K10" s="53">
        <f t="shared" si="5"/>
        <v>-161600000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808</v>
      </c>
      <c r="H11" s="36">
        <f t="shared" si="2"/>
        <v>1</v>
      </c>
      <c r="I11" s="11">
        <f t="shared" si="3"/>
        <v>807000000</v>
      </c>
      <c r="J11" s="53">
        <f t="shared" si="4"/>
        <v>0</v>
      </c>
      <c r="K11" s="53">
        <f t="shared" si="5"/>
        <v>807000000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804</v>
      </c>
      <c r="H12" s="36">
        <f t="shared" si="2"/>
        <v>0</v>
      </c>
      <c r="I12" s="11">
        <f t="shared" si="3"/>
        <v>-241200000</v>
      </c>
      <c r="J12" s="53">
        <f t="shared" si="4"/>
        <v>0</v>
      </c>
      <c r="K12" s="53">
        <f t="shared" si="5"/>
        <v>-241200000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799</v>
      </c>
      <c r="H13" s="36">
        <f t="shared" si="2"/>
        <v>0</v>
      </c>
      <c r="I13" s="11">
        <f t="shared" si="3"/>
        <v>-49538000</v>
      </c>
      <c r="J13" s="53">
        <f t="shared" si="4"/>
        <v>0</v>
      </c>
      <c r="K13" s="53">
        <f t="shared" si="5"/>
        <v>-49538000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799</v>
      </c>
      <c r="H14" s="36">
        <f t="shared" si="2"/>
        <v>1</v>
      </c>
      <c r="I14" s="11">
        <f t="shared" si="3"/>
        <v>1596000000</v>
      </c>
      <c r="J14" s="53">
        <f t="shared" si="4"/>
        <v>0</v>
      </c>
      <c r="K14" s="53">
        <f t="shared" si="5"/>
        <v>1596000000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798</v>
      </c>
      <c r="H15" s="36">
        <f t="shared" si="2"/>
        <v>1</v>
      </c>
      <c r="I15" s="11">
        <f t="shared" si="3"/>
        <v>1434600000</v>
      </c>
      <c r="J15" s="53">
        <f t="shared" si="4"/>
        <v>0</v>
      </c>
      <c r="K15" s="53">
        <f t="shared" si="5"/>
        <v>1434600000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798</v>
      </c>
      <c r="H16" s="36">
        <f t="shared" si="2"/>
        <v>0</v>
      </c>
      <c r="I16" s="11">
        <f t="shared" si="3"/>
        <v>-159600000</v>
      </c>
      <c r="J16" s="53">
        <f t="shared" si="4"/>
        <v>0</v>
      </c>
      <c r="K16" s="53">
        <f t="shared" si="5"/>
        <v>-159600000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794</v>
      </c>
      <c r="H17" s="36">
        <f t="shared" si="2"/>
        <v>0</v>
      </c>
      <c r="I17" s="11">
        <f t="shared" si="3"/>
        <v>-1588000000</v>
      </c>
      <c r="J17" s="53">
        <f t="shared" si="4"/>
        <v>0</v>
      </c>
      <c r="K17" s="53">
        <f t="shared" si="5"/>
        <v>-1588000000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793</v>
      </c>
      <c r="H18" s="36">
        <f t="shared" si="2"/>
        <v>0</v>
      </c>
      <c r="I18" s="11">
        <f t="shared" si="3"/>
        <v>-237900000</v>
      </c>
      <c r="J18" s="53">
        <f t="shared" si="4"/>
        <v>0</v>
      </c>
      <c r="K18" s="53">
        <f t="shared" si="5"/>
        <v>-237900000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792</v>
      </c>
      <c r="H19" s="36">
        <f t="shared" si="2"/>
        <v>0</v>
      </c>
      <c r="I19" s="11">
        <f t="shared" si="3"/>
        <v>-158400000</v>
      </c>
      <c r="J19" s="53">
        <f t="shared" si="4"/>
        <v>0</v>
      </c>
      <c r="K19" s="53">
        <f t="shared" si="5"/>
        <v>-158400000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790</v>
      </c>
      <c r="H20" s="36">
        <f t="shared" si="2"/>
        <v>1</v>
      </c>
      <c r="I20" s="11">
        <f t="shared" si="3"/>
        <v>213889221</v>
      </c>
      <c r="J20" s="53">
        <f t="shared" si="4"/>
        <v>116339628</v>
      </c>
      <c r="K20" s="53">
        <f t="shared" si="5"/>
        <v>97549593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788</v>
      </c>
      <c r="H21" s="36">
        <f t="shared" si="2"/>
        <v>0</v>
      </c>
      <c r="I21" s="11">
        <f t="shared" si="3"/>
        <v>-1186491600</v>
      </c>
      <c r="J21" s="53">
        <f t="shared" si="4"/>
        <v>0</v>
      </c>
      <c r="K21" s="53">
        <f t="shared" si="5"/>
        <v>-1186491600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785</v>
      </c>
      <c r="H22" s="36">
        <f t="shared" si="2"/>
        <v>1</v>
      </c>
      <c r="I22" s="11">
        <f t="shared" si="3"/>
        <v>2352000000</v>
      </c>
      <c r="J22" s="53">
        <f t="shared" si="4"/>
        <v>0</v>
      </c>
      <c r="K22" s="53">
        <f t="shared" si="5"/>
        <v>2352000000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784</v>
      </c>
      <c r="H23" s="36">
        <f t="shared" si="2"/>
        <v>1</v>
      </c>
      <c r="I23" s="11">
        <f t="shared" si="3"/>
        <v>783000000</v>
      </c>
      <c r="J23" s="53">
        <f t="shared" si="4"/>
        <v>0</v>
      </c>
      <c r="K23" s="53">
        <f t="shared" si="5"/>
        <v>783000000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783</v>
      </c>
      <c r="H24" s="36">
        <f t="shared" si="2"/>
        <v>0</v>
      </c>
      <c r="I24" s="11">
        <f t="shared" si="3"/>
        <v>-2349704700</v>
      </c>
      <c r="J24" s="53">
        <f t="shared" si="4"/>
        <v>0</v>
      </c>
      <c r="K24" s="53">
        <f t="shared" si="5"/>
        <v>-2349704700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768</v>
      </c>
      <c r="H25" s="36">
        <f t="shared" si="2"/>
        <v>1</v>
      </c>
      <c r="I25" s="11">
        <f t="shared" si="3"/>
        <v>1150500000</v>
      </c>
      <c r="J25" s="53">
        <f t="shared" si="4"/>
        <v>0</v>
      </c>
      <c r="K25" s="53">
        <f t="shared" si="5"/>
        <v>1150500000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760</v>
      </c>
      <c r="H26" s="36">
        <f t="shared" si="2"/>
        <v>0</v>
      </c>
      <c r="I26" s="11">
        <f t="shared" si="3"/>
        <v>-124640000</v>
      </c>
      <c r="J26" s="53">
        <f t="shared" si="4"/>
        <v>0</v>
      </c>
      <c r="K26" s="53">
        <f t="shared" si="5"/>
        <v>-124640000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759</v>
      </c>
      <c r="H27" s="36">
        <f t="shared" si="2"/>
        <v>1</v>
      </c>
      <c r="I27" s="11">
        <f t="shared" si="3"/>
        <v>151139894</v>
      </c>
      <c r="J27" s="53">
        <f t="shared" si="4"/>
        <v>81419054</v>
      </c>
      <c r="K27" s="53">
        <f t="shared" si="5"/>
        <v>69720840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757</v>
      </c>
      <c r="H28" s="36">
        <f t="shared" si="2"/>
        <v>0</v>
      </c>
      <c r="I28" s="11">
        <f t="shared" si="3"/>
        <v>-167297000</v>
      </c>
      <c r="J28" s="53">
        <f t="shared" si="4"/>
        <v>-167297000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757</v>
      </c>
      <c r="H29" s="36">
        <f t="shared" si="2"/>
        <v>0</v>
      </c>
      <c r="I29" s="11">
        <f t="shared" si="3"/>
        <v>-378878500</v>
      </c>
      <c r="J29" s="53">
        <f t="shared" si="4"/>
        <v>0</v>
      </c>
      <c r="K29" s="53">
        <f t="shared" si="5"/>
        <v>-378878500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757</v>
      </c>
      <c r="H30" s="36">
        <f t="shared" si="2"/>
        <v>0</v>
      </c>
      <c r="I30" s="11">
        <f t="shared" si="3"/>
        <v>-11355000000</v>
      </c>
      <c r="J30" s="53">
        <f t="shared" si="4"/>
        <v>-11355000000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740</v>
      </c>
      <c r="H31" s="36">
        <f t="shared" si="2"/>
        <v>0</v>
      </c>
      <c r="I31" s="11">
        <f t="shared" si="3"/>
        <v>-2228066000</v>
      </c>
      <c r="J31" s="53">
        <f t="shared" si="4"/>
        <v>0</v>
      </c>
      <c r="K31" s="53">
        <f t="shared" si="5"/>
        <v>-2228066000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738</v>
      </c>
      <c r="H32" s="36">
        <f t="shared" si="2"/>
        <v>0</v>
      </c>
      <c r="I32" s="11">
        <f t="shared" si="3"/>
        <v>-2218354200</v>
      </c>
      <c r="J32" s="53">
        <f t="shared" si="4"/>
        <v>0</v>
      </c>
      <c r="K32" s="53">
        <f t="shared" si="5"/>
        <v>-2218354200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737</v>
      </c>
      <c r="H33" s="36">
        <f t="shared" si="2"/>
        <v>0</v>
      </c>
      <c r="I33" s="11">
        <f t="shared" si="3"/>
        <v>-659983500</v>
      </c>
      <c r="J33" s="53">
        <f t="shared" si="4"/>
        <v>0</v>
      </c>
      <c r="K33" s="53">
        <f t="shared" si="5"/>
        <v>-659983500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737</v>
      </c>
      <c r="H34" s="36">
        <f t="shared" si="2"/>
        <v>0</v>
      </c>
      <c r="I34" s="11">
        <f t="shared" si="3"/>
        <v>0</v>
      </c>
      <c r="J34" s="53">
        <f t="shared" si="4"/>
        <v>737000000</v>
      </c>
      <c r="K34" s="53">
        <f t="shared" si="5"/>
        <v>-737000000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728</v>
      </c>
      <c r="H35" s="36">
        <f t="shared" si="2"/>
        <v>1</v>
      </c>
      <c r="I35" s="11">
        <f t="shared" si="3"/>
        <v>38147144</v>
      </c>
      <c r="J35" s="53">
        <f t="shared" si="4"/>
        <v>-15749001</v>
      </c>
      <c r="K35" s="53">
        <f t="shared" si="5"/>
        <v>53896145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728</v>
      </c>
      <c r="H36" s="36">
        <f t="shared" si="2"/>
        <v>0</v>
      </c>
      <c r="I36" s="11">
        <f t="shared" si="3"/>
        <v>0</v>
      </c>
      <c r="J36" s="53">
        <f t="shared" si="4"/>
        <v>15770664</v>
      </c>
      <c r="K36" s="53">
        <f t="shared" si="5"/>
        <v>-15770664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718</v>
      </c>
      <c r="H37" s="36">
        <f t="shared" si="2"/>
        <v>0</v>
      </c>
      <c r="I37" s="11">
        <f t="shared" si="3"/>
        <v>-39490000</v>
      </c>
      <c r="J37" s="53">
        <f t="shared" si="4"/>
        <v>0</v>
      </c>
      <c r="K37" s="53">
        <f t="shared" si="5"/>
        <v>-39490000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717</v>
      </c>
      <c r="H38" s="36">
        <f t="shared" si="2"/>
        <v>1</v>
      </c>
      <c r="I38" s="11">
        <f t="shared" si="3"/>
        <v>2148000000</v>
      </c>
      <c r="J38" s="53">
        <f t="shared" si="4"/>
        <v>2148000000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716</v>
      </c>
      <c r="H39" s="36">
        <f t="shared" si="2"/>
        <v>1</v>
      </c>
      <c r="I39" s="11">
        <f t="shared" si="3"/>
        <v>1787500000</v>
      </c>
      <c r="J39" s="53">
        <f t="shared" si="4"/>
        <v>1787500000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716</v>
      </c>
      <c r="H40" s="36">
        <f t="shared" si="2"/>
        <v>0</v>
      </c>
      <c r="I40" s="11">
        <f t="shared" si="3"/>
        <v>-35800000</v>
      </c>
      <c r="J40" s="53">
        <f t="shared" si="4"/>
        <v>0</v>
      </c>
      <c r="K40" s="53">
        <f t="shared" si="5"/>
        <v>-35800000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716</v>
      </c>
      <c r="H41" s="36">
        <f t="shared" si="2"/>
        <v>1</v>
      </c>
      <c r="I41" s="11">
        <f t="shared" si="3"/>
        <v>2145000000</v>
      </c>
      <c r="J41" s="53">
        <f t="shared" si="4"/>
        <v>0</v>
      </c>
      <c r="K41" s="53">
        <f t="shared" si="5"/>
        <v>2145000000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713</v>
      </c>
      <c r="H42" s="36">
        <f t="shared" si="2"/>
        <v>0</v>
      </c>
      <c r="I42" s="11">
        <f t="shared" si="3"/>
        <v>-63599600</v>
      </c>
      <c r="J42" s="53">
        <f t="shared" si="4"/>
        <v>0</v>
      </c>
      <c r="K42" s="53">
        <f t="shared" si="5"/>
        <v>-63599600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709</v>
      </c>
      <c r="H43" s="36">
        <f t="shared" si="2"/>
        <v>0</v>
      </c>
      <c r="I43" s="11">
        <f t="shared" si="3"/>
        <v>-141800000</v>
      </c>
      <c r="J43" s="53">
        <f t="shared" si="4"/>
        <v>0</v>
      </c>
      <c r="K43" s="53">
        <f t="shared" si="5"/>
        <v>-141800000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707</v>
      </c>
      <c r="H44" s="36">
        <f t="shared" si="2"/>
        <v>0</v>
      </c>
      <c r="I44" s="11">
        <f t="shared" si="3"/>
        <v>-141400000</v>
      </c>
      <c r="J44" s="53">
        <f t="shared" si="4"/>
        <v>0</v>
      </c>
      <c r="K44" s="53">
        <f t="shared" si="5"/>
        <v>-141400000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707</v>
      </c>
      <c r="H45" s="36">
        <f t="shared" si="2"/>
        <v>0</v>
      </c>
      <c r="I45" s="11">
        <f t="shared" si="3"/>
        <v>-395920000</v>
      </c>
      <c r="J45" s="53">
        <f t="shared" si="4"/>
        <v>0</v>
      </c>
      <c r="K45" s="53">
        <f t="shared" si="5"/>
        <v>-395920000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703</v>
      </c>
      <c r="H46" s="36">
        <f t="shared" si="2"/>
        <v>0</v>
      </c>
      <c r="I46" s="11">
        <f t="shared" si="3"/>
        <v>-495966500</v>
      </c>
      <c r="J46" s="53">
        <f t="shared" si="4"/>
        <v>0</v>
      </c>
      <c r="K46" s="53">
        <f t="shared" si="5"/>
        <v>-495966500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697</v>
      </c>
      <c r="H47" s="36">
        <f t="shared" si="2"/>
        <v>1</v>
      </c>
      <c r="I47" s="11">
        <f t="shared" si="3"/>
        <v>28677984</v>
      </c>
      <c r="J47" s="53">
        <f t="shared" si="4"/>
        <v>4672248</v>
      </c>
      <c r="K47" s="53">
        <f t="shared" si="5"/>
        <v>24005736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697</v>
      </c>
      <c r="H48" s="36">
        <f t="shared" si="2"/>
        <v>1</v>
      </c>
      <c r="I48" s="11">
        <f t="shared" si="3"/>
        <v>1186471200</v>
      </c>
      <c r="J48" s="53">
        <f t="shared" si="4"/>
        <v>0</v>
      </c>
      <c r="K48" s="53">
        <f t="shared" si="5"/>
        <v>1186471200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688</v>
      </c>
      <c r="H49" s="36">
        <f t="shared" si="2"/>
        <v>0</v>
      </c>
      <c r="I49" s="11">
        <f t="shared" si="3"/>
        <v>-106640000</v>
      </c>
      <c r="J49" s="53">
        <f t="shared" si="4"/>
        <v>0</v>
      </c>
      <c r="K49" s="53">
        <f t="shared" si="5"/>
        <v>-106640000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688</v>
      </c>
      <c r="H50" s="36">
        <f t="shared" si="2"/>
        <v>0</v>
      </c>
      <c r="I50" s="11">
        <f t="shared" si="3"/>
        <v>-94944000</v>
      </c>
      <c r="J50" s="53">
        <f t="shared" si="4"/>
        <v>0</v>
      </c>
      <c r="K50" s="53">
        <f t="shared" si="5"/>
        <v>-94944000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688</v>
      </c>
      <c r="H51" s="36">
        <f t="shared" si="2"/>
        <v>0</v>
      </c>
      <c r="I51" s="11">
        <f t="shared" si="3"/>
        <v>-509120000</v>
      </c>
      <c r="J51" s="53">
        <f t="shared" si="4"/>
        <v>0</v>
      </c>
      <c r="K51" s="53">
        <f t="shared" si="5"/>
        <v>-509120000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688</v>
      </c>
      <c r="H52" s="36">
        <f t="shared" si="2"/>
        <v>0</v>
      </c>
      <c r="I52" s="11">
        <f t="shared" si="3"/>
        <v>-137600000</v>
      </c>
      <c r="J52" s="53">
        <f t="shared" si="4"/>
        <v>0</v>
      </c>
      <c r="K52" s="53">
        <f t="shared" si="5"/>
        <v>-137600000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687</v>
      </c>
      <c r="H53" s="36">
        <f t="shared" si="2"/>
        <v>0</v>
      </c>
      <c r="I53" s="11">
        <f t="shared" si="3"/>
        <v>-724785000</v>
      </c>
      <c r="J53" s="53">
        <f t="shared" si="4"/>
        <v>0</v>
      </c>
      <c r="K53" s="53">
        <f t="shared" si="5"/>
        <v>-724785000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687</v>
      </c>
      <c r="H54" s="36">
        <f t="shared" si="2"/>
        <v>0</v>
      </c>
      <c r="I54" s="11">
        <f t="shared" si="3"/>
        <v>-137400000</v>
      </c>
      <c r="J54" s="53">
        <f t="shared" si="4"/>
        <v>0</v>
      </c>
      <c r="K54" s="53">
        <f t="shared" si="5"/>
        <v>-137400000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687</v>
      </c>
      <c r="H55" s="36">
        <f t="shared" si="2"/>
        <v>0</v>
      </c>
      <c r="I55" s="11">
        <f t="shared" si="3"/>
        <v>-687343500</v>
      </c>
      <c r="J55" s="53">
        <f t="shared" si="4"/>
        <v>0</v>
      </c>
      <c r="K55" s="53">
        <f t="shared" si="5"/>
        <v>-687343500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687</v>
      </c>
      <c r="H56" s="36">
        <f t="shared" si="2"/>
        <v>0</v>
      </c>
      <c r="I56" s="11">
        <f t="shared" si="3"/>
        <v>-26106000</v>
      </c>
      <c r="J56" s="53">
        <f t="shared" si="4"/>
        <v>0</v>
      </c>
      <c r="K56" s="53">
        <f t="shared" si="5"/>
        <v>-26106000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687</v>
      </c>
      <c r="H57" s="36">
        <f t="shared" si="2"/>
        <v>0</v>
      </c>
      <c r="I57" s="11">
        <f t="shared" si="3"/>
        <v>-72135000</v>
      </c>
      <c r="J57" s="53">
        <f t="shared" si="4"/>
        <v>0</v>
      </c>
      <c r="K57" s="53">
        <f t="shared" si="5"/>
        <v>-72135000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687</v>
      </c>
      <c r="H58" s="36">
        <f t="shared" si="2"/>
        <v>0</v>
      </c>
      <c r="I58" s="11">
        <f t="shared" si="3"/>
        <v>-41220000</v>
      </c>
      <c r="J58" s="53">
        <f t="shared" si="4"/>
        <v>0</v>
      </c>
      <c r="K58" s="53">
        <f t="shared" si="5"/>
        <v>-41220000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684</v>
      </c>
      <c r="H59" s="36">
        <f t="shared" si="2"/>
        <v>1</v>
      </c>
      <c r="I59" s="11">
        <f t="shared" si="3"/>
        <v>683000000</v>
      </c>
      <c r="J59" s="53">
        <f t="shared" si="4"/>
        <v>683000000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683</v>
      </c>
      <c r="H60" s="36">
        <f t="shared" si="2"/>
        <v>1</v>
      </c>
      <c r="I60" s="11">
        <f t="shared" si="3"/>
        <v>2387000000</v>
      </c>
      <c r="J60" s="53">
        <f t="shared" si="4"/>
        <v>2387000000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681</v>
      </c>
      <c r="H61" s="36">
        <f t="shared" si="2"/>
        <v>1</v>
      </c>
      <c r="I61" s="11">
        <f t="shared" si="3"/>
        <v>680000000</v>
      </c>
      <c r="J61" s="53">
        <f t="shared" si="4"/>
        <v>680000000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681</v>
      </c>
      <c r="H62" s="36">
        <f t="shared" si="2"/>
        <v>1</v>
      </c>
      <c r="I62" s="11">
        <f t="shared" si="3"/>
        <v>2040000000</v>
      </c>
      <c r="J62" s="53">
        <f t="shared" si="4"/>
        <v>2040000000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679</v>
      </c>
      <c r="H63" s="36">
        <f t="shared" si="2"/>
        <v>0</v>
      </c>
      <c r="I63" s="11">
        <f t="shared" si="3"/>
        <v>-135800000</v>
      </c>
      <c r="J63" s="53">
        <f t="shared" si="4"/>
        <v>0</v>
      </c>
      <c r="K63" s="53">
        <f t="shared" si="5"/>
        <v>-135800000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674</v>
      </c>
      <c r="H64" s="36">
        <f t="shared" si="2"/>
        <v>0</v>
      </c>
      <c r="I64" s="11">
        <f t="shared" si="3"/>
        <v>-33700000</v>
      </c>
      <c r="J64" s="53">
        <f t="shared" si="4"/>
        <v>0</v>
      </c>
      <c r="K64" s="53">
        <f t="shared" si="5"/>
        <v>-33700000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670</v>
      </c>
      <c r="H65" s="36">
        <f t="shared" si="2"/>
        <v>0</v>
      </c>
      <c r="I65" s="11">
        <f t="shared" si="3"/>
        <v>-134000000</v>
      </c>
      <c r="J65" s="53">
        <f t="shared" si="4"/>
        <v>0</v>
      </c>
      <c r="K65" s="53">
        <f t="shared" si="5"/>
        <v>-134000000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667</v>
      </c>
      <c r="H66" s="36">
        <f t="shared" si="2"/>
        <v>0</v>
      </c>
      <c r="I66" s="11">
        <f t="shared" si="3"/>
        <v>-113390000</v>
      </c>
      <c r="J66" s="53">
        <f t="shared" si="4"/>
        <v>0</v>
      </c>
      <c r="K66" s="53">
        <f t="shared" si="5"/>
        <v>-113390000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666</v>
      </c>
      <c r="H67" s="36">
        <f t="shared" ref="H67:H131" si="8">IF(B67&gt;0,1,0)</f>
        <v>1</v>
      </c>
      <c r="I67" s="11">
        <f t="shared" ref="I67:I119" si="9">B67*(G67-H67)</f>
        <v>60731125</v>
      </c>
      <c r="J67" s="53">
        <f t="shared" ref="J67:J131" si="10">C67*(G67-H67)</f>
        <v>43705795</v>
      </c>
      <c r="K67" s="53">
        <f t="shared" ref="K67:K131" si="11">D67*(G67-H67)</f>
        <v>17025330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648</v>
      </c>
      <c r="H68" s="36">
        <f t="shared" si="8"/>
        <v>0</v>
      </c>
      <c r="I68" s="11">
        <f t="shared" si="9"/>
        <v>-93960000</v>
      </c>
      <c r="J68" s="53">
        <f t="shared" si="10"/>
        <v>0</v>
      </c>
      <c r="K68" s="53">
        <f t="shared" si="11"/>
        <v>-93960000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641</v>
      </c>
      <c r="H69" s="36">
        <f t="shared" si="8"/>
        <v>1</v>
      </c>
      <c r="I69" s="11">
        <f t="shared" si="9"/>
        <v>627200000</v>
      </c>
      <c r="J69" s="53">
        <f t="shared" si="10"/>
        <v>0</v>
      </c>
      <c r="K69" s="53">
        <f t="shared" si="11"/>
        <v>627200000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638</v>
      </c>
      <c r="H70" s="36">
        <f t="shared" si="8"/>
        <v>0</v>
      </c>
      <c r="I70" s="11">
        <f t="shared" si="9"/>
        <v>-29348000</v>
      </c>
      <c r="J70" s="53">
        <f t="shared" si="10"/>
        <v>0</v>
      </c>
      <c r="K70" s="53">
        <f t="shared" si="11"/>
        <v>-29348000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636</v>
      </c>
      <c r="H71" s="36">
        <f t="shared" si="8"/>
        <v>1</v>
      </c>
      <c r="I71" s="11">
        <f t="shared" si="9"/>
        <v>73239630</v>
      </c>
      <c r="J71" s="53">
        <f t="shared" si="10"/>
        <v>65920620</v>
      </c>
      <c r="K71" s="53">
        <f t="shared" si="11"/>
        <v>7319010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635</v>
      </c>
      <c r="H72" s="36">
        <f t="shared" si="8"/>
        <v>0</v>
      </c>
      <c r="I72" s="11">
        <f t="shared" si="9"/>
        <v>-96500315</v>
      </c>
      <c r="J72" s="53">
        <f t="shared" si="10"/>
        <v>0</v>
      </c>
      <c r="K72" s="53">
        <f t="shared" si="11"/>
        <v>-96500315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634</v>
      </c>
      <c r="H73" s="36">
        <f t="shared" si="8"/>
        <v>0</v>
      </c>
      <c r="I73" s="11">
        <f t="shared" si="9"/>
        <v>-510687000</v>
      </c>
      <c r="J73" s="53">
        <f t="shared" si="10"/>
        <v>0</v>
      </c>
      <c r="K73" s="53">
        <f t="shared" si="11"/>
        <v>-510687000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627</v>
      </c>
      <c r="H74" s="36">
        <f t="shared" si="8"/>
        <v>1</v>
      </c>
      <c r="I74" s="11">
        <f t="shared" si="9"/>
        <v>4378870000</v>
      </c>
      <c r="J74" s="53">
        <f t="shared" si="10"/>
        <v>0</v>
      </c>
      <c r="K74" s="53">
        <f t="shared" si="11"/>
        <v>4378870000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626</v>
      </c>
      <c r="H75" s="36">
        <f t="shared" si="8"/>
        <v>1</v>
      </c>
      <c r="I75" s="11">
        <f t="shared" si="9"/>
        <v>1875000000</v>
      </c>
      <c r="J75" s="53">
        <f t="shared" si="10"/>
        <v>0</v>
      </c>
      <c r="K75" s="53">
        <f t="shared" si="11"/>
        <v>1875000000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624</v>
      </c>
      <c r="H76" s="36">
        <f t="shared" si="8"/>
        <v>1</v>
      </c>
      <c r="I76" s="11">
        <f t="shared" si="9"/>
        <v>1869000000</v>
      </c>
      <c r="J76" s="53">
        <f t="shared" si="10"/>
        <v>0</v>
      </c>
      <c r="K76" s="53">
        <f t="shared" si="11"/>
        <v>1869000000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623</v>
      </c>
      <c r="H77" s="36">
        <f t="shared" si="8"/>
        <v>1</v>
      </c>
      <c r="I77" s="11">
        <f t="shared" si="9"/>
        <v>1866000000</v>
      </c>
      <c r="J77" s="53">
        <f t="shared" si="10"/>
        <v>0</v>
      </c>
      <c r="K77" s="53">
        <f t="shared" si="11"/>
        <v>1866000000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622</v>
      </c>
      <c r="H78" s="36">
        <f t="shared" si="8"/>
        <v>0</v>
      </c>
      <c r="I78" s="11">
        <f t="shared" si="9"/>
        <v>-1990400000</v>
      </c>
      <c r="J78" s="53">
        <f t="shared" si="10"/>
        <v>-1990400000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621</v>
      </c>
      <c r="H79" s="36">
        <f t="shared" si="8"/>
        <v>0</v>
      </c>
      <c r="I79" s="11">
        <f t="shared" si="9"/>
        <v>-496800000</v>
      </c>
      <c r="J79" s="53">
        <f t="shared" si="10"/>
        <v>-496800000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620</v>
      </c>
      <c r="H80" s="36">
        <f t="shared" si="8"/>
        <v>0</v>
      </c>
      <c r="I80" s="11">
        <f t="shared" si="9"/>
        <v>-30003660</v>
      </c>
      <c r="J80" s="53">
        <f t="shared" si="10"/>
        <v>0</v>
      </c>
      <c r="K80" s="53">
        <f t="shared" si="11"/>
        <v>-30003660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619</v>
      </c>
      <c r="H81" s="36">
        <f t="shared" si="8"/>
        <v>0</v>
      </c>
      <c r="I81" s="11">
        <f t="shared" si="9"/>
        <v>-86660000</v>
      </c>
      <c r="J81" s="53">
        <f t="shared" si="10"/>
        <v>0</v>
      </c>
      <c r="K81" s="53">
        <f t="shared" si="11"/>
        <v>-86660000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618</v>
      </c>
      <c r="H82" s="36">
        <f t="shared" si="8"/>
        <v>0</v>
      </c>
      <c r="I82" s="11">
        <f t="shared" si="9"/>
        <v>-154500000</v>
      </c>
      <c r="J82" s="53">
        <f t="shared" si="10"/>
        <v>0</v>
      </c>
      <c r="K82" s="53">
        <f t="shared" si="11"/>
        <v>-154500000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617</v>
      </c>
      <c r="H83" s="36">
        <f t="shared" si="8"/>
        <v>0</v>
      </c>
      <c r="I83" s="11">
        <f t="shared" si="9"/>
        <v>-123400000</v>
      </c>
      <c r="J83" s="53">
        <f t="shared" si="10"/>
        <v>0</v>
      </c>
      <c r="K83" s="53">
        <f t="shared" si="11"/>
        <v>-123400000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614</v>
      </c>
      <c r="H84" s="36">
        <f t="shared" si="8"/>
        <v>1</v>
      </c>
      <c r="I84" s="11">
        <f t="shared" si="9"/>
        <v>1002377600</v>
      </c>
      <c r="J84" s="53">
        <f t="shared" si="10"/>
        <v>0</v>
      </c>
      <c r="K84" s="53">
        <f t="shared" si="11"/>
        <v>1002377600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610</v>
      </c>
      <c r="H85" s="36">
        <f t="shared" si="8"/>
        <v>1</v>
      </c>
      <c r="I85" s="11">
        <f t="shared" si="9"/>
        <v>1522500000</v>
      </c>
      <c r="J85" s="53">
        <f t="shared" si="10"/>
        <v>0</v>
      </c>
      <c r="K85" s="53">
        <f t="shared" si="11"/>
        <v>1522500000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606</v>
      </c>
      <c r="H86" s="36">
        <f t="shared" si="8"/>
        <v>1</v>
      </c>
      <c r="I86" s="11">
        <f t="shared" si="9"/>
        <v>112711500</v>
      </c>
      <c r="J86" s="53">
        <f t="shared" si="10"/>
        <v>51394750</v>
      </c>
      <c r="K86" s="53">
        <f t="shared" si="11"/>
        <v>61316750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603</v>
      </c>
      <c r="H87" s="36">
        <f t="shared" si="8"/>
        <v>0</v>
      </c>
      <c r="I87" s="11">
        <f t="shared" si="9"/>
        <v>-120600000</v>
      </c>
      <c r="J87" s="53">
        <f t="shared" si="10"/>
        <v>0</v>
      </c>
      <c r="K87" s="53">
        <f t="shared" si="11"/>
        <v>-120600000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602</v>
      </c>
      <c r="H88" s="36">
        <f t="shared" si="8"/>
        <v>0</v>
      </c>
      <c r="I88" s="11">
        <f t="shared" si="9"/>
        <v>-71036000</v>
      </c>
      <c r="J88" s="53">
        <f t="shared" si="10"/>
        <v>-41538000</v>
      </c>
      <c r="K88" s="53">
        <f t="shared" si="11"/>
        <v>-29498000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594</v>
      </c>
      <c r="H89" s="36">
        <f t="shared" si="8"/>
        <v>0</v>
      </c>
      <c r="I89" s="11">
        <f t="shared" si="9"/>
        <v>-1901334600</v>
      </c>
      <c r="J89" s="53">
        <f t="shared" si="10"/>
        <v>0</v>
      </c>
      <c r="K89" s="53">
        <f t="shared" si="11"/>
        <v>-1901334600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593</v>
      </c>
      <c r="H90" s="36">
        <f t="shared" si="8"/>
        <v>0</v>
      </c>
      <c r="I90" s="11">
        <f t="shared" si="9"/>
        <v>-1898133700</v>
      </c>
      <c r="J90" s="53">
        <f t="shared" si="10"/>
        <v>0</v>
      </c>
      <c r="K90" s="53">
        <f t="shared" si="11"/>
        <v>-1898133700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592</v>
      </c>
      <c r="H91" s="36">
        <f t="shared" si="8"/>
        <v>0</v>
      </c>
      <c r="I91" s="11">
        <f t="shared" si="9"/>
        <v>-1894932800</v>
      </c>
      <c r="J91" s="53">
        <f t="shared" si="10"/>
        <v>0</v>
      </c>
      <c r="K91" s="53">
        <f t="shared" si="11"/>
        <v>-1894932800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591</v>
      </c>
      <c r="H92" s="36">
        <f t="shared" si="8"/>
        <v>0</v>
      </c>
      <c r="I92" s="11">
        <f t="shared" si="9"/>
        <v>-1891731900</v>
      </c>
      <c r="J92" s="53">
        <f t="shared" si="10"/>
        <v>0</v>
      </c>
      <c r="K92" s="53">
        <f t="shared" si="11"/>
        <v>-1891731900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590</v>
      </c>
      <c r="H93" s="36">
        <f t="shared" si="8"/>
        <v>0</v>
      </c>
      <c r="I93" s="11">
        <f t="shared" si="9"/>
        <v>-1888531000</v>
      </c>
      <c r="J93" s="53">
        <f t="shared" si="10"/>
        <v>0</v>
      </c>
      <c r="K93" s="53">
        <f t="shared" si="11"/>
        <v>-1888531000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589</v>
      </c>
      <c r="H94" s="36">
        <f t="shared" si="8"/>
        <v>0</v>
      </c>
      <c r="I94" s="11">
        <f t="shared" si="9"/>
        <v>-1885330100</v>
      </c>
      <c r="J94" s="53">
        <f t="shared" si="10"/>
        <v>0</v>
      </c>
      <c r="K94" s="53">
        <f t="shared" si="11"/>
        <v>-1885330100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587</v>
      </c>
      <c r="H95" s="36">
        <f t="shared" si="8"/>
        <v>0</v>
      </c>
      <c r="I95" s="11">
        <f t="shared" si="9"/>
        <v>-702401852</v>
      </c>
      <c r="J95" s="53">
        <f t="shared" si="10"/>
        <v>0</v>
      </c>
      <c r="K95" s="53">
        <f t="shared" si="11"/>
        <v>-702401852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577</v>
      </c>
      <c r="H96" s="36">
        <f t="shared" si="8"/>
        <v>0</v>
      </c>
      <c r="I96" s="11">
        <f t="shared" si="9"/>
        <v>-115400000</v>
      </c>
      <c r="J96" s="53">
        <f t="shared" si="10"/>
        <v>0</v>
      </c>
      <c r="K96" s="53">
        <f t="shared" si="11"/>
        <v>-115400000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576</v>
      </c>
      <c r="H97" s="36">
        <f t="shared" si="8"/>
        <v>1</v>
      </c>
      <c r="I97" s="11">
        <f t="shared" si="9"/>
        <v>91745850</v>
      </c>
      <c r="J97" s="53">
        <f t="shared" si="10"/>
        <v>39632450</v>
      </c>
      <c r="K97" s="53">
        <f t="shared" si="11"/>
        <v>52113400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571</v>
      </c>
      <c r="H98" s="36">
        <f t="shared" si="8"/>
        <v>1</v>
      </c>
      <c r="I98" s="11">
        <f t="shared" si="9"/>
        <v>65189760</v>
      </c>
      <c r="J98" s="53">
        <f t="shared" si="10"/>
        <v>0</v>
      </c>
      <c r="K98" s="53">
        <f t="shared" si="11"/>
        <v>65189760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568</v>
      </c>
      <c r="H99" s="36">
        <f t="shared" si="8"/>
        <v>0</v>
      </c>
      <c r="I99" s="11">
        <f t="shared" si="9"/>
        <v>-752600000</v>
      </c>
      <c r="J99" s="53">
        <f t="shared" si="10"/>
        <v>0</v>
      </c>
      <c r="K99" s="53">
        <f t="shared" si="11"/>
        <v>-752600000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563</v>
      </c>
      <c r="H100" s="36">
        <f t="shared" si="8"/>
        <v>1</v>
      </c>
      <c r="I100" s="11">
        <f t="shared" si="9"/>
        <v>744650000</v>
      </c>
      <c r="J100" s="53">
        <f t="shared" si="10"/>
        <v>0</v>
      </c>
      <c r="K100" s="53">
        <f t="shared" si="11"/>
        <v>744650000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546</v>
      </c>
      <c r="H101" s="36">
        <f t="shared" si="8"/>
        <v>1</v>
      </c>
      <c r="I101" s="11">
        <f t="shared" si="9"/>
        <v>36430525</v>
      </c>
      <c r="J101" s="53">
        <f t="shared" si="10"/>
        <v>36430525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543</v>
      </c>
      <c r="H102" s="36">
        <f t="shared" si="8"/>
        <v>1</v>
      </c>
      <c r="I102" s="11">
        <f t="shared" si="9"/>
        <v>1626000000</v>
      </c>
      <c r="J102" s="53">
        <f t="shared" si="10"/>
        <v>0</v>
      </c>
      <c r="K102" s="53">
        <f t="shared" si="11"/>
        <v>1626000000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536</v>
      </c>
      <c r="H103" s="36">
        <f t="shared" si="8"/>
        <v>0</v>
      </c>
      <c r="I103" s="11">
        <f t="shared" si="9"/>
        <v>-536000000</v>
      </c>
      <c r="J103" s="53">
        <f t="shared" si="10"/>
        <v>-536000000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526</v>
      </c>
      <c r="H104" s="36">
        <f t="shared" si="8"/>
        <v>1</v>
      </c>
      <c r="I104" s="11">
        <f t="shared" si="9"/>
        <v>1575000000</v>
      </c>
      <c r="J104" s="53">
        <f t="shared" si="10"/>
        <v>1575000000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525</v>
      </c>
      <c r="H105" s="36">
        <f t="shared" si="8"/>
        <v>1</v>
      </c>
      <c r="I105" s="11">
        <f t="shared" si="9"/>
        <v>586880000</v>
      </c>
      <c r="J105" s="53">
        <f t="shared" si="10"/>
        <v>586880000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525</v>
      </c>
      <c r="H106" s="36">
        <f t="shared" si="8"/>
        <v>0</v>
      </c>
      <c r="I106" s="11">
        <f t="shared" si="9"/>
        <v>-1575000000</v>
      </c>
      <c r="J106" s="53">
        <f t="shared" si="10"/>
        <v>0</v>
      </c>
      <c r="K106" s="53">
        <f t="shared" si="11"/>
        <v>-1575000000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516</v>
      </c>
      <c r="H107" s="36">
        <f t="shared" si="8"/>
        <v>1</v>
      </c>
      <c r="I107" s="11">
        <f t="shared" si="9"/>
        <v>46604410</v>
      </c>
      <c r="J107" s="53">
        <f t="shared" si="10"/>
        <v>38684225</v>
      </c>
      <c r="K107" s="53">
        <f t="shared" si="11"/>
        <v>7920185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514</v>
      </c>
      <c r="H108" s="36">
        <f t="shared" si="8"/>
        <v>0</v>
      </c>
      <c r="I108" s="11">
        <f t="shared" si="9"/>
        <v>-874159800</v>
      </c>
      <c r="J108" s="53">
        <f t="shared" si="10"/>
        <v>0</v>
      </c>
      <c r="K108" s="53">
        <f t="shared" si="11"/>
        <v>-874159800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510</v>
      </c>
      <c r="H109" s="36">
        <f t="shared" si="8"/>
        <v>0</v>
      </c>
      <c r="I109" s="11">
        <f t="shared" si="9"/>
        <v>-510255000</v>
      </c>
      <c r="J109" s="53">
        <f t="shared" si="10"/>
        <v>0</v>
      </c>
      <c r="K109" s="53">
        <f t="shared" si="11"/>
        <v>-510255000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507</v>
      </c>
      <c r="H110" s="36">
        <f t="shared" si="8"/>
        <v>1</v>
      </c>
      <c r="I110" s="11">
        <f t="shared" si="9"/>
        <v>10120000000</v>
      </c>
      <c r="J110" s="53">
        <f t="shared" si="10"/>
        <v>0</v>
      </c>
      <c r="K110" s="53">
        <f t="shared" si="11"/>
        <v>10120000000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487</v>
      </c>
      <c r="H111" s="36">
        <f t="shared" si="8"/>
        <v>1</v>
      </c>
      <c r="I111" s="11">
        <f t="shared" si="9"/>
        <v>84893508</v>
      </c>
      <c r="J111" s="53">
        <f t="shared" si="10"/>
        <v>42458418</v>
      </c>
      <c r="K111" s="53">
        <f t="shared" si="11"/>
        <v>42435090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471</v>
      </c>
      <c r="H112" s="36">
        <f t="shared" si="8"/>
        <v>0</v>
      </c>
      <c r="I112" s="11">
        <f t="shared" si="9"/>
        <v>-13376400000</v>
      </c>
      <c r="J112" s="53">
        <f t="shared" si="10"/>
        <v>0</v>
      </c>
      <c r="K112" s="53">
        <f t="shared" si="11"/>
        <v>-13376400000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456</v>
      </c>
      <c r="H113" s="36">
        <f t="shared" si="8"/>
        <v>1</v>
      </c>
      <c r="I113" s="11">
        <f t="shared" si="9"/>
        <v>74183200</v>
      </c>
      <c r="J113" s="53">
        <f t="shared" si="10"/>
        <v>55742505</v>
      </c>
      <c r="K113" s="53">
        <f t="shared" si="11"/>
        <v>18440695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456</v>
      </c>
      <c r="H114" s="36">
        <f t="shared" si="8"/>
        <v>0</v>
      </c>
      <c r="I114" s="11">
        <f t="shared" si="9"/>
        <v>-2599200</v>
      </c>
      <c r="J114" s="53">
        <f t="shared" si="10"/>
        <v>-1140000</v>
      </c>
      <c r="K114" s="53">
        <f t="shared" si="11"/>
        <v>-1459200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443</v>
      </c>
      <c r="H115" s="36">
        <f t="shared" si="8"/>
        <v>0</v>
      </c>
      <c r="I115" s="11">
        <f t="shared" si="9"/>
        <v>0</v>
      </c>
      <c r="J115" s="53">
        <f t="shared" si="10"/>
        <v>221500000</v>
      </c>
      <c r="K115" s="53">
        <f t="shared" si="11"/>
        <v>-221500000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435</v>
      </c>
      <c r="H116" s="36">
        <f t="shared" si="8"/>
        <v>0</v>
      </c>
      <c r="I116" s="11">
        <f t="shared" si="9"/>
        <v>-69600000</v>
      </c>
      <c r="J116" s="53">
        <f t="shared" si="10"/>
        <v>0</v>
      </c>
      <c r="K116" s="53">
        <f t="shared" si="11"/>
        <v>-69600000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426</v>
      </c>
      <c r="H117" s="36">
        <f t="shared" si="8"/>
        <v>1</v>
      </c>
      <c r="I117" s="11">
        <f t="shared" si="9"/>
        <v>629000</v>
      </c>
      <c r="J117" s="53">
        <f t="shared" si="10"/>
        <v>45449925</v>
      </c>
      <c r="K117" s="53">
        <f t="shared" si="11"/>
        <v>-44820925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404</v>
      </c>
      <c r="H118" s="36">
        <f t="shared" si="8"/>
        <v>1</v>
      </c>
      <c r="I118" s="11">
        <f t="shared" si="9"/>
        <v>15877998500</v>
      </c>
      <c r="J118" s="53">
        <f t="shared" si="10"/>
        <v>0</v>
      </c>
      <c r="K118" s="53">
        <f t="shared" si="11"/>
        <v>15877998500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395</v>
      </c>
      <c r="H119" s="36">
        <f t="shared" si="8"/>
        <v>1</v>
      </c>
      <c r="I119" s="11">
        <f t="shared" si="9"/>
        <v>37635274</v>
      </c>
      <c r="J119" s="53">
        <f t="shared" si="10"/>
        <v>43361276</v>
      </c>
      <c r="K119" s="53">
        <f t="shared" si="11"/>
        <v>-5726002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391</v>
      </c>
      <c r="H120" s="11">
        <f t="shared" si="8"/>
        <v>1</v>
      </c>
      <c r="I120" s="11">
        <f t="shared" ref="I120:I176" si="13">B120*(G120-H120)</f>
        <v>780000000</v>
      </c>
      <c r="J120" s="11">
        <f t="shared" si="10"/>
        <v>0</v>
      </c>
      <c r="K120" s="11">
        <f t="shared" si="11"/>
        <v>780000000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365</v>
      </c>
      <c r="H121" s="11">
        <f t="shared" si="8"/>
        <v>1</v>
      </c>
      <c r="I121" s="11">
        <f t="shared" si="13"/>
        <v>946400000</v>
      </c>
      <c r="J121" s="11">
        <f t="shared" si="10"/>
        <v>0</v>
      </c>
      <c r="K121" s="11">
        <f t="shared" si="11"/>
        <v>946400000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364</v>
      </c>
      <c r="H122" s="11">
        <f t="shared" si="8"/>
        <v>1</v>
      </c>
      <c r="I122" s="11">
        <f t="shared" si="13"/>
        <v>139592013</v>
      </c>
      <c r="J122" s="11">
        <f t="shared" si="10"/>
        <v>40259604</v>
      </c>
      <c r="K122" s="11">
        <f t="shared" si="11"/>
        <v>99332409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363</v>
      </c>
      <c r="H123" s="11">
        <f t="shared" si="8"/>
        <v>0</v>
      </c>
      <c r="I123" s="11">
        <f t="shared" si="13"/>
        <v>0</v>
      </c>
      <c r="J123" s="11">
        <f t="shared" si="10"/>
        <v>290400000</v>
      </c>
      <c r="K123" s="11">
        <f t="shared" si="11"/>
        <v>-290400000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349</v>
      </c>
      <c r="H124" s="11">
        <f t="shared" si="8"/>
        <v>0</v>
      </c>
      <c r="I124" s="11">
        <f t="shared" si="13"/>
        <v>-1047000000</v>
      </c>
      <c r="J124" s="11">
        <f t="shared" si="10"/>
        <v>0</v>
      </c>
      <c r="K124" s="11">
        <f t="shared" si="11"/>
        <v>-1047000000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334</v>
      </c>
      <c r="H125" s="11">
        <f t="shared" si="8"/>
        <v>1</v>
      </c>
      <c r="I125" s="11">
        <f t="shared" si="13"/>
        <v>133436430</v>
      </c>
      <c r="J125" s="11">
        <f t="shared" si="10"/>
        <v>39585375</v>
      </c>
      <c r="K125" s="11">
        <f t="shared" si="11"/>
        <v>93851055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334</v>
      </c>
      <c r="H126" s="11">
        <f t="shared" si="8"/>
        <v>1</v>
      </c>
      <c r="I126" s="11">
        <f t="shared" si="13"/>
        <v>13986000000</v>
      </c>
      <c r="J126" s="11">
        <f t="shared" si="10"/>
        <v>0</v>
      </c>
      <c r="K126" s="11">
        <f t="shared" si="11"/>
        <v>13986000000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309</v>
      </c>
      <c r="H127" s="11">
        <f t="shared" si="8"/>
        <v>0</v>
      </c>
      <c r="I127" s="11">
        <f t="shared" si="13"/>
        <v>-1545000</v>
      </c>
      <c r="J127" s="11">
        <f t="shared" si="10"/>
        <v>0</v>
      </c>
      <c r="K127" s="11">
        <f t="shared" si="11"/>
        <v>-1545000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303</v>
      </c>
      <c r="H128" s="11">
        <f t="shared" si="8"/>
        <v>1</v>
      </c>
      <c r="I128" s="11">
        <f t="shared" si="13"/>
        <v>232954948</v>
      </c>
      <c r="J128" s="11">
        <f t="shared" si="10"/>
        <v>36450494</v>
      </c>
      <c r="K128" s="11">
        <f t="shared" si="11"/>
        <v>196504454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300</v>
      </c>
      <c r="H129" s="11">
        <f t="shared" si="8"/>
        <v>1</v>
      </c>
      <c r="I129" s="11">
        <f t="shared" si="13"/>
        <v>747500000</v>
      </c>
      <c r="J129" s="11">
        <f t="shared" si="10"/>
        <v>0</v>
      </c>
      <c r="K129" s="11">
        <f t="shared" si="11"/>
        <v>747500000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286</v>
      </c>
      <c r="H130" s="11">
        <f t="shared" si="8"/>
        <v>0</v>
      </c>
      <c r="I130" s="11">
        <f t="shared" si="13"/>
        <v>-286000000</v>
      </c>
      <c r="J130" s="11">
        <f t="shared" si="10"/>
        <v>-286000000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281</v>
      </c>
      <c r="H131" s="11">
        <f t="shared" si="8"/>
        <v>0</v>
      </c>
      <c r="I131" s="11">
        <f t="shared" si="13"/>
        <v>-14050000000</v>
      </c>
      <c r="J131" s="11">
        <f t="shared" si="10"/>
        <v>0</v>
      </c>
      <c r="K131" s="11">
        <f t="shared" si="11"/>
        <v>-14050000000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273</v>
      </c>
      <c r="H132" s="11">
        <f t="shared" ref="H132:H176" si="15">IF(B132&gt;0,1,0)</f>
        <v>1</v>
      </c>
      <c r="I132" s="11">
        <f t="shared" si="13"/>
        <v>167086064</v>
      </c>
      <c r="J132" s="11">
        <f t="shared" ref="J132:J176" si="16">C132*(G132-H132)</f>
        <v>28824112</v>
      </c>
      <c r="K132" s="11">
        <f t="shared" ref="K132:K176" si="17">D132*(G132-H132)</f>
        <v>138261952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269</v>
      </c>
      <c r="H133" s="11">
        <f t="shared" si="15"/>
        <v>0</v>
      </c>
      <c r="I133" s="11">
        <f t="shared" si="13"/>
        <v>-325678300</v>
      </c>
      <c r="J133" s="11">
        <f t="shared" si="16"/>
        <v>0</v>
      </c>
      <c r="K133" s="11">
        <f t="shared" si="17"/>
        <v>-325678300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260</v>
      </c>
      <c r="H134" s="11">
        <f t="shared" si="15"/>
        <v>0</v>
      </c>
      <c r="I134" s="11">
        <f t="shared" si="13"/>
        <v>-16900000</v>
      </c>
      <c r="J134" s="11">
        <f t="shared" si="16"/>
        <v>0</v>
      </c>
      <c r="K134" s="11">
        <f t="shared" si="17"/>
        <v>-16900000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260</v>
      </c>
      <c r="H135" s="11">
        <f t="shared" si="15"/>
        <v>0</v>
      </c>
      <c r="I135" s="11">
        <f t="shared" si="13"/>
        <v>-8398000</v>
      </c>
      <c r="J135" s="11">
        <f t="shared" si="16"/>
        <v>0</v>
      </c>
      <c r="K135" s="11">
        <f t="shared" si="17"/>
        <v>-8398000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252</v>
      </c>
      <c r="H136" s="11">
        <f t="shared" si="15"/>
        <v>0</v>
      </c>
      <c r="I136" s="11">
        <f t="shared" si="13"/>
        <v>-252000000</v>
      </c>
      <c r="J136" s="11">
        <f t="shared" si="16"/>
        <v>-252000000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243</v>
      </c>
      <c r="H137" s="11">
        <f t="shared" si="15"/>
        <v>1</v>
      </c>
      <c r="I137" s="11">
        <f t="shared" si="13"/>
        <v>70391266</v>
      </c>
      <c r="J137" s="11">
        <f t="shared" si="16"/>
        <v>23560878</v>
      </c>
      <c r="K137" s="11">
        <f t="shared" si="17"/>
        <v>46830388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226</v>
      </c>
      <c r="H138" s="11">
        <f t="shared" si="15"/>
        <v>0</v>
      </c>
      <c r="I138" s="11">
        <f t="shared" si="13"/>
        <v>-226113000</v>
      </c>
      <c r="J138" s="11">
        <f t="shared" si="16"/>
        <v>-226113000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214</v>
      </c>
      <c r="H139" s="11">
        <f t="shared" si="15"/>
        <v>1</v>
      </c>
      <c r="I139" s="11">
        <f t="shared" si="13"/>
        <v>60117120</v>
      </c>
      <c r="J139" s="11">
        <f t="shared" si="16"/>
        <v>18915891</v>
      </c>
      <c r="K139" s="11">
        <f t="shared" si="17"/>
        <v>41201229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211</v>
      </c>
      <c r="H140" s="11">
        <f t="shared" si="15"/>
        <v>1</v>
      </c>
      <c r="I140" s="11">
        <f t="shared" si="13"/>
        <v>315000000</v>
      </c>
      <c r="J140" s="11">
        <f t="shared" si="16"/>
        <v>0</v>
      </c>
      <c r="K140" s="11">
        <f t="shared" si="17"/>
        <v>315000000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198</v>
      </c>
      <c r="H141" s="11">
        <f t="shared" si="15"/>
        <v>0</v>
      </c>
      <c r="I141" s="11">
        <f t="shared" si="13"/>
        <v>0</v>
      </c>
      <c r="J141" s="11">
        <f t="shared" si="16"/>
        <v>-198000000</v>
      </c>
      <c r="K141" s="11">
        <f t="shared" si="17"/>
        <v>198000000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184</v>
      </c>
      <c r="H142" s="11">
        <f t="shared" si="15"/>
        <v>1</v>
      </c>
      <c r="I142" s="11">
        <f t="shared" si="13"/>
        <v>53233419</v>
      </c>
      <c r="J142" s="11">
        <f t="shared" si="16"/>
        <v>14827026</v>
      </c>
      <c r="K142" s="11">
        <f t="shared" si="17"/>
        <v>38406393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164</v>
      </c>
      <c r="H143" s="11">
        <f t="shared" si="15"/>
        <v>0</v>
      </c>
      <c r="I143" s="11">
        <f t="shared" si="13"/>
        <v>0</v>
      </c>
      <c r="J143" s="11">
        <f t="shared" si="16"/>
        <v>-164000000</v>
      </c>
      <c r="K143" s="11">
        <f t="shared" si="17"/>
        <v>164000000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154</v>
      </c>
      <c r="H144" s="11">
        <f t="shared" si="15"/>
        <v>1</v>
      </c>
      <c r="I144" s="11">
        <f t="shared" si="13"/>
        <v>45112356</v>
      </c>
      <c r="J144" s="11">
        <f t="shared" si="16"/>
        <v>11422521</v>
      </c>
      <c r="K144" s="11">
        <f t="shared" si="17"/>
        <v>33689835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139</v>
      </c>
      <c r="H145" s="11">
        <f t="shared" si="15"/>
        <v>0</v>
      </c>
      <c r="I145" s="11">
        <f t="shared" si="13"/>
        <v>-1390000</v>
      </c>
      <c r="J145" s="11">
        <f t="shared" si="16"/>
        <v>-695000</v>
      </c>
      <c r="K145" s="11">
        <f t="shared" si="17"/>
        <v>-695000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134</v>
      </c>
      <c r="H146" s="11">
        <f t="shared" si="15"/>
        <v>0</v>
      </c>
      <c r="I146" s="11">
        <f t="shared" si="13"/>
        <v>-134067000</v>
      </c>
      <c r="J146" s="11">
        <f t="shared" si="16"/>
        <v>-134067000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128</v>
      </c>
      <c r="H147" s="11">
        <f t="shared" si="15"/>
        <v>0</v>
      </c>
      <c r="I147" s="11">
        <f t="shared" si="13"/>
        <v>-3456000000</v>
      </c>
      <c r="J147" s="11">
        <f t="shared" si="16"/>
        <v>0</v>
      </c>
      <c r="K147" s="11">
        <f t="shared" si="17"/>
        <v>-3456000000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125</v>
      </c>
      <c r="H148" s="11">
        <f t="shared" si="15"/>
        <v>1</v>
      </c>
      <c r="I148" s="11">
        <f t="shared" si="13"/>
        <v>31302064</v>
      </c>
      <c r="J148" s="11">
        <f t="shared" si="16"/>
        <v>8123240</v>
      </c>
      <c r="K148" s="11">
        <f t="shared" si="17"/>
        <v>23178824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1087</v>
      </c>
      <c r="F149" s="11">
        <v>7</v>
      </c>
      <c r="G149" s="36">
        <f t="shared" si="14"/>
        <v>117</v>
      </c>
      <c r="H149" s="11">
        <f t="shared" si="15"/>
        <v>1</v>
      </c>
      <c r="I149" s="11">
        <f t="shared" si="13"/>
        <v>6078400000</v>
      </c>
      <c r="J149" s="11">
        <f t="shared" si="16"/>
        <v>0</v>
      </c>
      <c r="K149" s="11">
        <f t="shared" si="17"/>
        <v>6078400000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110</v>
      </c>
      <c r="H150" s="11">
        <f t="shared" si="15"/>
        <v>0</v>
      </c>
      <c r="I150" s="11">
        <f t="shared" si="13"/>
        <v>-5720000000</v>
      </c>
      <c r="J150" s="11">
        <f t="shared" si="16"/>
        <v>0</v>
      </c>
      <c r="K150" s="11">
        <f t="shared" si="17"/>
        <v>-5720000000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105</v>
      </c>
      <c r="H151" s="105">
        <f t="shared" si="15"/>
        <v>0</v>
      </c>
      <c r="I151" s="105">
        <f t="shared" si="13"/>
        <v>-840000000</v>
      </c>
      <c r="J151" s="105">
        <f t="shared" si="16"/>
        <v>-711073755</v>
      </c>
      <c r="K151" s="11">
        <f t="shared" si="17"/>
        <v>-128926245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105</v>
      </c>
      <c r="H152" s="105">
        <f t="shared" si="15"/>
        <v>0</v>
      </c>
      <c r="I152" s="105">
        <f t="shared" si="13"/>
        <v>-3279150</v>
      </c>
      <c r="J152" s="105">
        <f t="shared" si="16"/>
        <v>0</v>
      </c>
      <c r="K152" s="105">
        <f t="shared" si="17"/>
        <v>-3279150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94</v>
      </c>
      <c r="H153" s="105">
        <f t="shared" si="15"/>
        <v>1</v>
      </c>
      <c r="I153" s="105">
        <f t="shared" si="13"/>
        <v>12563091</v>
      </c>
      <c r="J153" s="105">
        <f t="shared" si="16"/>
        <v>3825090</v>
      </c>
      <c r="K153" s="105">
        <f t="shared" si="17"/>
        <v>8738001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91</v>
      </c>
      <c r="H154" s="105">
        <f t="shared" si="15"/>
        <v>1</v>
      </c>
      <c r="I154" s="105">
        <f t="shared" si="13"/>
        <v>614167380</v>
      </c>
      <c r="J154" s="105">
        <f t="shared" si="16"/>
        <v>614167380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86</v>
      </c>
      <c r="H155" s="105">
        <f t="shared" si="15"/>
        <v>0</v>
      </c>
      <c r="I155" s="105">
        <f t="shared" si="13"/>
        <v>-17200000</v>
      </c>
      <c r="J155" s="105">
        <f t="shared" si="16"/>
        <v>0</v>
      </c>
      <c r="K155" s="105">
        <f t="shared" si="17"/>
        <v>-17200000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86</v>
      </c>
      <c r="H156" s="105">
        <f t="shared" si="15"/>
        <v>0</v>
      </c>
      <c r="I156" s="105">
        <f t="shared" si="13"/>
        <v>-21314240</v>
      </c>
      <c r="J156" s="105">
        <f t="shared" si="16"/>
        <v>0</v>
      </c>
      <c r="K156" s="105">
        <f t="shared" si="17"/>
        <v>-21314240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85</v>
      </c>
      <c r="H157" s="105">
        <f t="shared" si="15"/>
        <v>0</v>
      </c>
      <c r="I157" s="105">
        <f t="shared" si="13"/>
        <v>-13798900</v>
      </c>
      <c r="J157" s="105">
        <f t="shared" si="16"/>
        <v>0</v>
      </c>
      <c r="K157" s="105">
        <f t="shared" si="17"/>
        <v>-13798900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85</v>
      </c>
      <c r="H158" s="105">
        <f t="shared" si="15"/>
        <v>0</v>
      </c>
      <c r="I158" s="105">
        <f t="shared" si="13"/>
        <v>-255076500</v>
      </c>
      <c r="J158" s="105">
        <f t="shared" si="16"/>
        <v>0</v>
      </c>
      <c r="K158" s="105">
        <f t="shared" si="17"/>
        <v>-255076500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83</v>
      </c>
      <c r="H159" s="105">
        <f t="shared" si="15"/>
        <v>0</v>
      </c>
      <c r="I159" s="105">
        <f t="shared" si="13"/>
        <v>-83041500</v>
      </c>
      <c r="J159" s="105">
        <f t="shared" si="16"/>
        <v>0</v>
      </c>
      <c r="K159" s="105">
        <f t="shared" si="17"/>
        <v>-83041500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79</v>
      </c>
      <c r="H160" s="105">
        <f t="shared" si="15"/>
        <v>0</v>
      </c>
      <c r="I160" s="105">
        <f t="shared" si="13"/>
        <v>-7900000</v>
      </c>
      <c r="J160" s="105">
        <f t="shared" si="16"/>
        <v>0</v>
      </c>
      <c r="K160" s="105">
        <f t="shared" si="17"/>
        <v>-7900000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78</v>
      </c>
      <c r="H161" s="105">
        <f t="shared" si="15"/>
        <v>0</v>
      </c>
      <c r="I161" s="105">
        <f t="shared" si="13"/>
        <v>-156000000</v>
      </c>
      <c r="J161" s="105">
        <f t="shared" si="16"/>
        <v>0</v>
      </c>
      <c r="K161" s="105">
        <f t="shared" si="17"/>
        <v>-156000000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78</v>
      </c>
      <c r="H162" s="105">
        <f t="shared" si="15"/>
        <v>0</v>
      </c>
      <c r="I162" s="105">
        <f t="shared" si="13"/>
        <v>-78039000</v>
      </c>
      <c r="J162" s="105">
        <f t="shared" si="16"/>
        <v>0</v>
      </c>
      <c r="K162" s="105">
        <f t="shared" si="17"/>
        <v>-78039000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75</v>
      </c>
      <c r="H163" s="105">
        <f t="shared" si="15"/>
        <v>0</v>
      </c>
      <c r="I163" s="105">
        <f t="shared" si="13"/>
        <v>-375000</v>
      </c>
      <c r="J163" s="105">
        <f t="shared" si="16"/>
        <v>0</v>
      </c>
      <c r="K163" s="105">
        <f t="shared" si="17"/>
        <v>-375000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65</v>
      </c>
      <c r="H164" s="105">
        <f t="shared" si="15"/>
        <v>1</v>
      </c>
      <c r="I164" s="105">
        <f t="shared" si="13"/>
        <v>192000000</v>
      </c>
      <c r="J164" s="105">
        <f t="shared" si="16"/>
        <v>0</v>
      </c>
      <c r="K164" s="105">
        <f t="shared" si="17"/>
        <v>192000000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64</v>
      </c>
      <c r="H165" s="105">
        <f t="shared" si="15"/>
        <v>1</v>
      </c>
      <c r="I165" s="105">
        <f t="shared" si="13"/>
        <v>189000000</v>
      </c>
      <c r="J165" s="105">
        <f t="shared" si="16"/>
        <v>0</v>
      </c>
      <c r="K165" s="105">
        <f t="shared" si="17"/>
        <v>189000000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63</v>
      </c>
      <c r="H166" s="105">
        <f t="shared" si="15"/>
        <v>1</v>
      </c>
      <c r="I166" s="105">
        <f t="shared" si="13"/>
        <v>1259468</v>
      </c>
      <c r="J166" s="105">
        <f t="shared" si="16"/>
        <v>3710204</v>
      </c>
      <c r="K166" s="105">
        <f t="shared" si="17"/>
        <v>-2450736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58</v>
      </c>
      <c r="H167" s="105">
        <f t="shared" si="15"/>
        <v>0</v>
      </c>
      <c r="I167" s="105">
        <f t="shared" si="13"/>
        <v>-174052200</v>
      </c>
      <c r="J167" s="105">
        <f t="shared" si="16"/>
        <v>0</v>
      </c>
      <c r="K167" s="105">
        <f t="shared" si="17"/>
        <v>-174052200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40</v>
      </c>
      <c r="H168" s="105">
        <f t="shared" si="15"/>
        <v>0</v>
      </c>
      <c r="I168" s="105">
        <f t="shared" si="13"/>
        <v>-120036000</v>
      </c>
      <c r="J168" s="105">
        <f t="shared" si="16"/>
        <v>0</v>
      </c>
      <c r="K168" s="105">
        <f t="shared" si="17"/>
        <v>-120036000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32</v>
      </c>
      <c r="H169" s="105">
        <f t="shared" si="15"/>
        <v>1</v>
      </c>
      <c r="I169" s="105">
        <f t="shared" si="13"/>
        <v>672855</v>
      </c>
      <c r="J169" s="105">
        <f t="shared" si="16"/>
        <v>2123965</v>
      </c>
      <c r="K169" s="105">
        <f t="shared" si="17"/>
        <v>-1451110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8</v>
      </c>
      <c r="H170" s="105">
        <f t="shared" si="15"/>
        <v>1</v>
      </c>
      <c r="I170" s="105">
        <f t="shared" si="13"/>
        <v>35000000</v>
      </c>
      <c r="J170" s="105">
        <f t="shared" si="16"/>
        <v>0</v>
      </c>
      <c r="K170" s="105">
        <f t="shared" si="17"/>
        <v>35000000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7</v>
      </c>
      <c r="H171" s="105">
        <f t="shared" si="15"/>
        <v>0</v>
      </c>
      <c r="I171" s="105">
        <f t="shared" si="13"/>
        <v>-35000000</v>
      </c>
      <c r="J171" s="105">
        <f t="shared" si="16"/>
        <v>0</v>
      </c>
      <c r="K171" s="105">
        <f t="shared" si="17"/>
        <v>-35000000</v>
      </c>
    </row>
    <row r="172" spans="1:13">
      <c r="A172" s="105" t="s">
        <v>4023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</v>
      </c>
      <c r="H172" s="105">
        <f t="shared" si="15"/>
        <v>1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61637</v>
      </c>
      <c r="C177" s="29">
        <f>SUM(C2:C175)</f>
        <v>7835443</v>
      </c>
      <c r="D177" s="29">
        <f>SUM(D2:D175)</f>
        <v>-7773806</v>
      </c>
      <c r="E177" s="11"/>
      <c r="F177" s="11"/>
      <c r="G177" s="11"/>
      <c r="H177" s="11"/>
      <c r="I177" s="29">
        <f>SUM(I2:I176)</f>
        <v>18759249582</v>
      </c>
      <c r="J177" s="29">
        <f>SUM(J2:J176)</f>
        <v>7582160707</v>
      </c>
      <c r="K177" s="29">
        <f>SUM(K2:K176)</f>
        <v>11177088875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22493105.01438849</v>
      </c>
      <c r="J180" s="29">
        <f>J177/G2</f>
        <v>9091319.7925659474</v>
      </c>
      <c r="K180" s="29">
        <f>K177/G2</f>
        <v>13401785.221822541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856</v>
      </c>
      <c r="D184" s="104">
        <f>D177-D151+D152</f>
        <v>-6577167</v>
      </c>
      <c r="G184" t="s">
        <v>25</v>
      </c>
      <c r="J184">
        <f>J177/I177*1448696</f>
        <v>585537.59517799411</v>
      </c>
      <c r="K184">
        <f>K177/I177*1448696</f>
        <v>863158.40482200577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selection activeCell="F6" sqref="F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4023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3991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3994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4000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4002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4003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4015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4018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999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1000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971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1001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972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1002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1003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974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1004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975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1006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991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1005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992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1005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993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1009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1010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995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1011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996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1012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997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1012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998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1002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3899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3900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3954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3955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1017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1062</v>
      </c>
      <c r="AD19">
        <v>113</v>
      </c>
      <c r="AF19" s="26"/>
    </row>
    <row r="20" spans="1:32">
      <c r="A20" s="92" t="s">
        <v>964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983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965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984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958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985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951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986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1015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967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987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968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988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942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989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977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980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982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1007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1008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1057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1058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L31" sqref="L3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3" t="s">
        <v>1106</v>
      </c>
      <c r="AI1" s="183"/>
      <c r="AJ1" s="183"/>
      <c r="AK1" s="183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3"/>
      <c r="AI2" s="183"/>
      <c r="AJ2" s="183"/>
      <c r="AK2" s="183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4" t="s">
        <v>1107</v>
      </c>
      <c r="AI3" s="185" t="s">
        <v>1108</v>
      </c>
      <c r="AJ3" s="184" t="s">
        <v>1109</v>
      </c>
      <c r="AK3" s="186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4"/>
      <c r="AI4" s="185"/>
      <c r="AJ4" s="184"/>
      <c r="AK4" s="186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4025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12000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3507158.7138263662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3903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3904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3905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3906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3907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3908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3909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3910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3911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3912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3913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3914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3915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3916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3917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3918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3919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3920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3921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3922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3923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3989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3990</v>
      </c>
    </row>
    <row r="255" spans="1:7">
      <c r="A255" s="105" t="s">
        <v>3992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3995</v>
      </c>
    </row>
    <row r="256" spans="1:7">
      <c r="A256" s="105" t="s">
        <v>3992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3997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3998</v>
      </c>
    </row>
    <row r="258" spans="1:7">
      <c r="A258" s="105" t="s">
        <v>3997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3999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4010</v>
      </c>
      <c r="D3" t="s">
        <v>4009</v>
      </c>
      <c r="G3" t="s">
        <v>4011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4012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4022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594</v>
      </c>
      <c r="F2" s="11">
        <f>IF(B2&gt;0,1,0)</f>
        <v>1</v>
      </c>
      <c r="G2" s="11">
        <f>B2*(E2-F2)</f>
        <v>29650000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590</v>
      </c>
      <c r="F3" s="11">
        <f t="shared" ref="F3:F38" si="1">IF(B3&gt;0,1,0)</f>
        <v>1</v>
      </c>
      <c r="G3" s="11">
        <f t="shared" ref="G3:G23" si="2">B3*(E3-F3)</f>
        <v>1767000000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589</v>
      </c>
      <c r="F4" s="11">
        <f t="shared" si="1"/>
        <v>1</v>
      </c>
      <c r="G4" s="11">
        <f t="shared" si="2"/>
        <v>1764000000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589</v>
      </c>
      <c r="F5" s="11">
        <f t="shared" si="1"/>
        <v>1</v>
      </c>
      <c r="G5" s="11">
        <f t="shared" si="2"/>
        <v>8820000000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588</v>
      </c>
      <c r="F6" s="11">
        <f t="shared" si="1"/>
        <v>1</v>
      </c>
      <c r="G6" s="11">
        <f t="shared" si="2"/>
        <v>1761000000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587</v>
      </c>
      <c r="F7" s="11">
        <f t="shared" si="1"/>
        <v>0</v>
      </c>
      <c r="G7" s="11">
        <f t="shared" si="2"/>
        <v>-1761000000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587</v>
      </c>
      <c r="F8" s="11">
        <f t="shared" si="1"/>
        <v>0</v>
      </c>
      <c r="G8" s="11">
        <f t="shared" si="2"/>
        <v>-117400000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587</v>
      </c>
      <c r="F9" s="11">
        <f t="shared" si="1"/>
        <v>1</v>
      </c>
      <c r="G9" s="11">
        <f>B9*(E9-F9)</f>
        <v>1758000000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586</v>
      </c>
      <c r="F10" s="11">
        <f t="shared" si="1"/>
        <v>1</v>
      </c>
      <c r="G10" s="11">
        <f t="shared" si="2"/>
        <v>1755000000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586</v>
      </c>
      <c r="F11" s="11">
        <f t="shared" si="1"/>
        <v>1</v>
      </c>
      <c r="G11" s="11">
        <f t="shared" si="2"/>
        <v>14625000000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583</v>
      </c>
      <c r="F12" s="11">
        <f t="shared" si="1"/>
        <v>1</v>
      </c>
      <c r="G12" s="11">
        <f t="shared" si="2"/>
        <v>581028060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583</v>
      </c>
      <c r="F13" s="11">
        <f t="shared" si="1"/>
        <v>1</v>
      </c>
      <c r="G13" s="11">
        <f t="shared" si="2"/>
        <v>1746000000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583</v>
      </c>
      <c r="F14" s="11">
        <f t="shared" si="1"/>
        <v>1</v>
      </c>
      <c r="G14" s="11">
        <f t="shared" si="2"/>
        <v>693217872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571</v>
      </c>
      <c r="F15" s="11">
        <f t="shared" si="1"/>
        <v>1</v>
      </c>
      <c r="G15" s="11">
        <f t="shared" si="2"/>
        <v>1140000000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559</v>
      </c>
      <c r="F16" s="11">
        <f t="shared" si="1"/>
        <v>1</v>
      </c>
      <c r="G16" s="11">
        <f t="shared" si="2"/>
        <v>1674000000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558</v>
      </c>
      <c r="F17" s="11">
        <f t="shared" si="1"/>
        <v>1</v>
      </c>
      <c r="G17" s="11">
        <f t="shared" si="2"/>
        <v>1671000000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557</v>
      </c>
      <c r="F18" s="11">
        <f t="shared" si="1"/>
        <v>1</v>
      </c>
      <c r="G18" s="11">
        <f t="shared" si="2"/>
        <v>1056400000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542</v>
      </c>
      <c r="F19" s="11">
        <f t="shared" si="1"/>
        <v>1</v>
      </c>
      <c r="G19" s="11">
        <f t="shared" si="2"/>
        <v>435241533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541</v>
      </c>
      <c r="F20" s="11">
        <f t="shared" si="1"/>
        <v>1</v>
      </c>
      <c r="G20" s="11">
        <f t="shared" si="2"/>
        <v>1620000000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535</v>
      </c>
      <c r="F21" s="11">
        <f t="shared" si="1"/>
        <v>1</v>
      </c>
      <c r="G21" s="11">
        <f t="shared" si="2"/>
        <v>267000000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521</v>
      </c>
      <c r="F22" s="11">
        <f t="shared" si="1"/>
        <v>0</v>
      </c>
      <c r="G22" s="11">
        <f t="shared" si="2"/>
        <v>-1563000000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513</v>
      </c>
      <c r="F23" s="11">
        <f t="shared" si="1"/>
        <v>1</v>
      </c>
      <c r="G23" s="11">
        <f t="shared" si="2"/>
        <v>1536000000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513</v>
      </c>
      <c r="F24" s="11">
        <f t="shared" si="1"/>
        <v>1</v>
      </c>
      <c r="G24" s="11">
        <f>B24*(E24-F24)</f>
        <v>322991616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511</v>
      </c>
      <c r="F25" s="11">
        <f t="shared" si="1"/>
        <v>0</v>
      </c>
      <c r="G25" s="11">
        <f t="shared" ref="G25:G30" si="3">B25*(E25-F25)</f>
        <v>-1635659900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509</v>
      </c>
      <c r="F26" s="11">
        <f t="shared" si="1"/>
        <v>0</v>
      </c>
      <c r="G26" s="11">
        <f t="shared" si="3"/>
        <v>-1527458100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507</v>
      </c>
      <c r="F27" s="11">
        <f t="shared" si="1"/>
        <v>1</v>
      </c>
      <c r="G27" s="11">
        <f t="shared" si="3"/>
        <v>506000000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507</v>
      </c>
      <c r="F28" s="11">
        <f t="shared" si="1"/>
        <v>1</v>
      </c>
      <c r="G28" s="11">
        <f t="shared" si="3"/>
        <v>3036000000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507</v>
      </c>
      <c r="F29" s="11">
        <f t="shared" si="1"/>
        <v>1</v>
      </c>
      <c r="G29" s="11">
        <f t="shared" si="3"/>
        <v>2934800000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507</v>
      </c>
      <c r="F30" s="11">
        <f t="shared" si="1"/>
        <v>0</v>
      </c>
      <c r="G30" s="11">
        <f t="shared" si="3"/>
        <v>-2535000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506</v>
      </c>
      <c r="F31" s="11">
        <f t="shared" si="1"/>
        <v>0</v>
      </c>
      <c r="G31" s="11">
        <f>B31*(E31-F31)</f>
        <v>-13156000000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504</v>
      </c>
      <c r="F32" s="11">
        <f t="shared" si="1"/>
        <v>0</v>
      </c>
      <c r="G32" s="11">
        <f>B32*(E32-F32)</f>
        <v>-13204800000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485</v>
      </c>
      <c r="F33" s="11">
        <f t="shared" si="1"/>
        <v>1</v>
      </c>
      <c r="G33" s="11">
        <f>B33*(E33-F33)</f>
        <v>158270420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467</v>
      </c>
      <c r="F34" s="11">
        <f t="shared" si="1"/>
        <v>1</v>
      </c>
      <c r="G34" s="11">
        <f t="shared" ref="G34:G193" si="4">B34*(E34-F34)</f>
        <v>13234400000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467</v>
      </c>
      <c r="F35" s="11">
        <f t="shared" si="1"/>
        <v>1</v>
      </c>
      <c r="G35" s="12">
        <f t="shared" si="4"/>
        <v>5126000000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452</v>
      </c>
      <c r="F36" s="11">
        <f t="shared" si="1"/>
        <v>1</v>
      </c>
      <c r="G36" s="11">
        <f t="shared" si="4"/>
        <v>188834151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452</v>
      </c>
      <c r="F37" s="11">
        <f t="shared" si="1"/>
        <v>0</v>
      </c>
      <c r="G37" s="11">
        <f t="shared" si="4"/>
        <v>-406800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451</v>
      </c>
      <c r="F38" s="11">
        <f t="shared" si="1"/>
        <v>1</v>
      </c>
      <c r="G38" s="12">
        <f t="shared" si="4"/>
        <v>900000000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451</v>
      </c>
      <c r="F39" s="11">
        <f>IF(B39&gt;0,1,0)</f>
        <v>1</v>
      </c>
      <c r="G39" s="11">
        <f t="shared" si="4"/>
        <v>900000000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437</v>
      </c>
      <c r="F40" s="11">
        <f>IF(B40&gt;0,1,0)</f>
        <v>0</v>
      </c>
      <c r="G40" s="11">
        <f t="shared" si="4"/>
        <v>-87400000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437</v>
      </c>
      <c r="F41" s="11">
        <f>IF(B41&gt;0,1,0)</f>
        <v>0</v>
      </c>
      <c r="G41" s="11">
        <f t="shared" si="4"/>
        <v>-270940000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437</v>
      </c>
      <c r="F42" s="11">
        <f t="shared" ref="F42:F193" si="5">IF(B42&gt;0,1,0)</f>
        <v>0</v>
      </c>
      <c r="G42" s="11">
        <f t="shared" si="4"/>
        <v>-52440000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435</v>
      </c>
      <c r="F43" s="11">
        <f t="shared" si="5"/>
        <v>1</v>
      </c>
      <c r="G43" s="11">
        <f t="shared" si="4"/>
        <v>282100000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435</v>
      </c>
      <c r="F44" s="11">
        <f t="shared" si="5"/>
        <v>0</v>
      </c>
      <c r="G44" s="11">
        <f t="shared" si="4"/>
        <v>-2175000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435</v>
      </c>
      <c r="F45" s="11">
        <f t="shared" si="5"/>
        <v>1</v>
      </c>
      <c r="G45" s="11">
        <f t="shared" si="4"/>
        <v>12586000000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431</v>
      </c>
      <c r="F46" s="11">
        <f t="shared" si="5"/>
        <v>0</v>
      </c>
      <c r="G46" s="11">
        <f t="shared" si="4"/>
        <v>-86200000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428</v>
      </c>
      <c r="F47" s="11">
        <f t="shared" si="5"/>
        <v>0</v>
      </c>
      <c r="G47" s="11">
        <f t="shared" si="4"/>
        <v>-85600000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427</v>
      </c>
      <c r="F48" s="11">
        <f t="shared" si="5"/>
        <v>0</v>
      </c>
      <c r="G48" s="11">
        <f t="shared" si="4"/>
        <v>-85400000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422</v>
      </c>
      <c r="F49" s="11">
        <f t="shared" si="5"/>
        <v>1</v>
      </c>
      <c r="G49" s="11">
        <f t="shared" si="4"/>
        <v>1263000000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422</v>
      </c>
      <c r="F50" s="11">
        <f t="shared" si="5"/>
        <v>1</v>
      </c>
      <c r="G50" s="12">
        <f t="shared" si="4"/>
        <v>1263000000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421</v>
      </c>
      <c r="F51" s="11">
        <f t="shared" si="5"/>
        <v>1</v>
      </c>
      <c r="G51" s="11">
        <f t="shared" si="4"/>
        <v>321634740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421</v>
      </c>
      <c r="F52" s="11">
        <f t="shared" si="5"/>
        <v>0</v>
      </c>
      <c r="G52" s="11">
        <f t="shared" si="4"/>
        <v>-84200000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414</v>
      </c>
      <c r="F53" s="11">
        <f t="shared" si="5"/>
        <v>0</v>
      </c>
      <c r="G53" s="11">
        <f t="shared" si="4"/>
        <v>-165807000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405</v>
      </c>
      <c r="F54" s="11">
        <f t="shared" si="5"/>
        <v>0</v>
      </c>
      <c r="G54" s="11">
        <f t="shared" si="4"/>
        <v>-405160380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399</v>
      </c>
      <c r="F55" s="11">
        <f t="shared" si="5"/>
        <v>0</v>
      </c>
      <c r="G55" s="11">
        <f t="shared" si="4"/>
        <v>-15960000000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390</v>
      </c>
      <c r="F56" s="11">
        <f t="shared" si="5"/>
        <v>1</v>
      </c>
      <c r="G56" s="11">
        <f t="shared" si="4"/>
        <v>336738628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363</v>
      </c>
      <c r="F57" s="11">
        <f t="shared" si="5"/>
        <v>0</v>
      </c>
      <c r="G57" s="11">
        <f t="shared" si="4"/>
        <v>-18222600000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362</v>
      </c>
      <c r="F58" s="11">
        <f t="shared" si="5"/>
        <v>0</v>
      </c>
      <c r="G58" s="11">
        <f t="shared" si="4"/>
        <v>-4416581000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359</v>
      </c>
      <c r="F59" s="11">
        <f t="shared" si="5"/>
        <v>1</v>
      </c>
      <c r="G59" s="11">
        <f t="shared" si="4"/>
        <v>191496348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358</v>
      </c>
      <c r="F60" s="11">
        <f t="shared" si="5"/>
        <v>0</v>
      </c>
      <c r="G60" s="11">
        <f t="shared" si="4"/>
        <v>-121004000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356</v>
      </c>
      <c r="F61" s="11">
        <f t="shared" si="5"/>
        <v>0</v>
      </c>
      <c r="G61" s="11">
        <f t="shared" si="4"/>
        <v>-53400000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352</v>
      </c>
      <c r="F62" s="11">
        <f t="shared" si="5"/>
        <v>0</v>
      </c>
      <c r="G62" s="11">
        <f t="shared" si="4"/>
        <v>-35200000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348</v>
      </c>
      <c r="F63" s="11">
        <f t="shared" si="5"/>
        <v>0</v>
      </c>
      <c r="G63" s="11">
        <f t="shared" si="4"/>
        <v>-69600000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348</v>
      </c>
      <c r="F64" s="11">
        <f t="shared" si="5"/>
        <v>0</v>
      </c>
      <c r="G64" s="11">
        <f t="shared" si="4"/>
        <v>-30276000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344</v>
      </c>
      <c r="F65" s="11">
        <f t="shared" si="5"/>
        <v>0</v>
      </c>
      <c r="G65" s="11">
        <f t="shared" si="4"/>
        <v>-9449680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343</v>
      </c>
      <c r="F66" s="11">
        <f t="shared" si="5"/>
        <v>0</v>
      </c>
      <c r="G66" s="11">
        <f t="shared" si="4"/>
        <v>-114562000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338</v>
      </c>
      <c r="F67" s="11">
        <f t="shared" si="5"/>
        <v>0</v>
      </c>
      <c r="G67" s="11">
        <f t="shared" si="4"/>
        <v>-6760000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337</v>
      </c>
      <c r="F68" s="11">
        <f t="shared" si="5"/>
        <v>0</v>
      </c>
      <c r="G68" s="11">
        <f t="shared" si="4"/>
        <v>-101268500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337</v>
      </c>
      <c r="F69" s="11">
        <f t="shared" si="5"/>
        <v>0</v>
      </c>
      <c r="G69" s="11">
        <f t="shared" si="4"/>
        <v>-33700000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332</v>
      </c>
      <c r="F70" s="11">
        <f t="shared" si="5"/>
        <v>0</v>
      </c>
      <c r="G70" s="11">
        <f t="shared" si="4"/>
        <v>-66400000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328</v>
      </c>
      <c r="F71" s="11">
        <f t="shared" si="5"/>
        <v>1</v>
      </c>
      <c r="G71" s="11">
        <f t="shared" si="4"/>
        <v>5032203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328</v>
      </c>
      <c r="F72" s="11">
        <f t="shared" si="5"/>
        <v>1</v>
      </c>
      <c r="G72" s="11">
        <f t="shared" si="4"/>
        <v>1308000000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328</v>
      </c>
      <c r="F73" s="11">
        <f t="shared" si="5"/>
        <v>1</v>
      </c>
      <c r="G73" s="11">
        <f t="shared" si="4"/>
        <v>850200000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328</v>
      </c>
      <c r="F74" s="11">
        <f t="shared" si="5"/>
        <v>1</v>
      </c>
      <c r="G74" s="11">
        <f t="shared" si="4"/>
        <v>981000000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325</v>
      </c>
      <c r="F75" s="11">
        <f t="shared" si="5"/>
        <v>0</v>
      </c>
      <c r="G75" s="11">
        <f t="shared" si="4"/>
        <v>-65000000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322</v>
      </c>
      <c r="F76" s="11">
        <f t="shared" si="5"/>
        <v>0</v>
      </c>
      <c r="G76" s="11">
        <f t="shared" si="4"/>
        <v>-644225400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322</v>
      </c>
      <c r="F77" s="11">
        <f t="shared" si="5"/>
        <v>0</v>
      </c>
      <c r="G77" s="11">
        <f t="shared" si="4"/>
        <v>-64400000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318</v>
      </c>
      <c r="F78" s="11">
        <f t="shared" si="5"/>
        <v>1</v>
      </c>
      <c r="G78" s="11">
        <f t="shared" si="4"/>
        <v>634000000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310</v>
      </c>
      <c r="F79" s="11">
        <f t="shared" si="5"/>
        <v>0</v>
      </c>
      <c r="G79" s="11">
        <f t="shared" si="4"/>
        <v>-310155000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310</v>
      </c>
      <c r="F80" s="11">
        <f t="shared" si="5"/>
        <v>0</v>
      </c>
      <c r="G80" s="11">
        <f t="shared" si="4"/>
        <v>-44004500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307</v>
      </c>
      <c r="F81" s="11">
        <f t="shared" si="5"/>
        <v>0</v>
      </c>
      <c r="G81" s="11">
        <f t="shared" si="4"/>
        <v>-276453500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297</v>
      </c>
      <c r="F82" s="11">
        <f t="shared" si="5"/>
        <v>1</v>
      </c>
      <c r="G82" s="11">
        <f t="shared" si="4"/>
        <v>24050296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275</v>
      </c>
      <c r="F83" s="11">
        <f t="shared" si="5"/>
        <v>1</v>
      </c>
      <c r="G83" s="11">
        <f t="shared" si="4"/>
        <v>13700000000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274</v>
      </c>
      <c r="F84" s="11">
        <f t="shared" si="5"/>
        <v>1</v>
      </c>
      <c r="G84" s="11">
        <f t="shared" si="4"/>
        <v>8190000000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274</v>
      </c>
      <c r="F85" s="11">
        <f t="shared" si="5"/>
        <v>0</v>
      </c>
      <c r="G85" s="11">
        <f t="shared" si="4"/>
        <v>-19865000000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273</v>
      </c>
      <c r="F86" s="11">
        <f t="shared" si="5"/>
        <v>0</v>
      </c>
      <c r="G86" s="11">
        <f t="shared" si="4"/>
        <v>-76713000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268</v>
      </c>
      <c r="F87" s="11">
        <f t="shared" si="5"/>
        <v>1</v>
      </c>
      <c r="G87" s="11">
        <f t="shared" si="4"/>
        <v>667500000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267</v>
      </c>
      <c r="F88" s="11">
        <f t="shared" si="5"/>
        <v>1</v>
      </c>
      <c r="G88" s="11">
        <f t="shared" si="4"/>
        <v>20838440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262</v>
      </c>
      <c r="F89" s="11">
        <f t="shared" si="5"/>
        <v>1</v>
      </c>
      <c r="G89" s="11">
        <f t="shared" si="4"/>
        <v>3915000000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237</v>
      </c>
      <c r="F90" s="11">
        <f t="shared" si="5"/>
        <v>1</v>
      </c>
      <c r="G90" s="11">
        <f t="shared" si="4"/>
        <v>57783656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208</v>
      </c>
      <c r="F91" s="11">
        <f t="shared" si="5"/>
        <v>1</v>
      </c>
      <c r="G91" s="11">
        <f t="shared" si="4"/>
        <v>56336085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178</v>
      </c>
      <c r="F92" s="11">
        <f t="shared" si="5"/>
        <v>1</v>
      </c>
      <c r="G92" s="11">
        <f t="shared" si="4"/>
        <v>531000000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178</v>
      </c>
      <c r="F93" s="11">
        <f t="shared" si="5"/>
        <v>1</v>
      </c>
      <c r="G93" s="11">
        <f t="shared" si="4"/>
        <v>48566145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177</v>
      </c>
      <c r="F94" s="11">
        <f t="shared" si="5"/>
        <v>1</v>
      </c>
      <c r="G94" s="11">
        <f t="shared" si="4"/>
        <v>968000000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176</v>
      </c>
      <c r="F95" s="11">
        <f t="shared" si="5"/>
        <v>1</v>
      </c>
      <c r="G95" s="11">
        <f t="shared" si="4"/>
        <v>525000000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175</v>
      </c>
      <c r="F96" s="11">
        <f t="shared" si="5"/>
        <v>1</v>
      </c>
      <c r="G96" s="11">
        <f t="shared" si="4"/>
        <v>522000000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174</v>
      </c>
      <c r="F97" s="11">
        <f t="shared" si="5"/>
        <v>1</v>
      </c>
      <c r="G97" s="11">
        <f t="shared" si="4"/>
        <v>519000000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173</v>
      </c>
      <c r="F98" s="11">
        <f t="shared" si="5"/>
        <v>1</v>
      </c>
      <c r="G98" s="11">
        <f t="shared" si="4"/>
        <v>516000000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172</v>
      </c>
      <c r="F99" s="11">
        <f t="shared" si="5"/>
        <v>1</v>
      </c>
      <c r="G99" s="11">
        <f t="shared" si="4"/>
        <v>513000000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170</v>
      </c>
      <c r="F100" s="11">
        <f t="shared" si="5"/>
        <v>1</v>
      </c>
      <c r="G100" s="11">
        <f t="shared" si="4"/>
        <v>168915500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169</v>
      </c>
      <c r="F101" s="11">
        <f t="shared" si="5"/>
        <v>0</v>
      </c>
      <c r="G101" s="11">
        <f t="shared" si="4"/>
        <v>-335752300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148</v>
      </c>
      <c r="F102" s="11">
        <f t="shared" si="5"/>
        <v>1</v>
      </c>
      <c r="G102" s="11">
        <f t="shared" si="4"/>
        <v>441000000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 t="shared" si="6"/>
        <v>148</v>
      </c>
      <c r="F103" s="11">
        <f t="shared" si="5"/>
        <v>1</v>
      </c>
      <c r="G103" s="11">
        <f t="shared" si="4"/>
        <v>43438500</v>
      </c>
    </row>
    <row r="104" spans="1:7">
      <c r="A104" s="11" t="s">
        <v>913</v>
      </c>
      <c r="B104" s="38">
        <v>-10000</v>
      </c>
      <c r="C104" s="73" t="s">
        <v>919</v>
      </c>
      <c r="D104" s="11">
        <v>6</v>
      </c>
      <c r="E104" s="11">
        <f t="shared" si="6"/>
        <v>133</v>
      </c>
      <c r="F104" s="11">
        <f t="shared" si="5"/>
        <v>0</v>
      </c>
      <c r="G104" s="11">
        <f t="shared" si="4"/>
        <v>-1330000</v>
      </c>
    </row>
    <row r="105" spans="1:7">
      <c r="A105" s="11" t="s">
        <v>921</v>
      </c>
      <c r="B105" s="38">
        <v>1999000</v>
      </c>
      <c r="C105" s="73" t="s">
        <v>922</v>
      </c>
      <c r="D105" s="11">
        <v>5</v>
      </c>
      <c r="E105" s="11">
        <f t="shared" si="6"/>
        <v>127</v>
      </c>
      <c r="F105" s="11">
        <f t="shared" si="5"/>
        <v>1</v>
      </c>
      <c r="G105" s="11">
        <f t="shared" si="4"/>
        <v>251874000</v>
      </c>
    </row>
    <row r="106" spans="1:7">
      <c r="A106" s="11" t="s">
        <v>938</v>
      </c>
      <c r="B106" s="38">
        <v>-60000000</v>
      </c>
      <c r="C106" s="73" t="s">
        <v>1022</v>
      </c>
      <c r="D106" s="11">
        <v>0</v>
      </c>
      <c r="E106" s="11">
        <f t="shared" si="6"/>
        <v>122</v>
      </c>
      <c r="F106" s="11">
        <f t="shared" si="5"/>
        <v>0</v>
      </c>
      <c r="G106" s="11">
        <f t="shared" si="4"/>
        <v>-7320000000</v>
      </c>
    </row>
    <row r="107" spans="1:7">
      <c r="A107" s="11" t="s">
        <v>938</v>
      </c>
      <c r="B107" s="38">
        <v>5850000</v>
      </c>
      <c r="C107" s="73" t="s">
        <v>1024</v>
      </c>
      <c r="D107" s="11">
        <v>1</v>
      </c>
      <c r="E107" s="11">
        <f t="shared" si="6"/>
        <v>122</v>
      </c>
      <c r="F107" s="11">
        <f t="shared" si="5"/>
        <v>1</v>
      </c>
      <c r="G107" s="11">
        <f t="shared" si="4"/>
        <v>707850000</v>
      </c>
    </row>
    <row r="108" spans="1:7">
      <c r="A108" s="11" t="s">
        <v>1030</v>
      </c>
      <c r="B108" s="38">
        <v>3000000</v>
      </c>
      <c r="C108" s="73" t="s">
        <v>1040</v>
      </c>
      <c r="D108" s="11">
        <v>1</v>
      </c>
      <c r="E108" s="11">
        <f t="shared" si="6"/>
        <v>121</v>
      </c>
      <c r="F108" s="11">
        <f t="shared" si="5"/>
        <v>1</v>
      </c>
      <c r="G108" s="11">
        <f t="shared" si="4"/>
        <v>360000000</v>
      </c>
    </row>
    <row r="109" spans="1:7">
      <c r="A109" s="11" t="s">
        <v>1041</v>
      </c>
      <c r="B109" s="38">
        <v>2000000</v>
      </c>
      <c r="C109" s="73" t="s">
        <v>1040</v>
      </c>
      <c r="D109" s="11">
        <v>0</v>
      </c>
      <c r="E109" s="11">
        <f t="shared" si="6"/>
        <v>120</v>
      </c>
      <c r="F109" s="11">
        <f t="shared" si="5"/>
        <v>1</v>
      </c>
      <c r="G109" s="11">
        <f t="shared" si="4"/>
        <v>238000000</v>
      </c>
    </row>
    <row r="110" spans="1:7">
      <c r="A110" s="11" t="s">
        <v>1041</v>
      </c>
      <c r="B110" s="38">
        <v>-5000000</v>
      </c>
      <c r="C110" s="73" t="s">
        <v>1022</v>
      </c>
      <c r="D110" s="11">
        <v>1</v>
      </c>
      <c r="E110" s="11">
        <f t="shared" si="6"/>
        <v>120</v>
      </c>
      <c r="F110" s="11">
        <f t="shared" si="5"/>
        <v>0</v>
      </c>
      <c r="G110" s="11">
        <f t="shared" si="4"/>
        <v>-600000000</v>
      </c>
    </row>
    <row r="111" spans="1:7">
      <c r="A111" s="11" t="s">
        <v>1047</v>
      </c>
      <c r="B111" s="38">
        <v>412668</v>
      </c>
      <c r="C111" s="73" t="s">
        <v>1048</v>
      </c>
      <c r="D111" s="11">
        <v>8</v>
      </c>
      <c r="E111" s="11">
        <f t="shared" si="6"/>
        <v>119</v>
      </c>
      <c r="F111" s="11">
        <f t="shared" si="5"/>
        <v>1</v>
      </c>
      <c r="G111" s="11">
        <f t="shared" si="4"/>
        <v>48694824</v>
      </c>
    </row>
    <row r="112" spans="1:7">
      <c r="A112" s="11" t="s">
        <v>1086</v>
      </c>
      <c r="B112" s="38">
        <v>42000000</v>
      </c>
      <c r="C112" s="73" t="s">
        <v>1087</v>
      </c>
      <c r="D112" s="11">
        <v>7</v>
      </c>
      <c r="E112" s="11">
        <f t="shared" si="6"/>
        <v>111</v>
      </c>
      <c r="F112" s="11">
        <f t="shared" si="5"/>
        <v>1</v>
      </c>
      <c r="G112" s="11">
        <f t="shared" si="4"/>
        <v>4620000000</v>
      </c>
    </row>
    <row r="113" spans="1:7">
      <c r="A113" s="11" t="s">
        <v>1093</v>
      </c>
      <c r="B113" s="38">
        <v>-25000000</v>
      </c>
      <c r="C113" s="73" t="s">
        <v>1098</v>
      </c>
      <c r="D113" s="11">
        <v>1</v>
      </c>
      <c r="E113" s="11">
        <f t="shared" si="6"/>
        <v>104</v>
      </c>
      <c r="F113" s="11">
        <f t="shared" si="5"/>
        <v>0</v>
      </c>
      <c r="G113" s="11">
        <f t="shared" si="4"/>
        <v>-2600000000</v>
      </c>
    </row>
    <row r="114" spans="1:7">
      <c r="A114" s="11" t="s">
        <v>1095</v>
      </c>
      <c r="B114" s="38">
        <v>-200000</v>
      </c>
      <c r="C114" s="73" t="s">
        <v>1120</v>
      </c>
      <c r="D114" s="11">
        <v>2</v>
      </c>
      <c r="E114" s="11">
        <f t="shared" si="6"/>
        <v>103</v>
      </c>
      <c r="F114" s="11">
        <f t="shared" si="5"/>
        <v>0</v>
      </c>
      <c r="G114" s="11">
        <f t="shared" si="4"/>
        <v>-20600000</v>
      </c>
    </row>
    <row r="115" spans="1:7">
      <c r="A115" s="11" t="s">
        <v>1127</v>
      </c>
      <c r="B115" s="38">
        <v>-18000000</v>
      </c>
      <c r="C115" s="73" t="s">
        <v>1128</v>
      </c>
      <c r="D115" s="11">
        <v>1</v>
      </c>
      <c r="E115" s="11">
        <f t="shared" si="6"/>
        <v>101</v>
      </c>
      <c r="F115" s="11">
        <f t="shared" si="5"/>
        <v>0</v>
      </c>
      <c r="G115" s="11">
        <f t="shared" si="4"/>
        <v>-1818000000</v>
      </c>
    </row>
    <row r="116" spans="1:7">
      <c r="A116" s="11" t="s">
        <v>1129</v>
      </c>
      <c r="B116" s="38">
        <v>-2500000</v>
      </c>
      <c r="C116" s="73" t="s">
        <v>1128</v>
      </c>
      <c r="D116" s="11">
        <v>10</v>
      </c>
      <c r="E116" s="11">
        <f t="shared" si="6"/>
        <v>100</v>
      </c>
      <c r="F116" s="11">
        <f t="shared" si="5"/>
        <v>0</v>
      </c>
      <c r="G116" s="11">
        <f t="shared" si="4"/>
        <v>-250000000</v>
      </c>
    </row>
    <row r="117" spans="1:7">
      <c r="A117" s="11" t="s">
        <v>1184</v>
      </c>
      <c r="B117" s="38">
        <v>595000</v>
      </c>
      <c r="C117" s="73" t="s">
        <v>1040</v>
      </c>
      <c r="D117" s="11">
        <v>2</v>
      </c>
      <c r="E117" s="11">
        <f t="shared" si="6"/>
        <v>90</v>
      </c>
      <c r="F117" s="11">
        <f t="shared" si="5"/>
        <v>1</v>
      </c>
      <c r="G117" s="11">
        <f t="shared" si="4"/>
        <v>52955000</v>
      </c>
    </row>
    <row r="118" spans="1:7">
      <c r="A118" s="11" t="s">
        <v>1186</v>
      </c>
      <c r="B118" s="38">
        <v>137334</v>
      </c>
      <c r="C118" s="73" t="s">
        <v>510</v>
      </c>
      <c r="D118" s="11">
        <v>2</v>
      </c>
      <c r="E118" s="11">
        <f t="shared" si="6"/>
        <v>88</v>
      </c>
      <c r="F118" s="11">
        <f t="shared" si="5"/>
        <v>1</v>
      </c>
      <c r="G118" s="11">
        <f t="shared" si="4"/>
        <v>11948058</v>
      </c>
    </row>
    <row r="119" spans="1:7">
      <c r="A119" s="11" t="s">
        <v>1189</v>
      </c>
      <c r="B119" s="38">
        <v>-3200900</v>
      </c>
      <c r="C119" s="73" t="s">
        <v>1190</v>
      </c>
      <c r="D119" s="11">
        <v>1</v>
      </c>
      <c r="E119" s="11">
        <f t="shared" si="6"/>
        <v>86</v>
      </c>
      <c r="F119" s="11">
        <f t="shared" si="5"/>
        <v>0</v>
      </c>
      <c r="G119" s="11">
        <f t="shared" si="4"/>
        <v>-275277400</v>
      </c>
    </row>
    <row r="120" spans="1:7">
      <c r="A120" s="11" t="s">
        <v>1197</v>
      </c>
      <c r="B120" s="38">
        <v>16276000</v>
      </c>
      <c r="C120" s="73" t="s">
        <v>1199</v>
      </c>
      <c r="D120" s="11">
        <v>3</v>
      </c>
      <c r="E120" s="11">
        <f t="shared" si="6"/>
        <v>85</v>
      </c>
      <c r="F120" s="11">
        <f t="shared" si="5"/>
        <v>1</v>
      </c>
      <c r="G120" s="11">
        <f t="shared" si="4"/>
        <v>1367184000</v>
      </c>
    </row>
    <row r="121" spans="1:7">
      <c r="A121" s="11" t="s">
        <v>1208</v>
      </c>
      <c r="B121" s="38">
        <v>3000000</v>
      </c>
      <c r="C121" s="73" t="s">
        <v>727</v>
      </c>
      <c r="D121" s="11">
        <v>0</v>
      </c>
      <c r="E121" s="11">
        <f t="shared" si="6"/>
        <v>82</v>
      </c>
      <c r="F121" s="11">
        <f t="shared" si="5"/>
        <v>1</v>
      </c>
      <c r="G121" s="105">
        <f t="shared" si="4"/>
        <v>243000000</v>
      </c>
    </row>
    <row r="122" spans="1:7">
      <c r="A122" s="11" t="s">
        <v>1208</v>
      </c>
      <c r="B122" s="38">
        <v>2020000</v>
      </c>
      <c r="C122" s="73" t="s">
        <v>1212</v>
      </c>
      <c r="D122" s="11">
        <v>0</v>
      </c>
      <c r="E122" s="105">
        <f t="shared" si="6"/>
        <v>82</v>
      </c>
      <c r="F122" s="105">
        <f t="shared" si="5"/>
        <v>1</v>
      </c>
      <c r="G122" s="105">
        <f t="shared" si="4"/>
        <v>163620000</v>
      </c>
    </row>
    <row r="123" spans="1:7">
      <c r="A123" s="11" t="s">
        <v>1208</v>
      </c>
      <c r="B123" s="38">
        <v>4975000</v>
      </c>
      <c r="C123" s="73" t="s">
        <v>1209</v>
      </c>
      <c r="D123" s="11">
        <v>1</v>
      </c>
      <c r="E123" s="105">
        <f t="shared" si="6"/>
        <v>82</v>
      </c>
      <c r="F123" s="105">
        <f t="shared" si="5"/>
        <v>1</v>
      </c>
      <c r="G123" s="105">
        <f t="shared" si="4"/>
        <v>402975000</v>
      </c>
    </row>
    <row r="124" spans="1:7">
      <c r="A124" s="105" t="s">
        <v>1222</v>
      </c>
      <c r="B124" s="38">
        <v>-18500000</v>
      </c>
      <c r="C124" s="73" t="s">
        <v>1128</v>
      </c>
      <c r="D124" s="105">
        <v>0</v>
      </c>
      <c r="E124" s="105">
        <f t="shared" si="6"/>
        <v>81</v>
      </c>
      <c r="F124" s="105">
        <f t="shared" si="5"/>
        <v>0</v>
      </c>
      <c r="G124" s="105">
        <f t="shared" si="4"/>
        <v>-1498500000</v>
      </c>
    </row>
    <row r="125" spans="1:7">
      <c r="A125" s="105" t="s">
        <v>1222</v>
      </c>
      <c r="B125" s="38">
        <v>3000000</v>
      </c>
      <c r="C125" s="73" t="s">
        <v>1228</v>
      </c>
      <c r="D125" s="105">
        <v>0</v>
      </c>
      <c r="E125" s="105">
        <f t="shared" si="6"/>
        <v>81</v>
      </c>
      <c r="F125" s="105">
        <f t="shared" si="5"/>
        <v>1</v>
      </c>
      <c r="G125" s="105">
        <f t="shared" si="4"/>
        <v>240000000</v>
      </c>
    </row>
    <row r="126" spans="1:7">
      <c r="A126" s="105" t="s">
        <v>1222</v>
      </c>
      <c r="B126" s="38">
        <v>-3000900</v>
      </c>
      <c r="C126" s="73" t="s">
        <v>1234</v>
      </c>
      <c r="D126" s="105">
        <v>1</v>
      </c>
      <c r="E126" s="105">
        <f t="shared" si="6"/>
        <v>81</v>
      </c>
      <c r="F126" s="105">
        <f t="shared" si="5"/>
        <v>0</v>
      </c>
      <c r="G126" s="105">
        <f t="shared" si="4"/>
        <v>-243072900</v>
      </c>
    </row>
    <row r="127" spans="1:7">
      <c r="A127" s="105" t="s">
        <v>1231</v>
      </c>
      <c r="B127" s="38">
        <v>900000</v>
      </c>
      <c r="C127" s="73" t="s">
        <v>1233</v>
      </c>
      <c r="D127" s="105">
        <v>0</v>
      </c>
      <c r="E127" s="105">
        <f t="shared" si="6"/>
        <v>80</v>
      </c>
      <c r="F127" s="105">
        <f t="shared" si="5"/>
        <v>1</v>
      </c>
      <c r="G127" s="105">
        <f t="shared" si="4"/>
        <v>71100000</v>
      </c>
    </row>
    <row r="128" spans="1:7">
      <c r="A128" s="105" t="s">
        <v>1231</v>
      </c>
      <c r="B128" s="38">
        <v>-3000900</v>
      </c>
      <c r="C128" s="73" t="s">
        <v>1234</v>
      </c>
      <c r="D128" s="105">
        <v>1</v>
      </c>
      <c r="E128" s="105">
        <f t="shared" si="6"/>
        <v>80</v>
      </c>
      <c r="F128" s="105">
        <f t="shared" si="5"/>
        <v>0</v>
      </c>
      <c r="G128" s="105">
        <f t="shared" si="4"/>
        <v>-240072000</v>
      </c>
    </row>
    <row r="129" spans="1:10">
      <c r="A129" s="105" t="s">
        <v>1238</v>
      </c>
      <c r="B129" s="38">
        <v>-3000900</v>
      </c>
      <c r="C129" s="73" t="s">
        <v>1246</v>
      </c>
      <c r="D129" s="105">
        <v>2</v>
      </c>
      <c r="E129" s="105">
        <f t="shared" si="6"/>
        <v>79</v>
      </c>
      <c r="F129" s="105">
        <f t="shared" si="5"/>
        <v>0</v>
      </c>
      <c r="G129" s="105">
        <f t="shared" si="4"/>
        <v>-237071100</v>
      </c>
    </row>
    <row r="130" spans="1:10">
      <c r="A130" s="105" t="s">
        <v>1247</v>
      </c>
      <c r="B130" s="38">
        <v>-1000500</v>
      </c>
      <c r="C130" s="73" t="s">
        <v>1246</v>
      </c>
      <c r="D130" s="105">
        <v>0</v>
      </c>
      <c r="E130" s="105">
        <f t="shared" si="6"/>
        <v>77</v>
      </c>
      <c r="F130" s="105">
        <f t="shared" si="5"/>
        <v>0</v>
      </c>
      <c r="G130" s="105">
        <f t="shared" si="4"/>
        <v>-77038500</v>
      </c>
    </row>
    <row r="131" spans="1:10">
      <c r="A131" s="105" t="s">
        <v>1247</v>
      </c>
      <c r="B131" s="38">
        <v>100000</v>
      </c>
      <c r="C131" s="73" t="s">
        <v>1248</v>
      </c>
      <c r="D131" s="105">
        <v>2</v>
      </c>
      <c r="E131" s="105">
        <f t="shared" si="6"/>
        <v>77</v>
      </c>
      <c r="F131" s="105">
        <f t="shared" si="5"/>
        <v>1</v>
      </c>
      <c r="G131" s="105">
        <f t="shared" si="4"/>
        <v>7600000</v>
      </c>
    </row>
    <row r="132" spans="1:10">
      <c r="A132" s="105" t="s">
        <v>1250</v>
      </c>
      <c r="B132" s="38">
        <v>-200000</v>
      </c>
      <c r="C132" s="73" t="s">
        <v>1251</v>
      </c>
      <c r="D132" s="105">
        <v>1</v>
      </c>
      <c r="E132" s="105">
        <f t="shared" si="6"/>
        <v>75</v>
      </c>
      <c r="F132" s="105">
        <f t="shared" si="5"/>
        <v>0</v>
      </c>
      <c r="G132" s="105">
        <f t="shared" si="4"/>
        <v>-15000000</v>
      </c>
    </row>
    <row r="133" spans="1:10">
      <c r="A133" s="105" t="s">
        <v>1254</v>
      </c>
      <c r="B133" s="38">
        <v>-2200000</v>
      </c>
      <c r="C133" s="73" t="s">
        <v>1258</v>
      </c>
      <c r="D133" s="105">
        <v>3</v>
      </c>
      <c r="E133" s="105">
        <f t="shared" si="6"/>
        <v>74</v>
      </c>
      <c r="F133" s="105">
        <f t="shared" si="5"/>
        <v>0</v>
      </c>
      <c r="G133" s="105">
        <f t="shared" si="4"/>
        <v>-162800000</v>
      </c>
    </row>
    <row r="134" spans="1:10">
      <c r="A134" s="105" t="s">
        <v>1269</v>
      </c>
      <c r="B134" s="38">
        <v>-905500</v>
      </c>
      <c r="C134" s="73" t="s">
        <v>1270</v>
      </c>
      <c r="D134" s="105">
        <v>3</v>
      </c>
      <c r="E134" s="105">
        <f t="shared" si="6"/>
        <v>71</v>
      </c>
      <c r="F134" s="105">
        <f t="shared" si="5"/>
        <v>0</v>
      </c>
      <c r="G134" s="105">
        <f t="shared" si="4"/>
        <v>-64290500</v>
      </c>
    </row>
    <row r="135" spans="1:10">
      <c r="A135" s="105" t="s">
        <v>1279</v>
      </c>
      <c r="B135" s="38">
        <v>1500000</v>
      </c>
      <c r="C135" s="73" t="s">
        <v>1280</v>
      </c>
      <c r="D135" s="105">
        <v>1</v>
      </c>
      <c r="E135" s="105">
        <f t="shared" si="6"/>
        <v>68</v>
      </c>
      <c r="F135" s="105">
        <f t="shared" si="5"/>
        <v>1</v>
      </c>
      <c r="G135" s="105">
        <f t="shared" si="4"/>
        <v>100500000</v>
      </c>
    </row>
    <row r="136" spans="1:10">
      <c r="A136" s="105" t="s">
        <v>3703</v>
      </c>
      <c r="B136" s="38">
        <v>-1000500</v>
      </c>
      <c r="C136" s="73" t="s">
        <v>1262</v>
      </c>
      <c r="D136" s="105">
        <v>0</v>
      </c>
      <c r="E136" s="105">
        <f t="shared" si="6"/>
        <v>67</v>
      </c>
      <c r="F136" s="105">
        <f t="shared" si="5"/>
        <v>0</v>
      </c>
      <c r="G136" s="105">
        <f t="shared" si="4"/>
        <v>-67033500</v>
      </c>
    </row>
    <row r="137" spans="1:10">
      <c r="A137" s="105" t="s">
        <v>3703</v>
      </c>
      <c r="B137" s="38">
        <v>-365000</v>
      </c>
      <c r="C137" s="73" t="s">
        <v>3705</v>
      </c>
      <c r="D137" s="105">
        <v>2</v>
      </c>
      <c r="E137" s="105">
        <f>D137+E138</f>
        <v>67</v>
      </c>
      <c r="F137" s="105">
        <f t="shared" si="5"/>
        <v>0</v>
      </c>
      <c r="G137" s="105">
        <f t="shared" si="4"/>
        <v>-24455000</v>
      </c>
    </row>
    <row r="138" spans="1:10">
      <c r="A138" s="105" t="s">
        <v>3708</v>
      </c>
      <c r="B138" s="38">
        <v>23000000</v>
      </c>
      <c r="C138" s="73" t="s">
        <v>3709</v>
      </c>
      <c r="D138" s="105">
        <v>1</v>
      </c>
      <c r="E138" s="105">
        <f t="shared" ref="E138:E193" si="7">D138+E139</f>
        <v>65</v>
      </c>
      <c r="F138" s="105">
        <f t="shared" si="5"/>
        <v>1</v>
      </c>
      <c r="G138" s="105">
        <f t="shared" si="4"/>
        <v>1472000000</v>
      </c>
    </row>
    <row r="139" spans="1:10">
      <c r="A139" s="105" t="s">
        <v>3711</v>
      </c>
      <c r="B139" s="38">
        <v>1800000</v>
      </c>
      <c r="C139" s="73" t="s">
        <v>3709</v>
      </c>
      <c r="D139" s="105">
        <v>2</v>
      </c>
      <c r="E139" s="105">
        <f t="shared" si="7"/>
        <v>64</v>
      </c>
      <c r="F139" s="105">
        <f t="shared" si="5"/>
        <v>1</v>
      </c>
      <c r="G139" s="105">
        <f t="shared" si="4"/>
        <v>113400000</v>
      </c>
    </row>
    <row r="140" spans="1:10">
      <c r="A140" s="105" t="s">
        <v>3724</v>
      </c>
      <c r="B140" s="38">
        <v>200000</v>
      </c>
      <c r="C140" s="73" t="s">
        <v>3709</v>
      </c>
      <c r="D140" s="105"/>
      <c r="E140" s="105">
        <f t="shared" si="7"/>
        <v>62</v>
      </c>
      <c r="F140" s="105">
        <f t="shared" si="5"/>
        <v>1</v>
      </c>
      <c r="G140" s="105">
        <f t="shared" si="4"/>
        <v>12200000</v>
      </c>
      <c r="J140" t="s">
        <v>25</v>
      </c>
    </row>
    <row r="141" spans="1:10">
      <c r="A141" s="105" t="s">
        <v>3712</v>
      </c>
      <c r="B141" s="38">
        <v>-3200900</v>
      </c>
      <c r="C141" s="73" t="s">
        <v>3713</v>
      </c>
      <c r="D141" s="105">
        <v>1</v>
      </c>
      <c r="E141" s="105">
        <f t="shared" si="7"/>
        <v>62</v>
      </c>
      <c r="F141" s="105">
        <f t="shared" si="5"/>
        <v>0</v>
      </c>
      <c r="G141" s="105">
        <f t="shared" si="4"/>
        <v>-198455800</v>
      </c>
    </row>
    <row r="142" spans="1:10">
      <c r="A142" s="105" t="s">
        <v>3716</v>
      </c>
      <c r="B142" s="38">
        <v>-3020900</v>
      </c>
      <c r="C142" s="73" t="s">
        <v>3717</v>
      </c>
      <c r="D142" s="105">
        <v>1</v>
      </c>
      <c r="E142" s="105">
        <f t="shared" si="7"/>
        <v>61</v>
      </c>
      <c r="F142" s="105">
        <f t="shared" si="5"/>
        <v>0</v>
      </c>
      <c r="G142" s="105">
        <f t="shared" si="4"/>
        <v>-184274900</v>
      </c>
    </row>
    <row r="143" spans="1:10">
      <c r="A143" s="105" t="s">
        <v>3718</v>
      </c>
      <c r="B143" s="38">
        <v>72533</v>
      </c>
      <c r="C143" s="73" t="s">
        <v>3721</v>
      </c>
      <c r="D143" s="105">
        <v>3</v>
      </c>
      <c r="E143" s="105">
        <f t="shared" si="7"/>
        <v>60</v>
      </c>
      <c r="F143" s="105">
        <f t="shared" si="5"/>
        <v>1</v>
      </c>
      <c r="G143" s="105">
        <f t="shared" si="4"/>
        <v>4279447</v>
      </c>
    </row>
    <row r="144" spans="1:10">
      <c r="A144" s="105" t="s">
        <v>3725</v>
      </c>
      <c r="B144" s="38">
        <v>-3000900</v>
      </c>
      <c r="C144" s="73" t="s">
        <v>1246</v>
      </c>
      <c r="D144" s="105">
        <v>1</v>
      </c>
      <c r="E144" s="105">
        <f t="shared" si="7"/>
        <v>57</v>
      </c>
      <c r="F144" s="105">
        <f t="shared" si="5"/>
        <v>0</v>
      </c>
      <c r="G144" s="105">
        <f t="shared" si="4"/>
        <v>-171051300</v>
      </c>
    </row>
    <row r="145" spans="1:10">
      <c r="A145" s="105" t="s">
        <v>3741</v>
      </c>
      <c r="B145" s="38">
        <v>-3001400</v>
      </c>
      <c r="C145" s="73" t="s">
        <v>3743</v>
      </c>
      <c r="D145" s="105">
        <v>0</v>
      </c>
      <c r="E145" s="105">
        <f t="shared" si="7"/>
        <v>56</v>
      </c>
      <c r="F145" s="105">
        <f t="shared" si="5"/>
        <v>0</v>
      </c>
      <c r="G145" s="105">
        <f t="shared" si="4"/>
        <v>-168078400</v>
      </c>
    </row>
    <row r="146" spans="1:10">
      <c r="A146" s="105" t="s">
        <v>3741</v>
      </c>
      <c r="B146" s="38">
        <v>-216910</v>
      </c>
      <c r="C146" s="73" t="s">
        <v>3746</v>
      </c>
      <c r="D146" s="105">
        <v>1</v>
      </c>
      <c r="E146" s="105">
        <f t="shared" si="7"/>
        <v>56</v>
      </c>
      <c r="F146" s="105">
        <f t="shared" si="5"/>
        <v>0</v>
      </c>
      <c r="G146" s="105">
        <f t="shared" si="4"/>
        <v>-12146960</v>
      </c>
    </row>
    <row r="147" spans="1:10">
      <c r="A147" s="105" t="s">
        <v>3747</v>
      </c>
      <c r="B147" s="38">
        <v>-3000900</v>
      </c>
      <c r="C147" s="73" t="s">
        <v>462</v>
      </c>
      <c r="D147" s="105">
        <v>1</v>
      </c>
      <c r="E147" s="105">
        <f t="shared" si="7"/>
        <v>55</v>
      </c>
      <c r="F147" s="105">
        <f t="shared" si="5"/>
        <v>0</v>
      </c>
      <c r="G147" s="105">
        <f t="shared" si="4"/>
        <v>-165049500</v>
      </c>
    </row>
    <row r="148" spans="1:10">
      <c r="A148" s="105" t="s">
        <v>3760</v>
      </c>
      <c r="B148" s="38">
        <v>5900000</v>
      </c>
      <c r="C148" s="73" t="s">
        <v>3761</v>
      </c>
      <c r="D148" s="105">
        <v>13</v>
      </c>
      <c r="E148" s="105">
        <f t="shared" si="7"/>
        <v>54</v>
      </c>
      <c r="F148" s="105">
        <f t="shared" si="5"/>
        <v>1</v>
      </c>
      <c r="G148" s="105">
        <f t="shared" si="4"/>
        <v>312700000</v>
      </c>
    </row>
    <row r="149" spans="1:10">
      <c r="A149" s="105" t="s">
        <v>3815</v>
      </c>
      <c r="B149" s="38">
        <v>17000000</v>
      </c>
      <c r="C149" s="73" t="s">
        <v>3816</v>
      </c>
      <c r="D149" s="105">
        <v>0</v>
      </c>
      <c r="E149" s="105">
        <f t="shared" si="7"/>
        <v>41</v>
      </c>
      <c r="F149" s="105">
        <f t="shared" si="5"/>
        <v>1</v>
      </c>
      <c r="G149" s="105">
        <f t="shared" si="4"/>
        <v>680000000</v>
      </c>
    </row>
    <row r="150" spans="1:10">
      <c r="A150" s="105" t="s">
        <v>3815</v>
      </c>
      <c r="B150" s="38">
        <v>-1000</v>
      </c>
      <c r="C150" s="73" t="s">
        <v>3817</v>
      </c>
      <c r="D150" s="105">
        <v>1</v>
      </c>
      <c r="E150" s="105">
        <f t="shared" si="7"/>
        <v>41</v>
      </c>
      <c r="F150" s="105">
        <f t="shared" si="5"/>
        <v>0</v>
      </c>
      <c r="G150" s="105">
        <f t="shared" si="4"/>
        <v>-41000</v>
      </c>
      <c r="J150" t="s">
        <v>25</v>
      </c>
    </row>
    <row r="151" spans="1:10">
      <c r="A151" s="105" t="s">
        <v>3819</v>
      </c>
      <c r="B151" s="38">
        <v>3000000</v>
      </c>
      <c r="C151" s="73" t="s">
        <v>3822</v>
      </c>
      <c r="D151" s="105">
        <v>0</v>
      </c>
      <c r="E151" s="105">
        <f t="shared" si="7"/>
        <v>40</v>
      </c>
      <c r="F151" s="105">
        <f t="shared" si="5"/>
        <v>1</v>
      </c>
      <c r="G151" s="105">
        <f t="shared" si="4"/>
        <v>117000000</v>
      </c>
    </row>
    <row r="152" spans="1:10">
      <c r="A152" s="105" t="s">
        <v>3819</v>
      </c>
      <c r="B152" s="38">
        <v>-18011000</v>
      </c>
      <c r="C152" s="73" t="s">
        <v>3824</v>
      </c>
      <c r="D152" s="105">
        <v>0</v>
      </c>
      <c r="E152" s="105">
        <f t="shared" si="7"/>
        <v>40</v>
      </c>
      <c r="F152" s="105">
        <f t="shared" si="5"/>
        <v>0</v>
      </c>
      <c r="G152" s="105">
        <f t="shared" si="4"/>
        <v>-720440000</v>
      </c>
    </row>
    <row r="153" spans="1:10">
      <c r="A153" s="105" t="s">
        <v>3819</v>
      </c>
      <c r="B153" s="38">
        <v>-15600000</v>
      </c>
      <c r="C153" s="73" t="s">
        <v>3823</v>
      </c>
      <c r="D153" s="105">
        <v>0</v>
      </c>
      <c r="E153" s="105">
        <f t="shared" si="7"/>
        <v>40</v>
      </c>
      <c r="F153" s="105">
        <f t="shared" si="5"/>
        <v>0</v>
      </c>
      <c r="G153" s="105">
        <f t="shared" si="4"/>
        <v>-624000000</v>
      </c>
    </row>
    <row r="154" spans="1:10">
      <c r="A154" s="105" t="s">
        <v>3819</v>
      </c>
      <c r="B154" s="38">
        <v>-1400500</v>
      </c>
      <c r="C154" s="73" t="s">
        <v>3825</v>
      </c>
      <c r="D154" s="105">
        <v>0</v>
      </c>
      <c r="E154" s="105">
        <f t="shared" si="7"/>
        <v>40</v>
      </c>
      <c r="F154" s="105">
        <f t="shared" si="5"/>
        <v>0</v>
      </c>
      <c r="G154" s="105">
        <f t="shared" si="4"/>
        <v>-56020000</v>
      </c>
    </row>
    <row r="155" spans="1:10">
      <c r="A155" s="105" t="s">
        <v>3819</v>
      </c>
      <c r="B155" s="38">
        <v>-5000</v>
      </c>
      <c r="C155" s="73" t="s">
        <v>502</v>
      </c>
      <c r="D155" s="105">
        <v>5</v>
      </c>
      <c r="E155" s="105">
        <f t="shared" si="7"/>
        <v>40</v>
      </c>
      <c r="F155" s="105">
        <f t="shared" si="5"/>
        <v>0</v>
      </c>
      <c r="G155" s="105">
        <f t="shared" si="4"/>
        <v>-200000</v>
      </c>
    </row>
    <row r="156" spans="1:10">
      <c r="A156" s="105" t="s">
        <v>3827</v>
      </c>
      <c r="B156" s="38">
        <v>3000000</v>
      </c>
      <c r="C156" s="73" t="s">
        <v>3828</v>
      </c>
      <c r="D156" s="105">
        <v>1</v>
      </c>
      <c r="E156" s="105">
        <f t="shared" si="7"/>
        <v>35</v>
      </c>
      <c r="F156" s="105">
        <f t="shared" si="5"/>
        <v>1</v>
      </c>
      <c r="G156" s="105">
        <f t="shared" si="4"/>
        <v>102000000</v>
      </c>
    </row>
    <row r="157" spans="1:10">
      <c r="A157" s="105" t="s">
        <v>3834</v>
      </c>
      <c r="B157" s="38">
        <v>1000000</v>
      </c>
      <c r="C157" s="73" t="s">
        <v>3709</v>
      </c>
      <c r="D157" s="105">
        <v>1</v>
      </c>
      <c r="E157" s="105">
        <f t="shared" si="7"/>
        <v>34</v>
      </c>
      <c r="F157" s="105">
        <f t="shared" si="5"/>
        <v>1</v>
      </c>
      <c r="G157" s="105">
        <f t="shared" si="4"/>
        <v>33000000</v>
      </c>
    </row>
    <row r="158" spans="1:10">
      <c r="A158" s="105" t="s">
        <v>3833</v>
      </c>
      <c r="B158" s="38">
        <v>-4500000</v>
      </c>
      <c r="C158" s="73" t="s">
        <v>3835</v>
      </c>
      <c r="D158" s="105">
        <v>0</v>
      </c>
      <c r="E158" s="105">
        <f t="shared" si="7"/>
        <v>33</v>
      </c>
      <c r="F158" s="105">
        <f t="shared" si="5"/>
        <v>0</v>
      </c>
      <c r="G158" s="105">
        <f t="shared" si="4"/>
        <v>-148500000</v>
      </c>
    </row>
    <row r="159" spans="1:10">
      <c r="A159" s="105" t="s">
        <v>3833</v>
      </c>
      <c r="B159" s="38">
        <v>3000000</v>
      </c>
      <c r="C159" s="73" t="s">
        <v>3836</v>
      </c>
      <c r="D159" s="105">
        <v>0</v>
      </c>
      <c r="E159" s="105">
        <f t="shared" si="7"/>
        <v>33</v>
      </c>
      <c r="F159" s="105">
        <f t="shared" si="5"/>
        <v>1</v>
      </c>
      <c r="G159" s="105">
        <f t="shared" si="4"/>
        <v>96000000</v>
      </c>
    </row>
    <row r="160" spans="1:10">
      <c r="A160" s="105" t="s">
        <v>3833</v>
      </c>
      <c r="B160" s="38">
        <v>-3000000</v>
      </c>
      <c r="C160" s="73" t="s">
        <v>3835</v>
      </c>
      <c r="D160" s="105">
        <v>1</v>
      </c>
      <c r="E160" s="105">
        <f t="shared" si="7"/>
        <v>33</v>
      </c>
      <c r="F160" s="105">
        <f t="shared" si="5"/>
        <v>0</v>
      </c>
      <c r="G160" s="105">
        <f t="shared" si="4"/>
        <v>-99000000</v>
      </c>
    </row>
    <row r="161" spans="1:7">
      <c r="A161" s="105" t="s">
        <v>3851</v>
      </c>
      <c r="B161" s="38">
        <v>93165</v>
      </c>
      <c r="C161" s="73" t="s">
        <v>585</v>
      </c>
      <c r="D161" s="105">
        <v>6</v>
      </c>
      <c r="E161" s="105">
        <f t="shared" si="7"/>
        <v>32</v>
      </c>
      <c r="F161" s="105">
        <f t="shared" si="5"/>
        <v>1</v>
      </c>
      <c r="G161" s="105">
        <f t="shared" si="4"/>
        <v>2888115</v>
      </c>
    </row>
    <row r="162" spans="1:7">
      <c r="A162" s="37" t="s">
        <v>3848</v>
      </c>
      <c r="B162" s="38">
        <v>1160000</v>
      </c>
      <c r="C162" s="73" t="s">
        <v>3855</v>
      </c>
      <c r="D162" s="105">
        <v>1</v>
      </c>
      <c r="E162" s="105">
        <f t="shared" si="7"/>
        <v>26</v>
      </c>
      <c r="F162" s="105">
        <f t="shared" si="5"/>
        <v>1</v>
      </c>
      <c r="G162" s="105">
        <f t="shared" si="4"/>
        <v>29000000</v>
      </c>
    </row>
    <row r="163" spans="1:7">
      <c r="A163" s="59" t="s">
        <v>3852</v>
      </c>
      <c r="B163" s="38">
        <v>-526350</v>
      </c>
      <c r="C163" s="73" t="s">
        <v>3853</v>
      </c>
      <c r="D163" s="105">
        <v>3</v>
      </c>
      <c r="E163" s="105">
        <f t="shared" si="7"/>
        <v>25</v>
      </c>
      <c r="F163" s="105">
        <f t="shared" si="5"/>
        <v>0</v>
      </c>
      <c r="G163" s="105">
        <f t="shared" si="4"/>
        <v>-13158750</v>
      </c>
    </row>
    <row r="164" spans="1:7">
      <c r="A164" s="59">
        <v>35707</v>
      </c>
      <c r="B164" s="38">
        <v>-200000</v>
      </c>
      <c r="C164" s="73" t="s">
        <v>3926</v>
      </c>
      <c r="D164" s="105">
        <v>2</v>
      </c>
      <c r="E164" s="105">
        <f t="shared" si="7"/>
        <v>22</v>
      </c>
      <c r="F164" s="105">
        <f t="shared" si="5"/>
        <v>0</v>
      </c>
      <c r="G164" s="105">
        <f t="shared" si="4"/>
        <v>-4400000</v>
      </c>
    </row>
    <row r="165" spans="1:7">
      <c r="A165" s="105" t="s">
        <v>3930</v>
      </c>
      <c r="B165" s="38">
        <v>785000</v>
      </c>
      <c r="C165" s="73" t="s">
        <v>3933</v>
      </c>
      <c r="D165" s="105">
        <v>0</v>
      </c>
      <c r="E165" s="105">
        <f t="shared" si="7"/>
        <v>20</v>
      </c>
      <c r="F165" s="105">
        <f t="shared" si="5"/>
        <v>1</v>
      </c>
      <c r="G165" s="105">
        <f t="shared" si="4"/>
        <v>14915000</v>
      </c>
    </row>
    <row r="166" spans="1:7">
      <c r="A166" s="105" t="s">
        <v>3930</v>
      </c>
      <c r="B166" s="38">
        <v>-200000</v>
      </c>
      <c r="C166" s="73" t="s">
        <v>158</v>
      </c>
      <c r="D166" s="105">
        <v>1</v>
      </c>
      <c r="E166" s="105">
        <f t="shared" si="7"/>
        <v>20</v>
      </c>
      <c r="F166" s="105">
        <f t="shared" si="5"/>
        <v>0</v>
      </c>
      <c r="G166" s="105">
        <f t="shared" si="4"/>
        <v>-4000000</v>
      </c>
    </row>
    <row r="167" spans="1:7">
      <c r="A167" s="105" t="s">
        <v>3934</v>
      </c>
      <c r="B167" s="38">
        <v>-450000</v>
      </c>
      <c r="C167" s="73" t="s">
        <v>1128</v>
      </c>
      <c r="D167" s="105">
        <v>0</v>
      </c>
      <c r="E167" s="105">
        <f t="shared" si="7"/>
        <v>19</v>
      </c>
      <c r="F167" s="105">
        <f t="shared" si="5"/>
        <v>0</v>
      </c>
      <c r="G167" s="105">
        <f t="shared" si="4"/>
        <v>-8550000</v>
      </c>
    </row>
    <row r="168" spans="1:7">
      <c r="A168" s="105" t="s">
        <v>3934</v>
      </c>
      <c r="B168" s="38">
        <v>3000000</v>
      </c>
      <c r="C168" s="73" t="s">
        <v>3939</v>
      </c>
      <c r="D168" s="105">
        <v>0</v>
      </c>
      <c r="E168" s="105">
        <f t="shared" si="7"/>
        <v>19</v>
      </c>
      <c r="F168" s="105">
        <f t="shared" si="5"/>
        <v>1</v>
      </c>
      <c r="G168" s="105">
        <f t="shared" si="4"/>
        <v>54000000</v>
      </c>
    </row>
    <row r="169" spans="1:7">
      <c r="A169" s="105" t="s">
        <v>3934</v>
      </c>
      <c r="B169" s="38">
        <v>-35000</v>
      </c>
      <c r="C169" s="73" t="s">
        <v>3942</v>
      </c>
      <c r="D169" s="105">
        <v>1</v>
      </c>
      <c r="E169" s="105">
        <f t="shared" si="7"/>
        <v>19</v>
      </c>
      <c r="F169" s="105">
        <f t="shared" si="5"/>
        <v>0</v>
      </c>
      <c r="G169" s="105">
        <f t="shared" si="4"/>
        <v>-665000</v>
      </c>
    </row>
    <row r="170" spans="1:7">
      <c r="A170" s="105" t="s">
        <v>3943</v>
      </c>
      <c r="B170" s="38">
        <v>2500000</v>
      </c>
      <c r="C170" s="73" t="s">
        <v>3939</v>
      </c>
      <c r="D170" s="105">
        <v>1</v>
      </c>
      <c r="E170" s="105">
        <f t="shared" si="7"/>
        <v>18</v>
      </c>
      <c r="F170" s="105">
        <f t="shared" si="5"/>
        <v>1</v>
      </c>
      <c r="G170" s="105">
        <f t="shared" si="4"/>
        <v>42500000</v>
      </c>
    </row>
    <row r="171" spans="1:7">
      <c r="A171" s="105" t="s">
        <v>3947</v>
      </c>
      <c r="B171" s="38">
        <v>-130640</v>
      </c>
      <c r="C171" s="73" t="s">
        <v>3948</v>
      </c>
      <c r="D171" s="105">
        <v>5</v>
      </c>
      <c r="E171" s="105">
        <f t="shared" si="7"/>
        <v>17</v>
      </c>
      <c r="F171" s="105">
        <f t="shared" si="5"/>
        <v>0</v>
      </c>
      <c r="G171" s="105">
        <f t="shared" si="4"/>
        <v>-2220880</v>
      </c>
    </row>
    <row r="172" spans="1:7">
      <c r="A172" s="105" t="s">
        <v>3961</v>
      </c>
      <c r="B172" s="38">
        <v>-4800000</v>
      </c>
      <c r="C172" s="73" t="s">
        <v>3962</v>
      </c>
      <c r="D172" s="105">
        <v>0</v>
      </c>
      <c r="E172" s="105">
        <f t="shared" si="7"/>
        <v>12</v>
      </c>
      <c r="F172" s="105">
        <f t="shared" si="5"/>
        <v>0</v>
      </c>
      <c r="G172" s="105">
        <f t="shared" si="4"/>
        <v>-57600000</v>
      </c>
    </row>
    <row r="173" spans="1:7">
      <c r="A173" s="105" t="s">
        <v>3961</v>
      </c>
      <c r="B173" s="38">
        <v>-320000</v>
      </c>
      <c r="C173" s="73" t="s">
        <v>3963</v>
      </c>
      <c r="D173" s="105">
        <v>0</v>
      </c>
      <c r="E173" s="105">
        <f t="shared" si="7"/>
        <v>12</v>
      </c>
      <c r="F173" s="105">
        <f t="shared" si="5"/>
        <v>0</v>
      </c>
      <c r="G173" s="105">
        <f t="shared" si="4"/>
        <v>-3840000</v>
      </c>
    </row>
    <row r="174" spans="1:7">
      <c r="A174" s="105" t="s">
        <v>3961</v>
      </c>
      <c r="B174" s="38">
        <v>-493437</v>
      </c>
      <c r="C174" s="73" t="s">
        <v>608</v>
      </c>
      <c r="D174" s="105">
        <v>10</v>
      </c>
      <c r="E174" s="105">
        <f t="shared" si="7"/>
        <v>12</v>
      </c>
      <c r="F174" s="105">
        <f t="shared" si="5"/>
        <v>0</v>
      </c>
      <c r="G174" s="105">
        <f t="shared" si="4"/>
        <v>-5921244</v>
      </c>
    </row>
    <row r="175" spans="1:7">
      <c r="A175" s="105" t="s">
        <v>4006</v>
      </c>
      <c r="B175" s="38">
        <v>-80000</v>
      </c>
      <c r="C175" s="73" t="s">
        <v>761</v>
      </c>
      <c r="D175" s="105">
        <v>0</v>
      </c>
      <c r="E175" s="105">
        <f t="shared" si="7"/>
        <v>2</v>
      </c>
      <c r="F175" s="105">
        <f t="shared" si="5"/>
        <v>0</v>
      </c>
      <c r="G175" s="105">
        <f t="shared" si="4"/>
        <v>-160000</v>
      </c>
    </row>
    <row r="176" spans="1:7">
      <c r="A176" s="105" t="s">
        <v>4006</v>
      </c>
      <c r="B176" s="38">
        <v>-100000</v>
      </c>
      <c r="C176" s="73" t="s">
        <v>4008</v>
      </c>
      <c r="D176" s="105">
        <v>2</v>
      </c>
      <c r="E176" s="105">
        <f t="shared" si="7"/>
        <v>2</v>
      </c>
      <c r="F176" s="105">
        <f t="shared" si="5"/>
        <v>0</v>
      </c>
      <c r="G176" s="105">
        <f t="shared" si="4"/>
        <v>-200000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SUM(B2:B193)</f>
        <v>371556</v>
      </c>
      <c r="C194" s="11"/>
      <c r="D194" s="11"/>
      <c r="E194" s="11"/>
      <c r="F194" s="11"/>
      <c r="G194" s="29">
        <f>SUM(G2:G193)</f>
        <v>22051045943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37122972.968013465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855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I4" zoomScaleNormal="100" workbookViewId="0">
      <selection activeCell="P29" sqref="P2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یاران'!B194</f>
        <v>371556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-7773806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4024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92958598</v>
      </c>
      <c r="G19" s="29">
        <f t="shared" si="0"/>
        <v>12282490.582230002</v>
      </c>
      <c r="H19" s="11"/>
      <c r="K19" s="2" t="s">
        <v>85</v>
      </c>
      <c r="L19" s="43">
        <f>-تیر97!D64</f>
        <v>-2536024</v>
      </c>
      <c r="M19" s="2" t="s">
        <v>4021</v>
      </c>
      <c r="N19" s="3">
        <v>5276658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757</v>
      </c>
      <c r="N20" s="3">
        <v>3000000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2536024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4007</v>
      </c>
      <c r="N24" s="3">
        <v>3100000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1773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3986</v>
      </c>
      <c r="N28" s="119">
        <f>O28*P28</f>
        <v>48200040</v>
      </c>
      <c r="O28" s="105">
        <v>19127</v>
      </c>
      <c r="P28" s="105">
        <v>2520</v>
      </c>
      <c r="Q28" s="38">
        <v>7374117</v>
      </c>
      <c r="R28" s="118" t="s">
        <v>3961</v>
      </c>
      <c r="S28" s="118">
        <v>12</v>
      </c>
      <c r="T28" s="118" t="s">
        <v>4019</v>
      </c>
      <c r="U28" s="119">
        <f t="shared" ref="U28:U30" si="4">Q28*0.02*S28/31</f>
        <v>57089.938064516129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 t="s">
        <v>3987</v>
      </c>
      <c r="N29" s="119">
        <f>O29*P29</f>
        <v>74648</v>
      </c>
      <c r="O29" s="105">
        <v>301</v>
      </c>
      <c r="P29" s="105">
        <v>248</v>
      </c>
      <c r="Q29" s="38">
        <v>71630</v>
      </c>
      <c r="R29" s="118" t="s">
        <v>3981</v>
      </c>
      <c r="S29" s="118">
        <f>S28-5</f>
        <v>7</v>
      </c>
      <c r="T29" s="118" t="s">
        <v>3993</v>
      </c>
      <c r="U29" s="119">
        <f t="shared" si="4"/>
        <v>323.49032258064517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05"/>
      <c r="N30" s="105"/>
      <c r="Q30" s="38">
        <v>17804833</v>
      </c>
      <c r="R30" s="118" t="s">
        <v>3997</v>
      </c>
      <c r="S30" s="118">
        <f>S29-2</f>
        <v>5</v>
      </c>
      <c r="T30" s="118" t="s">
        <v>4020</v>
      </c>
      <c r="U30" s="119">
        <f t="shared" si="4"/>
        <v>57434.945161290329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4001</v>
      </c>
      <c r="L31" s="123">
        <v>-1600000</v>
      </c>
      <c r="M31" s="56"/>
      <c r="N31" s="119" t="s">
        <v>25</v>
      </c>
      <c r="O31" s="182"/>
      <c r="P31" s="69"/>
      <c r="Q31" s="38">
        <v>23955916</v>
      </c>
      <c r="R31" s="118" t="s">
        <v>4016</v>
      </c>
      <c r="S31" s="118">
        <f>S30-5</f>
        <v>0</v>
      </c>
      <c r="T31" s="118" t="s">
        <v>4017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Q32" s="118"/>
      <c r="R32" s="118"/>
      <c r="S32" s="118"/>
      <c r="T32" s="118"/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119">
        <f>SUM(N28:N33)-SUM(Q28:Q31)</f>
        <v>-931808</v>
      </c>
      <c r="R33" s="118"/>
      <c r="S33" s="118"/>
      <c r="T33" s="118"/>
      <c r="U33" t="s">
        <v>25</v>
      </c>
    </row>
    <row r="34" spans="1:2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5">E34*$L$2+C35-D35</f>
        <v>158887206.80890375</v>
      </c>
      <c r="F35" s="3"/>
      <c r="G35" s="11"/>
      <c r="H35" s="11"/>
      <c r="K35" s="118"/>
      <c r="L35" s="123"/>
      <c r="M35" s="118" t="s">
        <v>4014</v>
      </c>
      <c r="N35" s="119">
        <v>4693475</v>
      </c>
      <c r="O35" s="105"/>
      <c r="P35" s="105"/>
    </row>
    <row r="36" spans="1:21">
      <c r="A36" s="61">
        <v>98</v>
      </c>
      <c r="B36" s="11">
        <v>34</v>
      </c>
      <c r="C36" s="3">
        <f t="shared" ref="C36:C62" si="6">C35*$K$2</f>
        <v>4498230.5822681794</v>
      </c>
      <c r="D36" s="3">
        <f t="shared" ref="D36:D62" si="7">D35*$K$2</f>
        <v>3654042.1031301799</v>
      </c>
      <c r="E36" s="3">
        <f t="shared" si="5"/>
        <v>162909139.42421982</v>
      </c>
      <c r="F36" s="3"/>
      <c r="G36" s="11"/>
      <c r="H36" s="11"/>
      <c r="K36" s="118" t="s">
        <v>25</v>
      </c>
      <c r="L36" s="123"/>
      <c r="M36" s="178" t="s">
        <v>4013</v>
      </c>
      <c r="N36" s="179">
        <v>3865000</v>
      </c>
    </row>
    <row r="37" spans="1:21">
      <c r="A37" s="61">
        <v>98</v>
      </c>
      <c r="B37" s="11">
        <v>35</v>
      </c>
      <c r="C37" s="3">
        <f t="shared" si="6"/>
        <v>4543212.888090861</v>
      </c>
      <c r="D37" s="3">
        <f t="shared" si="7"/>
        <v>3690582.5241614818</v>
      </c>
      <c r="E37" s="3">
        <f t="shared" si="5"/>
        <v>167019952.57663357</v>
      </c>
      <c r="F37" s="3"/>
      <c r="G37" s="11"/>
      <c r="H37" s="11"/>
      <c r="K37" s="2" t="s">
        <v>598</v>
      </c>
      <c r="L37" s="3">
        <f>SUM(L16:L34)</f>
        <v>92958598</v>
      </c>
      <c r="M37" s="2"/>
      <c r="N37" s="3">
        <f>SUM(N16:N35)</f>
        <v>168330368</v>
      </c>
      <c r="T37" t="s">
        <v>25</v>
      </c>
    </row>
    <row r="38" spans="1:21">
      <c r="A38" s="61">
        <v>98</v>
      </c>
      <c r="B38" s="11">
        <v>36</v>
      </c>
      <c r="C38" s="3">
        <f t="shared" si="6"/>
        <v>4588645.0169717697</v>
      </c>
      <c r="D38" s="3">
        <f t="shared" si="7"/>
        <v>3727488.3494030968</v>
      </c>
      <c r="E38" s="46">
        <f t="shared" si="5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-6252250</v>
      </c>
      <c r="O38" t="s">
        <v>25</v>
      </c>
      <c r="Q38" t="s">
        <v>25</v>
      </c>
    </row>
    <row r="39" spans="1:21">
      <c r="A39" s="62">
        <v>99</v>
      </c>
      <c r="B39" s="11">
        <v>37</v>
      </c>
      <c r="C39" s="44">
        <f t="shared" si="6"/>
        <v>4634531.4671414876</v>
      </c>
      <c r="D39" s="3">
        <f t="shared" si="7"/>
        <v>3764763.232897128</v>
      </c>
      <c r="E39" s="3">
        <f t="shared" si="5"/>
        <v>175515706.695894</v>
      </c>
      <c r="F39" s="3"/>
      <c r="G39" s="11"/>
      <c r="H39" s="11"/>
      <c r="K39" s="56" t="s">
        <v>716</v>
      </c>
      <c r="L39" s="1">
        <f>L37+N7</f>
        <v>149958598</v>
      </c>
      <c r="M39" s="3"/>
      <c r="N39" s="2"/>
      <c r="Q39" t="s">
        <v>25</v>
      </c>
    </row>
    <row r="40" spans="1:21">
      <c r="A40" s="62">
        <v>99</v>
      </c>
      <c r="B40" s="11">
        <v>38</v>
      </c>
      <c r="C40" s="44">
        <f t="shared" si="6"/>
        <v>4680876.7818129025</v>
      </c>
      <c r="D40" s="3">
        <f t="shared" si="7"/>
        <v>3802410.8652260993</v>
      </c>
      <c r="E40" s="3">
        <f t="shared" si="5"/>
        <v>179904486.74639872</v>
      </c>
      <c r="F40" s="3"/>
      <c r="G40" s="11"/>
      <c r="H40" s="11"/>
    </row>
    <row r="41" spans="1:21">
      <c r="A41" s="62">
        <v>99</v>
      </c>
      <c r="B41" s="11">
        <v>39</v>
      </c>
      <c r="C41" s="44">
        <f t="shared" si="6"/>
        <v>4727685.5496310312</v>
      </c>
      <c r="D41" s="3">
        <f t="shared" si="7"/>
        <v>3840434.9738783604</v>
      </c>
      <c r="E41" s="3">
        <f t="shared" si="5"/>
        <v>184389827.05707937</v>
      </c>
      <c r="F41" s="3"/>
      <c r="G41" s="11"/>
      <c r="H41" s="11"/>
      <c r="M41" s="25"/>
      <c r="O41" s="22"/>
    </row>
    <row r="42" spans="1:21">
      <c r="A42" s="62">
        <v>99</v>
      </c>
      <c r="B42" s="11">
        <v>40</v>
      </c>
      <c r="C42" s="49">
        <f t="shared" si="6"/>
        <v>4774962.4051273419</v>
      </c>
      <c r="D42" s="3">
        <f t="shared" si="7"/>
        <v>3878839.323617144</v>
      </c>
      <c r="E42" s="3">
        <f t="shared" si="5"/>
        <v>188973746.67973119</v>
      </c>
      <c r="F42" s="3"/>
      <c r="G42" s="11"/>
      <c r="H42" s="11"/>
      <c r="M42" s="25"/>
      <c r="Q42" s="118" t="s">
        <v>1151</v>
      </c>
      <c r="R42" s="118"/>
    </row>
    <row r="43" spans="1:21">
      <c r="A43" s="62">
        <v>99</v>
      </c>
      <c r="B43" s="11">
        <v>41</v>
      </c>
      <c r="C43" s="49">
        <f t="shared" si="6"/>
        <v>4822712.0291786157</v>
      </c>
      <c r="D43" s="3">
        <f t="shared" si="7"/>
        <v>3917627.7168533155</v>
      </c>
      <c r="E43" s="3">
        <f t="shared" si="5"/>
        <v>193658305.9256511</v>
      </c>
      <c r="F43" s="3"/>
      <c r="G43" s="11"/>
      <c r="H43" s="11"/>
      <c r="M43" s="26" t="s">
        <v>25</v>
      </c>
      <c r="Q43" s="118" t="s">
        <v>267</v>
      </c>
      <c r="R43" s="118" t="s">
        <v>1166</v>
      </c>
    </row>
    <row r="44" spans="1:21">
      <c r="A44" s="62">
        <v>99</v>
      </c>
      <c r="B44" s="11">
        <v>42</v>
      </c>
      <c r="C44" s="49">
        <f t="shared" si="6"/>
        <v>4870939.1494704019</v>
      </c>
      <c r="D44" s="3">
        <f t="shared" si="7"/>
        <v>3956803.9940218488</v>
      </c>
      <c r="E44" s="3">
        <f t="shared" si="5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4">
        <v>125000</v>
      </c>
      <c r="R44" s="118" t="s">
        <v>1167</v>
      </c>
    </row>
    <row r="45" spans="1:21">
      <c r="A45" s="62">
        <v>99</v>
      </c>
      <c r="B45" s="11">
        <v>43</v>
      </c>
      <c r="C45" s="50">
        <f t="shared" si="6"/>
        <v>4919648.5409651063</v>
      </c>
      <c r="D45" s="3">
        <f t="shared" si="7"/>
        <v>3996372.0339620672</v>
      </c>
      <c r="E45" s="3">
        <f t="shared" si="5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4">
        <v>-6000000</v>
      </c>
      <c r="R45" s="118" t="s">
        <v>1168</v>
      </c>
    </row>
    <row r="46" spans="1:21">
      <c r="A46" s="62">
        <v>99</v>
      </c>
      <c r="B46" s="11">
        <v>44</v>
      </c>
      <c r="C46" s="50">
        <f t="shared" si="6"/>
        <v>4968845.0263747573</v>
      </c>
      <c r="D46" s="3">
        <f t="shared" si="7"/>
        <v>4036335.7543016877</v>
      </c>
      <c r="E46" s="3">
        <f t="shared" si="5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4">
        <f>مرداد97!C24</f>
        <v>7835443</v>
      </c>
      <c r="R46" s="118" t="s">
        <v>1169</v>
      </c>
    </row>
    <row r="47" spans="1:21">
      <c r="A47" s="62">
        <v>99</v>
      </c>
      <c r="B47" s="11">
        <v>45</v>
      </c>
      <c r="C47" s="50">
        <f t="shared" si="6"/>
        <v>5018533.4766385052</v>
      </c>
      <c r="D47" s="3">
        <f t="shared" si="7"/>
        <v>4076699.1118447045</v>
      </c>
      <c r="E47" s="3">
        <f t="shared" si="5"/>
        <v>213445636.6252808</v>
      </c>
      <c r="F47" s="3"/>
      <c r="G47" s="11"/>
      <c r="H47" s="11"/>
      <c r="K47" s="1" t="s">
        <v>306</v>
      </c>
      <c r="L47" s="1">
        <v>80000</v>
      </c>
      <c r="Q47" s="14">
        <v>57600000</v>
      </c>
      <c r="R47" s="56" t="s">
        <v>3763</v>
      </c>
    </row>
    <row r="48" spans="1:21">
      <c r="A48" s="64">
        <v>99</v>
      </c>
      <c r="B48" s="64">
        <v>46</v>
      </c>
      <c r="C48" s="65">
        <f t="shared" si="6"/>
        <v>5068718.8114048904</v>
      </c>
      <c r="D48" s="65">
        <f t="shared" si="7"/>
        <v>4117466.1029631514</v>
      </c>
      <c r="E48" s="65">
        <f t="shared" si="5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P48" t="s">
        <v>4004</v>
      </c>
      <c r="Q48" s="14">
        <v>2000000</v>
      </c>
      <c r="R48" s="56" t="s">
        <v>1170</v>
      </c>
    </row>
    <row r="49" spans="1:18">
      <c r="A49" s="62">
        <v>99</v>
      </c>
      <c r="B49" s="11">
        <v>47</v>
      </c>
      <c r="C49" s="3">
        <f t="shared" si="6"/>
        <v>5119405.9995189393</v>
      </c>
      <c r="D49" s="3">
        <f t="shared" si="7"/>
        <v>4158640.7639927831</v>
      </c>
      <c r="E49" s="3">
        <f t="shared" si="5"/>
        <v>223999883.34307885</v>
      </c>
      <c r="F49" s="3"/>
      <c r="G49" s="11"/>
      <c r="H49" s="11"/>
      <c r="K49" s="31" t="s">
        <v>308</v>
      </c>
      <c r="L49" s="1">
        <v>300000</v>
      </c>
      <c r="Q49" s="123"/>
      <c r="R49" s="56"/>
    </row>
    <row r="50" spans="1:18">
      <c r="A50" s="62">
        <v>99</v>
      </c>
      <c r="B50" s="11">
        <v>48</v>
      </c>
      <c r="C50" s="51">
        <f t="shared" si="6"/>
        <v>5170600.0595141286</v>
      </c>
      <c r="D50" s="51">
        <f t="shared" si="7"/>
        <v>4200227.1716327108</v>
      </c>
      <c r="E50" s="52">
        <f t="shared" si="5"/>
        <v>229450253.89782187</v>
      </c>
      <c r="F50" s="51"/>
      <c r="G50" s="11"/>
      <c r="H50" s="11"/>
      <c r="K50" s="31" t="s">
        <v>309</v>
      </c>
      <c r="L50" s="1">
        <v>100000</v>
      </c>
      <c r="P50" t="s">
        <v>4004</v>
      </c>
      <c r="Q50" s="123">
        <v>2000000</v>
      </c>
      <c r="R50" s="56" t="s">
        <v>1171</v>
      </c>
    </row>
    <row r="51" spans="1:18">
      <c r="A51" s="63">
        <v>1400</v>
      </c>
      <c r="B51" s="11">
        <v>49</v>
      </c>
      <c r="C51" s="44">
        <f t="shared" si="6"/>
        <v>5222306.0601092698</v>
      </c>
      <c r="D51" s="3">
        <f t="shared" si="7"/>
        <v>4242229.4433490383</v>
      </c>
      <c r="E51" s="3">
        <f t="shared" si="5"/>
        <v>235019335.59253854</v>
      </c>
      <c r="F51" s="3"/>
      <c r="G51" s="11"/>
      <c r="H51" s="11"/>
      <c r="K51" s="31" t="s">
        <v>310</v>
      </c>
      <c r="L51" s="1">
        <v>200000</v>
      </c>
      <c r="Q51" s="123">
        <v>4000000</v>
      </c>
      <c r="R51" s="56" t="s">
        <v>4005</v>
      </c>
    </row>
    <row r="52" spans="1:18">
      <c r="A52" s="63">
        <v>1400</v>
      </c>
      <c r="B52" s="11">
        <v>50</v>
      </c>
      <c r="C52" s="44">
        <f t="shared" si="6"/>
        <v>5274529.1207103627</v>
      </c>
      <c r="D52" s="3">
        <f t="shared" si="7"/>
        <v>4284651.7377825286</v>
      </c>
      <c r="E52" s="3">
        <f t="shared" si="5"/>
        <v>240709599.68731713</v>
      </c>
      <c r="F52" s="3"/>
      <c r="G52" s="11"/>
      <c r="H52" s="11"/>
      <c r="K52" s="18" t="s">
        <v>311</v>
      </c>
      <c r="L52" s="18">
        <v>300000</v>
      </c>
      <c r="Q52" s="14">
        <v>2500000</v>
      </c>
      <c r="R52" s="56" t="s">
        <v>1162</v>
      </c>
    </row>
    <row r="53" spans="1:18">
      <c r="A53" s="63">
        <v>1400</v>
      </c>
      <c r="B53" s="11">
        <v>51</v>
      </c>
      <c r="C53" s="44">
        <f t="shared" si="6"/>
        <v>5327274.4119174667</v>
      </c>
      <c r="D53" s="3">
        <f t="shared" si="7"/>
        <v>4327498.2551603541</v>
      </c>
      <c r="E53" s="3">
        <f t="shared" si="5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3000000</v>
      </c>
      <c r="R53" s="56" t="s">
        <v>3953</v>
      </c>
    </row>
    <row r="54" spans="1:18">
      <c r="A54" s="63">
        <v>1400</v>
      </c>
      <c r="B54" s="11">
        <v>52</v>
      </c>
      <c r="C54" s="49">
        <f t="shared" si="6"/>
        <v>5380547.1560366414</v>
      </c>
      <c r="D54" s="3">
        <f t="shared" si="7"/>
        <v>4370773.2377119577</v>
      </c>
      <c r="E54" s="3">
        <f t="shared" si="5"/>
        <v>252463813.11290169</v>
      </c>
      <c r="F54" s="3"/>
      <c r="G54" s="11"/>
      <c r="H54" s="11"/>
      <c r="K54" s="32" t="s">
        <v>313</v>
      </c>
      <c r="L54" s="1">
        <v>20000</v>
      </c>
      <c r="Q54" s="14"/>
      <c r="R54" s="56"/>
    </row>
    <row r="55" spans="1:18">
      <c r="A55" s="63">
        <v>1400</v>
      </c>
      <c r="B55" s="11">
        <v>53</v>
      </c>
      <c r="C55" s="49">
        <f t="shared" si="6"/>
        <v>5434352.6275970079</v>
      </c>
      <c r="D55" s="3">
        <f t="shared" si="7"/>
        <v>4414480.970089077</v>
      </c>
      <c r="E55" s="3">
        <f t="shared" si="5"/>
        <v>258532961.03266767</v>
      </c>
      <c r="F55" s="3"/>
      <c r="G55" s="11"/>
      <c r="H55" s="11"/>
      <c r="K55" s="32" t="s">
        <v>315</v>
      </c>
      <c r="L55" s="1">
        <v>50000</v>
      </c>
      <c r="Q55" s="123"/>
      <c r="R55" s="56"/>
    </row>
    <row r="56" spans="1:18">
      <c r="A56" s="63">
        <v>1400</v>
      </c>
      <c r="B56" s="11">
        <v>54</v>
      </c>
      <c r="C56" s="49">
        <f t="shared" si="6"/>
        <v>5488696.1538729779</v>
      </c>
      <c r="D56" s="3">
        <f t="shared" si="7"/>
        <v>4458625.7797899675</v>
      </c>
      <c r="E56" s="3">
        <f t="shared" si="5"/>
        <v>264733690.62740406</v>
      </c>
      <c r="F56" s="3"/>
      <c r="G56" s="11"/>
      <c r="H56" s="11"/>
      <c r="K56" s="32" t="s">
        <v>316</v>
      </c>
      <c r="L56" s="1">
        <v>90000</v>
      </c>
      <c r="Q56" s="123"/>
      <c r="R56" s="56"/>
    </row>
    <row r="57" spans="1:18">
      <c r="A57" s="63">
        <v>1400</v>
      </c>
      <c r="B57" s="11">
        <v>55</v>
      </c>
      <c r="C57" s="50">
        <f t="shared" si="6"/>
        <v>5543583.1154117081</v>
      </c>
      <c r="D57" s="3">
        <f t="shared" si="7"/>
        <v>4503212.0375878671</v>
      </c>
      <c r="E57" s="3">
        <f t="shared" si="5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18">
      <c r="A58" s="63">
        <v>1400</v>
      </c>
      <c r="B58" s="11">
        <v>56</v>
      </c>
      <c r="C58" s="50">
        <f t="shared" si="6"/>
        <v>5599018.9465658255</v>
      </c>
      <c r="D58" s="3">
        <f t="shared" si="7"/>
        <v>4548244.1579637462</v>
      </c>
      <c r="E58" s="3">
        <f t="shared" si="5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18">
      <c r="A59" s="63">
        <v>1400</v>
      </c>
      <c r="B59" s="11">
        <v>57</v>
      </c>
      <c r="C59" s="50">
        <f t="shared" si="6"/>
        <v>5655009.1360314842</v>
      </c>
      <c r="D59" s="3">
        <f t="shared" si="7"/>
        <v>4593726.5995433833</v>
      </c>
      <c r="E59" s="3">
        <f t="shared" si="5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18">
      <c r="A60" s="63">
        <v>1400</v>
      </c>
      <c r="B60" s="11">
        <v>58</v>
      </c>
      <c r="C60" s="3">
        <f t="shared" si="6"/>
        <v>5711559.227391799</v>
      </c>
      <c r="D60" s="3">
        <f t="shared" si="7"/>
        <v>4639663.8655388169</v>
      </c>
      <c r="E60" s="3">
        <f t="shared" si="5"/>
        <v>290907940.32048041</v>
      </c>
      <c r="F60" s="3"/>
      <c r="G60" s="11"/>
      <c r="H60" s="11"/>
      <c r="K60" s="32" t="s">
        <v>319</v>
      </c>
      <c r="L60" s="1">
        <v>20000</v>
      </c>
      <c r="Q60" s="119">
        <f>SUM(Q44:Q58)</f>
        <v>73060443</v>
      </c>
      <c r="R60" s="56" t="s">
        <v>1173</v>
      </c>
    </row>
    <row r="61" spans="1:18">
      <c r="A61" s="63">
        <v>1400</v>
      </c>
      <c r="B61" s="11">
        <v>59</v>
      </c>
      <c r="C61" s="3">
        <f t="shared" si="6"/>
        <v>5768674.819665717</v>
      </c>
      <c r="D61" s="3">
        <f t="shared" si="7"/>
        <v>4686060.5041942047</v>
      </c>
      <c r="E61" s="3">
        <f t="shared" si="5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6"/>
        <v>5826361.5678623738</v>
      </c>
      <c r="D62" s="3">
        <f t="shared" si="7"/>
        <v>4732921.1092361463</v>
      </c>
      <c r="E62" s="46">
        <f t="shared" si="5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</row>
    <row r="63" spans="1:18">
      <c r="E63" s="26"/>
      <c r="K63" s="32" t="s">
        <v>324</v>
      </c>
      <c r="L63" s="1">
        <v>75000</v>
      </c>
    </row>
    <row r="64" spans="1:18">
      <c r="E64" s="26"/>
      <c r="K64" s="32" t="s">
        <v>314</v>
      </c>
      <c r="L64" s="1">
        <v>140000</v>
      </c>
    </row>
    <row r="65" spans="1:28">
      <c r="K65" s="2" t="s">
        <v>478</v>
      </c>
      <c r="L65" s="3">
        <v>1666666</v>
      </c>
    </row>
    <row r="66" spans="1:28">
      <c r="K66" s="2"/>
      <c r="L66" s="3"/>
      <c r="S66" s="121"/>
      <c r="T66" s="121"/>
    </row>
    <row r="67" spans="1:28">
      <c r="A67" t="s">
        <v>25</v>
      </c>
      <c r="K67" s="2"/>
      <c r="L67" s="3"/>
      <c r="S67" s="121"/>
      <c r="T67" s="121"/>
    </row>
    <row r="68" spans="1:28">
      <c r="K68" s="2" t="s">
        <v>6</v>
      </c>
      <c r="L68" s="3">
        <f>SUM(L45:L66)</f>
        <v>3966666</v>
      </c>
      <c r="Q68" s="121"/>
      <c r="R68" s="121"/>
      <c r="S68" s="121"/>
      <c r="T68" s="121"/>
    </row>
    <row r="69" spans="1:28">
      <c r="K69" s="2" t="s">
        <v>328</v>
      </c>
      <c r="L69" s="3">
        <f>L68/30</f>
        <v>132222.20000000001</v>
      </c>
      <c r="Q69" s="121"/>
      <c r="R69" s="121"/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34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Q71" s="121"/>
      <c r="R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2018-07-25T10:47:45Z</dcterms:modified>
</cp:coreProperties>
</file>